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vid\Downloads\"/>
    </mc:Choice>
  </mc:AlternateContent>
  <xr:revisionPtr revIDLastSave="0" documentId="8_{AB0DA17F-11BF-4FCC-8CAD-5594F84E7D97}" xr6:coauthVersionLast="47" xr6:coauthVersionMax="47" xr10:uidLastSave="{00000000-0000-0000-0000-000000000000}"/>
  <bookViews>
    <workbookView xWindow="-120" yWindow="-120" windowWidth="29040" windowHeight="15720" firstSheet="2" activeTab="5" xr2:uid="{00000000-000D-0000-FFFF-FFFF00000000}"/>
  </bookViews>
  <sheets>
    <sheet name="Read Me" sheetId="1" r:id="rId1"/>
    <sheet name="Navigation" sheetId="23" r:id="rId2"/>
    <sheet name="Dashboard" sheetId="16" r:id="rId3"/>
    <sheet name="Exceptions" sheetId="17" r:id="rId4"/>
    <sheet name="Cash Flow &amp; Ageing" sheetId="18" r:id="rId5"/>
    <sheet name="Audit Trail" sheetId="19" r:id="rId6"/>
    <sheet name="Year End" sheetId="20" r:id="rId7"/>
    <sheet name="Import Templates" sheetId="21" r:id="rId8"/>
    <sheet name="Professional Review" sheetId="22" r:id="rId9"/>
    <sheet name="Setup" sheetId="2" r:id="rId10"/>
    <sheet name="Chart of Accounts" sheetId="3" r:id="rId11"/>
    <sheet name="Customers" sheetId="4" r:id="rId12"/>
    <sheet name="Suppliers" sheetId="5" r:id="rId13"/>
    <sheet name="Sales Invoices" sheetId="6" r:id="rId14"/>
    <sheet name="Purchase Bills" sheetId="7" r:id="rId15"/>
    <sheet name="Journal" sheetId="8" r:id="rId16"/>
    <sheet name="Bank Statement" sheetId="9" r:id="rId17"/>
    <sheet name="Bank Reconciliation" sheetId="10" r:id="rId18"/>
    <sheet name="Fixed Assets" sheetId="11" r:id="rId19"/>
    <sheet name="Nominal Ledger" sheetId="12" r:id="rId20"/>
    <sheet name="P&amp;L" sheetId="13" r:id="rId21"/>
    <sheet name="Balance Sheet" sheetId="14" r:id="rId22"/>
    <sheet name="Budget" sheetId="15" r:id="rId23"/>
  </sheets>
  <definedNames>
    <definedName name="AccountCodeList">'Chart of Accounts'!$A$5:$A$104</definedName>
    <definedName name="CustomerNameList">Customers!$B$5:$B$204</definedName>
    <definedName name="SupplierNameList">Suppliers!$B$5:$B$204</definedName>
    <definedName name="YesNoList">{"Yes","No"}</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 l="1"/>
  <c r="K43" i="16"/>
  <c r="A27" i="23"/>
  <c r="A26" i="23"/>
  <c r="A25" i="23"/>
  <c r="A24" i="23"/>
  <c r="A23" i="23"/>
  <c r="A22" i="23"/>
  <c r="A21" i="23"/>
  <c r="A20" i="23"/>
  <c r="A19" i="23"/>
  <c r="A8" i="23"/>
  <c r="A14" i="23"/>
  <c r="A13" i="23"/>
  <c r="A12" i="23"/>
  <c r="A11" i="23"/>
  <c r="A10" i="23"/>
  <c r="A9" i="23"/>
  <c r="A7" i="23"/>
  <c r="A6" i="23"/>
  <c r="B6" i="22"/>
  <c r="C6" i="22" s="1"/>
  <c r="B7" i="22"/>
  <c r="C7" i="22" s="1"/>
  <c r="B8" i="22"/>
  <c r="C8" i="22" s="1"/>
  <c r="B9" i="22"/>
  <c r="C9" i="22" s="1"/>
  <c r="B10" i="22"/>
  <c r="C10" i="22" s="1"/>
  <c r="B11" i="22"/>
  <c r="C11" i="22" s="1"/>
  <c r="I10" i="18"/>
  <c r="J10" i="18"/>
  <c r="I11" i="18"/>
  <c r="J11" i="18"/>
  <c r="I12" i="18"/>
  <c r="J12" i="18"/>
  <c r="I13" i="18"/>
  <c r="J13" i="18"/>
  <c r="I14" i="18"/>
  <c r="I20" i="18" s="1"/>
  <c r="J14" i="18"/>
  <c r="A10" i="18"/>
  <c r="B10" i="18"/>
  <c r="D10" i="18"/>
  <c r="E10" i="18"/>
  <c r="A11" i="18"/>
  <c r="A12" i="18" s="1"/>
  <c r="B11" i="18"/>
  <c r="D11" i="18"/>
  <c r="E11" i="18"/>
  <c r="B5" i="18"/>
  <c r="B37" i="16"/>
  <c r="A16" i="16"/>
  <c r="A17" i="16"/>
  <c r="A18" i="16"/>
  <c r="A19" i="16"/>
  <c r="B19" i="16"/>
  <c r="C19" i="16"/>
  <c r="D19" i="16"/>
  <c r="A20" i="16"/>
  <c r="A21" i="16"/>
  <c r="B21" i="16"/>
  <c r="C21" i="16"/>
  <c r="D21" i="16"/>
  <c r="A22" i="16"/>
  <c r="A23" i="16"/>
  <c r="I10" i="16"/>
  <c r="E10" i="16"/>
  <c r="B6" i="17" a="1"/>
  <c r="B6" i="17" s="1"/>
  <c r="C6" i="17" s="1"/>
  <c r="C16" i="16" s="1"/>
  <c r="D6" i="17" a="1"/>
  <c r="D6" i="17" s="1"/>
  <c r="D16" i="16" s="1"/>
  <c r="B7" i="17" a="1"/>
  <c r="B7" i="17" s="1"/>
  <c r="C7" i="17" s="1"/>
  <c r="C17" i="16" s="1"/>
  <c r="D7" i="17" a="1"/>
  <c r="D7" i="17" s="1"/>
  <c r="D17" i="16" s="1"/>
  <c r="B8" i="17" a="1"/>
  <c r="B8" i="17" s="1"/>
  <c r="C8" i="17" s="1"/>
  <c r="C18" i="16" s="1"/>
  <c r="D8" i="17" a="1"/>
  <c r="D8" i="17" s="1"/>
  <c r="D18" i="16" s="1"/>
  <c r="B9" i="17" a="1"/>
  <c r="B9" i="17" s="1"/>
  <c r="C9" i="17" s="1"/>
  <c r="D9" i="17" a="1"/>
  <c r="D9" i="17" s="1"/>
  <c r="B10" i="17"/>
  <c r="C10" i="17" s="1"/>
  <c r="C20" i="16" s="1"/>
  <c r="B11" i="17"/>
  <c r="D11" i="17" s="1" a="1"/>
  <c r="D11" i="17" s="1"/>
  <c r="C11" i="17"/>
  <c r="B12" i="17"/>
  <c r="B22" i="16" s="1"/>
  <c r="F44" i="15"/>
  <c r="D44" i="15"/>
  <c r="B44" i="15"/>
  <c r="D43" i="15"/>
  <c r="C43" i="15"/>
  <c r="B43" i="15"/>
  <c r="A43" i="15"/>
  <c r="D42" i="15"/>
  <c r="C42" i="15"/>
  <c r="B42" i="15"/>
  <c r="F42" i="15" s="1"/>
  <c r="F41" i="15"/>
  <c r="D41" i="15"/>
  <c r="B41" i="15"/>
  <c r="D40" i="15"/>
  <c r="C40" i="15"/>
  <c r="B40" i="15"/>
  <c r="A40" i="15"/>
  <c r="D39" i="15"/>
  <c r="C39" i="15"/>
  <c r="B39" i="15"/>
  <c r="F39" i="15" s="1"/>
  <c r="F38" i="15"/>
  <c r="D38" i="15"/>
  <c r="B38" i="15"/>
  <c r="D37" i="15"/>
  <c r="C37" i="15"/>
  <c r="B37" i="15"/>
  <c r="A37" i="15"/>
  <c r="D36" i="15"/>
  <c r="B36" i="15"/>
  <c r="F36" i="15" s="1"/>
  <c r="F35" i="15"/>
  <c r="D35" i="15"/>
  <c r="B35" i="15"/>
  <c r="D34" i="15"/>
  <c r="B34" i="15"/>
  <c r="D33" i="15"/>
  <c r="B33" i="15"/>
  <c r="F33" i="15" s="1"/>
  <c r="N28" i="15"/>
  <c r="N27" i="15"/>
  <c r="N26" i="15"/>
  <c r="N25" i="15"/>
  <c r="N24" i="15"/>
  <c r="N23" i="15"/>
  <c r="N22" i="15"/>
  <c r="N21" i="15"/>
  <c r="N20" i="15"/>
  <c r="N19" i="15"/>
  <c r="N18" i="15"/>
  <c r="N17" i="15"/>
  <c r="N16" i="15"/>
  <c r="N15" i="15"/>
  <c r="N14" i="15"/>
  <c r="N13" i="15"/>
  <c r="N12" i="15"/>
  <c r="N11" i="15"/>
  <c r="N10" i="15"/>
  <c r="N9" i="15"/>
  <c r="N8" i="15"/>
  <c r="N7" i="15"/>
  <c r="M4" i="15"/>
  <c r="A44" i="15" s="1"/>
  <c r="L4" i="15"/>
  <c r="K4" i="15"/>
  <c r="A42" i="15" s="1"/>
  <c r="J4" i="15"/>
  <c r="A41" i="15" s="1"/>
  <c r="I4" i="15"/>
  <c r="H4" i="15"/>
  <c r="A39" i="15" s="1"/>
  <c r="G4" i="15"/>
  <c r="A38" i="15" s="1"/>
  <c r="F4" i="15"/>
  <c r="E4" i="15"/>
  <c r="A36" i="15" s="1"/>
  <c r="D4" i="15"/>
  <c r="A35" i="15" s="1"/>
  <c r="C4" i="15"/>
  <c r="A34" i="15" s="1"/>
  <c r="B4" i="15"/>
  <c r="A33" i="15" s="1"/>
  <c r="C28" i="13"/>
  <c r="C27" i="13"/>
  <c r="C26" i="13"/>
  <c r="C25" i="13"/>
  <c r="C24" i="13"/>
  <c r="C23" i="13"/>
  <c r="C22" i="13"/>
  <c r="C21" i="13"/>
  <c r="C20" i="13"/>
  <c r="C19" i="13"/>
  <c r="C18" i="13"/>
  <c r="C17" i="13"/>
  <c r="C16" i="13"/>
  <c r="C15" i="13"/>
  <c r="C14" i="13"/>
  <c r="C13" i="13"/>
  <c r="C12" i="13"/>
  <c r="C11" i="13"/>
  <c r="C10" i="13"/>
  <c r="C29" i="13" s="1"/>
  <c r="C8" i="13"/>
  <c r="C7" i="13"/>
  <c r="C6" i="13"/>
  <c r="C5" i="13"/>
  <c r="I104" i="12"/>
  <c r="E104" i="12"/>
  <c r="D104" i="12"/>
  <c r="C104" i="12"/>
  <c r="B104" i="12"/>
  <c r="A104" i="12"/>
  <c r="I103" i="12"/>
  <c r="E103" i="12"/>
  <c r="D103" i="12"/>
  <c r="C103" i="12"/>
  <c r="B103" i="12"/>
  <c r="A103" i="12"/>
  <c r="I102" i="12"/>
  <c r="E102" i="12"/>
  <c r="D102" i="12"/>
  <c r="C102" i="12"/>
  <c r="B102" i="12"/>
  <c r="A102" i="12"/>
  <c r="I101" i="12"/>
  <c r="E101" i="12"/>
  <c r="D101" i="12"/>
  <c r="C101" i="12"/>
  <c r="B101" i="12"/>
  <c r="A101" i="12"/>
  <c r="I100" i="12"/>
  <c r="E100" i="12"/>
  <c r="D100" i="12"/>
  <c r="C100" i="12"/>
  <c r="B100" i="12"/>
  <c r="A100" i="12"/>
  <c r="I99" i="12"/>
  <c r="E99" i="12"/>
  <c r="D99" i="12"/>
  <c r="C99" i="12"/>
  <c r="B99" i="12"/>
  <c r="A99" i="12"/>
  <c r="I98" i="12"/>
  <c r="E98" i="12"/>
  <c r="D98" i="12"/>
  <c r="C98" i="12"/>
  <c r="B98" i="12"/>
  <c r="A98" i="12"/>
  <c r="I97" i="12"/>
  <c r="E97" i="12"/>
  <c r="D97" i="12"/>
  <c r="C97" i="12"/>
  <c r="B97" i="12"/>
  <c r="A97" i="12"/>
  <c r="I96" i="12"/>
  <c r="E96" i="12"/>
  <c r="D96" i="12"/>
  <c r="C96" i="12"/>
  <c r="B96" i="12"/>
  <c r="A96" i="12"/>
  <c r="I95" i="12"/>
  <c r="E95" i="12"/>
  <c r="D95" i="12"/>
  <c r="C95" i="12"/>
  <c r="B95" i="12"/>
  <c r="A95" i="12"/>
  <c r="I94" i="12"/>
  <c r="E94" i="12"/>
  <c r="D94" i="12"/>
  <c r="C94" i="12"/>
  <c r="B94" i="12"/>
  <c r="A94" i="12"/>
  <c r="I93" i="12"/>
  <c r="E93" i="12"/>
  <c r="D93" i="12"/>
  <c r="C93" i="12"/>
  <c r="B93" i="12"/>
  <c r="A93" i="12"/>
  <c r="I92" i="12"/>
  <c r="E92" i="12"/>
  <c r="D92" i="12"/>
  <c r="C92" i="12"/>
  <c r="B92" i="12"/>
  <c r="A92" i="12"/>
  <c r="I91" i="12"/>
  <c r="E91" i="12"/>
  <c r="D91" i="12"/>
  <c r="C91" i="12"/>
  <c r="B91" i="12"/>
  <c r="A91" i="12"/>
  <c r="I90" i="12"/>
  <c r="E90" i="12"/>
  <c r="D90" i="12"/>
  <c r="C90" i="12"/>
  <c r="B90" i="12"/>
  <c r="A90" i="12"/>
  <c r="I89" i="12"/>
  <c r="E89" i="12"/>
  <c r="D89" i="12"/>
  <c r="C89" i="12"/>
  <c r="B89" i="12"/>
  <c r="A89" i="12"/>
  <c r="I88" i="12"/>
  <c r="E88" i="12"/>
  <c r="D88" i="12"/>
  <c r="C88" i="12"/>
  <c r="B88" i="12"/>
  <c r="A88" i="12"/>
  <c r="I87" i="12"/>
  <c r="E87" i="12"/>
  <c r="D87" i="12"/>
  <c r="C87" i="12"/>
  <c r="B87" i="12"/>
  <c r="A87" i="12"/>
  <c r="I86" i="12"/>
  <c r="E86" i="12"/>
  <c r="D86" i="12"/>
  <c r="C86" i="12"/>
  <c r="B86" i="12"/>
  <c r="A86" i="12"/>
  <c r="I85" i="12"/>
  <c r="E85" i="12"/>
  <c r="D85" i="12"/>
  <c r="C85" i="12"/>
  <c r="B85" i="12"/>
  <c r="A85" i="12"/>
  <c r="I84" i="12"/>
  <c r="E84" i="12"/>
  <c r="D84" i="12"/>
  <c r="C84" i="12"/>
  <c r="B84" i="12"/>
  <c r="A84" i="12"/>
  <c r="I83" i="12"/>
  <c r="E83" i="12"/>
  <c r="D83" i="12"/>
  <c r="C83" i="12"/>
  <c r="B83" i="12"/>
  <c r="A83" i="12"/>
  <c r="I82" i="12"/>
  <c r="E82" i="12"/>
  <c r="D82" i="12"/>
  <c r="C82" i="12"/>
  <c r="B82" i="12"/>
  <c r="A82" i="12"/>
  <c r="I81" i="12"/>
  <c r="E81" i="12"/>
  <c r="D81" i="12"/>
  <c r="C81" i="12"/>
  <c r="B81" i="12"/>
  <c r="A81" i="12"/>
  <c r="I80" i="12"/>
  <c r="E80" i="12"/>
  <c r="D80" i="12"/>
  <c r="C80" i="12"/>
  <c r="B80" i="12"/>
  <c r="A80" i="12"/>
  <c r="I79" i="12"/>
  <c r="E79" i="12"/>
  <c r="D79" i="12"/>
  <c r="C79" i="12"/>
  <c r="B79" i="12"/>
  <c r="A79" i="12"/>
  <c r="I78" i="12"/>
  <c r="E78" i="12"/>
  <c r="D78" i="12"/>
  <c r="C78" i="12"/>
  <c r="B78" i="12"/>
  <c r="A78" i="12"/>
  <c r="I77" i="12"/>
  <c r="E77" i="12"/>
  <c r="D77" i="12"/>
  <c r="C77" i="12"/>
  <c r="B77" i="12"/>
  <c r="A77" i="12"/>
  <c r="I76" i="12"/>
  <c r="E76" i="12"/>
  <c r="D76" i="12"/>
  <c r="C76" i="12"/>
  <c r="B76" i="12"/>
  <c r="A76" i="12"/>
  <c r="I75" i="12"/>
  <c r="E75" i="12"/>
  <c r="D75" i="12"/>
  <c r="C75" i="12"/>
  <c r="B75" i="12"/>
  <c r="A75" i="12"/>
  <c r="I74" i="12"/>
  <c r="E74" i="12"/>
  <c r="D74" i="12"/>
  <c r="C74" i="12"/>
  <c r="B74" i="12"/>
  <c r="A74" i="12"/>
  <c r="I73" i="12"/>
  <c r="E73" i="12"/>
  <c r="D73" i="12"/>
  <c r="C73" i="12"/>
  <c r="B73" i="12"/>
  <c r="A73" i="12"/>
  <c r="I72" i="12"/>
  <c r="E72" i="12"/>
  <c r="D72" i="12"/>
  <c r="C72" i="12"/>
  <c r="B72" i="12"/>
  <c r="A72" i="12"/>
  <c r="I71" i="12"/>
  <c r="E71" i="12"/>
  <c r="D71" i="12"/>
  <c r="C71" i="12"/>
  <c r="B71" i="12"/>
  <c r="A71" i="12"/>
  <c r="I70" i="12"/>
  <c r="E70" i="12"/>
  <c r="D70" i="12"/>
  <c r="C70" i="12"/>
  <c r="B70" i="12"/>
  <c r="A70" i="12"/>
  <c r="I69" i="12"/>
  <c r="E69" i="12"/>
  <c r="D69" i="12"/>
  <c r="C69" i="12"/>
  <c r="B69" i="12"/>
  <c r="A69" i="12"/>
  <c r="I68" i="12"/>
  <c r="E68" i="12"/>
  <c r="D68" i="12"/>
  <c r="C68" i="12"/>
  <c r="B68" i="12"/>
  <c r="A68" i="12"/>
  <c r="I67" i="12"/>
  <c r="E67" i="12"/>
  <c r="D67" i="12"/>
  <c r="C67" i="12"/>
  <c r="B67" i="12"/>
  <c r="A67" i="12"/>
  <c r="I66" i="12"/>
  <c r="E66" i="12"/>
  <c r="D66" i="12"/>
  <c r="C66" i="12"/>
  <c r="B66" i="12"/>
  <c r="A66" i="12"/>
  <c r="I65" i="12"/>
  <c r="E65" i="12"/>
  <c r="D65" i="12"/>
  <c r="C65" i="12"/>
  <c r="B65" i="12"/>
  <c r="A65" i="12"/>
  <c r="I64" i="12"/>
  <c r="E64" i="12"/>
  <c r="D64" i="12"/>
  <c r="C64" i="12"/>
  <c r="B64" i="12"/>
  <c r="A64" i="12"/>
  <c r="I63" i="12"/>
  <c r="E63" i="12"/>
  <c r="D63" i="12"/>
  <c r="C63" i="12"/>
  <c r="B63" i="12"/>
  <c r="A63" i="12"/>
  <c r="I62" i="12"/>
  <c r="E62" i="12"/>
  <c r="D62" i="12"/>
  <c r="C62" i="12"/>
  <c r="B62" i="12"/>
  <c r="A62" i="12"/>
  <c r="I61" i="12"/>
  <c r="E61" i="12"/>
  <c r="D61" i="12"/>
  <c r="C61" i="12"/>
  <c r="B61" i="12"/>
  <c r="A61" i="12"/>
  <c r="I60" i="12"/>
  <c r="E60" i="12"/>
  <c r="D60" i="12"/>
  <c r="C60" i="12"/>
  <c r="B60" i="12"/>
  <c r="A60" i="12"/>
  <c r="I59" i="12"/>
  <c r="E59" i="12"/>
  <c r="D59" i="12"/>
  <c r="C59" i="12"/>
  <c r="B59" i="12"/>
  <c r="A59" i="12"/>
  <c r="I58" i="12"/>
  <c r="E58" i="12"/>
  <c r="D58" i="12"/>
  <c r="C58" i="12"/>
  <c r="B58" i="12"/>
  <c r="A58" i="12"/>
  <c r="I57" i="12"/>
  <c r="E57" i="12"/>
  <c r="D57" i="12"/>
  <c r="C57" i="12"/>
  <c r="B57" i="12"/>
  <c r="A57" i="12"/>
  <c r="I56" i="12"/>
  <c r="E56" i="12"/>
  <c r="D56" i="12"/>
  <c r="C56" i="12"/>
  <c r="B56" i="12"/>
  <c r="A56" i="12"/>
  <c r="I55" i="12"/>
  <c r="E55" i="12"/>
  <c r="D55" i="12"/>
  <c r="C55" i="12"/>
  <c r="B55" i="12"/>
  <c r="A55" i="12"/>
  <c r="I54" i="12"/>
  <c r="E54" i="12"/>
  <c r="D54" i="12"/>
  <c r="C54" i="12"/>
  <c r="B54" i="12"/>
  <c r="A54" i="12"/>
  <c r="I53" i="12"/>
  <c r="E53" i="12"/>
  <c r="D53" i="12"/>
  <c r="C53" i="12"/>
  <c r="B53" i="12"/>
  <c r="A53" i="12"/>
  <c r="I52" i="12"/>
  <c r="E52" i="12"/>
  <c r="D52" i="12"/>
  <c r="C52" i="12"/>
  <c r="B52" i="12"/>
  <c r="A52" i="12"/>
  <c r="I51" i="12"/>
  <c r="E51" i="12"/>
  <c r="D51" i="12"/>
  <c r="C51" i="12"/>
  <c r="B51" i="12"/>
  <c r="A51" i="12"/>
  <c r="I50" i="12"/>
  <c r="E50" i="12"/>
  <c r="D50" i="12"/>
  <c r="C50" i="12"/>
  <c r="B50" i="12"/>
  <c r="A50" i="12"/>
  <c r="I49" i="12"/>
  <c r="E49" i="12"/>
  <c r="D49" i="12"/>
  <c r="C49" i="12"/>
  <c r="B49" i="12"/>
  <c r="A49" i="12"/>
  <c r="I48" i="12"/>
  <c r="E48" i="12"/>
  <c r="D48" i="12"/>
  <c r="C48" i="12"/>
  <c r="B48" i="12"/>
  <c r="A48" i="12"/>
  <c r="I47" i="12"/>
  <c r="E47" i="12"/>
  <c r="D47" i="12"/>
  <c r="C47" i="12"/>
  <c r="B47" i="12"/>
  <c r="A47" i="12"/>
  <c r="I46" i="12"/>
  <c r="E46" i="12"/>
  <c r="D46" i="12"/>
  <c r="C46" i="12"/>
  <c r="B46" i="12"/>
  <c r="A46" i="12"/>
  <c r="I45" i="12"/>
  <c r="E45" i="12"/>
  <c r="D45" i="12"/>
  <c r="C45" i="12"/>
  <c r="B45" i="12"/>
  <c r="A45" i="12"/>
  <c r="I44" i="12"/>
  <c r="E44" i="12"/>
  <c r="D44" i="12"/>
  <c r="C44" i="12"/>
  <c r="B44" i="12"/>
  <c r="A44" i="12"/>
  <c r="I43" i="12"/>
  <c r="E43" i="12"/>
  <c r="D43" i="12"/>
  <c r="C43" i="12"/>
  <c r="B43" i="12"/>
  <c r="A43" i="12"/>
  <c r="I42" i="12"/>
  <c r="E42" i="12"/>
  <c r="D42" i="12"/>
  <c r="C42" i="12"/>
  <c r="B42" i="12"/>
  <c r="A42" i="12"/>
  <c r="I41" i="12"/>
  <c r="E41" i="12"/>
  <c r="D41" i="12"/>
  <c r="C41" i="12"/>
  <c r="B41" i="12"/>
  <c r="A41" i="12"/>
  <c r="I40" i="12"/>
  <c r="E40" i="12"/>
  <c r="D40" i="12"/>
  <c r="C40" i="12"/>
  <c r="B40" i="12"/>
  <c r="A40" i="12"/>
  <c r="I39" i="12"/>
  <c r="E39" i="12"/>
  <c r="D39" i="12"/>
  <c r="C39" i="12"/>
  <c r="B39" i="12"/>
  <c r="A39" i="12"/>
  <c r="I38" i="12"/>
  <c r="E38" i="12"/>
  <c r="D38" i="12"/>
  <c r="C38" i="12"/>
  <c r="B38" i="12"/>
  <c r="A38" i="12"/>
  <c r="I37" i="12"/>
  <c r="E37" i="12"/>
  <c r="D37" i="12"/>
  <c r="C37" i="12"/>
  <c r="B37" i="12"/>
  <c r="A37" i="12"/>
  <c r="I36" i="12"/>
  <c r="E36" i="12"/>
  <c r="D36" i="12"/>
  <c r="C36" i="12"/>
  <c r="B36" i="12"/>
  <c r="A36" i="12"/>
  <c r="I35" i="12"/>
  <c r="E35" i="12"/>
  <c r="D35" i="12"/>
  <c r="C35" i="12"/>
  <c r="B35" i="12"/>
  <c r="A35" i="12"/>
  <c r="I34" i="12"/>
  <c r="E34" i="12"/>
  <c r="D34" i="12"/>
  <c r="C34" i="12"/>
  <c r="B34" i="12"/>
  <c r="A34" i="12"/>
  <c r="I33" i="12"/>
  <c r="E33" i="12"/>
  <c r="D33" i="12"/>
  <c r="C33" i="12"/>
  <c r="B33" i="12"/>
  <c r="A33" i="12"/>
  <c r="I32" i="12"/>
  <c r="E32" i="12"/>
  <c r="D32" i="12"/>
  <c r="C32" i="12"/>
  <c r="B32" i="12"/>
  <c r="A32" i="12"/>
  <c r="I31" i="12"/>
  <c r="E31" i="12"/>
  <c r="D31" i="12"/>
  <c r="C31" i="12"/>
  <c r="B31" i="12"/>
  <c r="A31" i="12"/>
  <c r="I30" i="12"/>
  <c r="E30" i="12"/>
  <c r="D30" i="12"/>
  <c r="C30" i="12"/>
  <c r="B30" i="12"/>
  <c r="A30" i="12"/>
  <c r="I29" i="12"/>
  <c r="E29" i="12"/>
  <c r="D29" i="12"/>
  <c r="C29" i="12"/>
  <c r="B29" i="12"/>
  <c r="A29" i="12"/>
  <c r="I28" i="12"/>
  <c r="E28" i="12"/>
  <c r="D28" i="12"/>
  <c r="C28" i="12"/>
  <c r="B28" i="12"/>
  <c r="A28" i="12"/>
  <c r="I27" i="12"/>
  <c r="E27" i="12"/>
  <c r="D27" i="12"/>
  <c r="C27" i="12"/>
  <c r="B27" i="12"/>
  <c r="A27" i="12"/>
  <c r="I26" i="12"/>
  <c r="E26" i="12"/>
  <c r="D26" i="12"/>
  <c r="C26" i="12"/>
  <c r="B26" i="12"/>
  <c r="A26" i="12"/>
  <c r="I25" i="12"/>
  <c r="E25" i="12"/>
  <c r="D25" i="12"/>
  <c r="C25" i="12"/>
  <c r="B25" i="12"/>
  <c r="A25" i="12"/>
  <c r="I24" i="12"/>
  <c r="E24" i="12"/>
  <c r="D24" i="12"/>
  <c r="C24" i="12"/>
  <c r="B24" i="12"/>
  <c r="A24" i="12"/>
  <c r="I23" i="12"/>
  <c r="E23" i="12"/>
  <c r="D23" i="12"/>
  <c r="C23" i="12"/>
  <c r="B23" i="12"/>
  <c r="A23" i="12"/>
  <c r="I22" i="12"/>
  <c r="E22" i="12"/>
  <c r="D22" i="12"/>
  <c r="C22" i="12"/>
  <c r="B22" i="12"/>
  <c r="A22" i="12"/>
  <c r="I21" i="12"/>
  <c r="E21" i="12"/>
  <c r="D21" i="12"/>
  <c r="C21" i="12"/>
  <c r="B21" i="12"/>
  <c r="A21" i="12"/>
  <c r="I20" i="12"/>
  <c r="E20" i="12"/>
  <c r="D20" i="12"/>
  <c r="C20" i="12"/>
  <c r="B20" i="12"/>
  <c r="A20" i="12"/>
  <c r="I19" i="12"/>
  <c r="E19" i="12"/>
  <c r="D19" i="12"/>
  <c r="C19" i="12"/>
  <c r="B19" i="12"/>
  <c r="A19" i="12"/>
  <c r="I18" i="12"/>
  <c r="E18" i="12"/>
  <c r="D18" i="12"/>
  <c r="C18" i="12"/>
  <c r="B18" i="12"/>
  <c r="A18" i="12"/>
  <c r="I17" i="12"/>
  <c r="E17" i="12"/>
  <c r="D17" i="12"/>
  <c r="C17" i="12"/>
  <c r="B17" i="12"/>
  <c r="A17" i="12"/>
  <c r="I16" i="12"/>
  <c r="E16" i="12"/>
  <c r="D16" i="12"/>
  <c r="C16" i="12"/>
  <c r="B16" i="12"/>
  <c r="A16" i="12"/>
  <c r="I15" i="12"/>
  <c r="E15" i="12"/>
  <c r="D15" i="12"/>
  <c r="C15" i="12"/>
  <c r="B15" i="12"/>
  <c r="A15" i="12"/>
  <c r="I14" i="12"/>
  <c r="E14" i="12"/>
  <c r="D14" i="12"/>
  <c r="C14" i="12"/>
  <c r="B14" i="12"/>
  <c r="A14" i="12"/>
  <c r="I13" i="12"/>
  <c r="E13" i="12"/>
  <c r="D13" i="12"/>
  <c r="C13" i="12"/>
  <c r="B13" i="12"/>
  <c r="A13" i="12"/>
  <c r="I12" i="12"/>
  <c r="E12" i="12"/>
  <c r="D12" i="12"/>
  <c r="C12" i="12"/>
  <c r="B12" i="12"/>
  <c r="A12" i="12"/>
  <c r="I11" i="12"/>
  <c r="E11" i="12"/>
  <c r="D11" i="12"/>
  <c r="C11" i="12"/>
  <c r="B11" i="12"/>
  <c r="A11" i="12"/>
  <c r="I10" i="12"/>
  <c r="E10" i="12"/>
  <c r="D10" i="12"/>
  <c r="C10" i="12"/>
  <c r="B10" i="12"/>
  <c r="A10" i="12"/>
  <c r="I9" i="12"/>
  <c r="E9" i="12"/>
  <c r="D9" i="12"/>
  <c r="C9" i="12"/>
  <c r="B9" i="12"/>
  <c r="A9" i="12"/>
  <c r="I8" i="12"/>
  <c r="E8" i="12"/>
  <c r="D8" i="12"/>
  <c r="C8" i="12"/>
  <c r="B8" i="12"/>
  <c r="A8" i="12"/>
  <c r="I7" i="12"/>
  <c r="E7" i="12"/>
  <c r="D7" i="12"/>
  <c r="C7" i="12"/>
  <c r="B7" i="12"/>
  <c r="A7" i="12"/>
  <c r="I6" i="12"/>
  <c r="E6" i="12"/>
  <c r="D6" i="12"/>
  <c r="C6" i="12"/>
  <c r="B6" i="12"/>
  <c r="A6" i="12"/>
  <c r="I5" i="12"/>
  <c r="E5" i="12"/>
  <c r="D5" i="12"/>
  <c r="C5" i="12"/>
  <c r="B5" i="12"/>
  <c r="A5" i="12"/>
  <c r="M204" i="11"/>
  <c r="L204" i="11"/>
  <c r="K204" i="11"/>
  <c r="I204" i="11"/>
  <c r="M203" i="11"/>
  <c r="L203" i="11"/>
  <c r="K203" i="11"/>
  <c r="I203" i="11"/>
  <c r="M202" i="11"/>
  <c r="L202" i="11"/>
  <c r="K202" i="11"/>
  <c r="I202" i="11"/>
  <c r="M201" i="11"/>
  <c r="L201" i="11"/>
  <c r="K201" i="11"/>
  <c r="I201" i="11"/>
  <c r="M200" i="11"/>
  <c r="L200" i="11"/>
  <c r="K200" i="11"/>
  <c r="I200" i="11"/>
  <c r="M199" i="11"/>
  <c r="L199" i="11"/>
  <c r="K199" i="11"/>
  <c r="I199" i="11"/>
  <c r="M198" i="11"/>
  <c r="L198" i="11"/>
  <c r="K198" i="11"/>
  <c r="I198" i="11"/>
  <c r="M197" i="11"/>
  <c r="L197" i="11"/>
  <c r="K197" i="11"/>
  <c r="I197" i="11"/>
  <c r="M196" i="11"/>
  <c r="L196" i="11"/>
  <c r="K196" i="11"/>
  <c r="I196" i="11"/>
  <c r="M195" i="11"/>
  <c r="L195" i="11"/>
  <c r="K195" i="11"/>
  <c r="I195" i="11"/>
  <c r="M194" i="11"/>
  <c r="L194" i="11"/>
  <c r="K194" i="11"/>
  <c r="I194" i="11"/>
  <c r="M193" i="11"/>
  <c r="L193" i="11"/>
  <c r="K193" i="11"/>
  <c r="I193" i="11"/>
  <c r="M192" i="11"/>
  <c r="L192" i="11"/>
  <c r="K192" i="11"/>
  <c r="I192" i="11"/>
  <c r="M191" i="11"/>
  <c r="L191" i="11"/>
  <c r="K191" i="11"/>
  <c r="I191" i="11"/>
  <c r="M190" i="11"/>
  <c r="L190" i="11"/>
  <c r="K190" i="11"/>
  <c r="I190" i="11"/>
  <c r="M189" i="11"/>
  <c r="L189" i="11"/>
  <c r="K189" i="11"/>
  <c r="I189" i="11"/>
  <c r="M188" i="11"/>
  <c r="L188" i="11"/>
  <c r="K188" i="11"/>
  <c r="I188" i="11"/>
  <c r="M187" i="11"/>
  <c r="L187" i="11"/>
  <c r="K187" i="11"/>
  <c r="I187" i="11"/>
  <c r="M186" i="11"/>
  <c r="L186" i="11"/>
  <c r="K186" i="11"/>
  <c r="I186" i="11"/>
  <c r="M185" i="11"/>
  <c r="L185" i="11"/>
  <c r="K185" i="11"/>
  <c r="I185" i="11"/>
  <c r="M184" i="11"/>
  <c r="L184" i="11"/>
  <c r="K184" i="11"/>
  <c r="I184" i="11"/>
  <c r="M183" i="11"/>
  <c r="L183" i="11"/>
  <c r="K183" i="11"/>
  <c r="I183" i="11"/>
  <c r="M182" i="11"/>
  <c r="L182" i="11"/>
  <c r="K182" i="11"/>
  <c r="I182" i="11"/>
  <c r="M181" i="11"/>
  <c r="L181" i="11"/>
  <c r="K181" i="11"/>
  <c r="I181" i="11"/>
  <c r="M180" i="11"/>
  <c r="L180" i="11"/>
  <c r="K180" i="11"/>
  <c r="I180" i="11"/>
  <c r="M179" i="11"/>
  <c r="L179" i="11"/>
  <c r="K179" i="11"/>
  <c r="I179" i="11"/>
  <c r="M178" i="11"/>
  <c r="L178" i="11"/>
  <c r="K178" i="11"/>
  <c r="I178" i="11"/>
  <c r="M177" i="11"/>
  <c r="L177" i="11"/>
  <c r="K177" i="11"/>
  <c r="I177" i="11"/>
  <c r="M176" i="11"/>
  <c r="L176" i="11"/>
  <c r="K176" i="11"/>
  <c r="I176" i="11"/>
  <c r="M175" i="11"/>
  <c r="L175" i="11"/>
  <c r="K175" i="11"/>
  <c r="I175" i="11"/>
  <c r="M174" i="11"/>
  <c r="L174" i="11"/>
  <c r="K174" i="11"/>
  <c r="I174" i="11"/>
  <c r="M173" i="11"/>
  <c r="L173" i="11"/>
  <c r="K173" i="11"/>
  <c r="I173" i="11"/>
  <c r="M172" i="11"/>
  <c r="L172" i="11"/>
  <c r="K172" i="11"/>
  <c r="I172" i="11"/>
  <c r="M171" i="11"/>
  <c r="L171" i="11"/>
  <c r="K171" i="11"/>
  <c r="I171" i="11"/>
  <c r="M170" i="11"/>
  <c r="L170" i="11"/>
  <c r="K170" i="11"/>
  <c r="I170" i="11"/>
  <c r="M169" i="11"/>
  <c r="L169" i="11"/>
  <c r="K169" i="11"/>
  <c r="I169" i="11"/>
  <c r="M168" i="11"/>
  <c r="L168" i="11"/>
  <c r="K168" i="11"/>
  <c r="I168" i="11"/>
  <c r="M167" i="11"/>
  <c r="L167" i="11"/>
  <c r="K167" i="11"/>
  <c r="I167" i="11"/>
  <c r="M166" i="11"/>
  <c r="L166" i="11"/>
  <c r="K166" i="11"/>
  <c r="I166" i="11"/>
  <c r="M165" i="11"/>
  <c r="L165" i="11"/>
  <c r="K165" i="11"/>
  <c r="I165" i="11"/>
  <c r="M164" i="11"/>
  <c r="L164" i="11"/>
  <c r="K164" i="11"/>
  <c r="I164" i="11"/>
  <c r="M163" i="11"/>
  <c r="L163" i="11"/>
  <c r="K163" i="11"/>
  <c r="I163" i="11"/>
  <c r="M162" i="11"/>
  <c r="L162" i="11"/>
  <c r="K162" i="11"/>
  <c r="I162" i="11"/>
  <c r="M161" i="11"/>
  <c r="L161" i="11"/>
  <c r="K161" i="11"/>
  <c r="I161" i="11"/>
  <c r="M160" i="11"/>
  <c r="L160" i="11"/>
  <c r="K160" i="11"/>
  <c r="I160" i="11"/>
  <c r="M159" i="11"/>
  <c r="L159" i="11"/>
  <c r="K159" i="11"/>
  <c r="I159" i="11"/>
  <c r="M158" i="11"/>
  <c r="L158" i="11"/>
  <c r="K158" i="11"/>
  <c r="I158" i="11"/>
  <c r="M157" i="11"/>
  <c r="L157" i="11"/>
  <c r="K157" i="11"/>
  <c r="I157" i="11"/>
  <c r="M156" i="11"/>
  <c r="L156" i="11"/>
  <c r="K156" i="11"/>
  <c r="I156" i="11"/>
  <c r="M155" i="11"/>
  <c r="L155" i="11"/>
  <c r="K155" i="11"/>
  <c r="I155" i="11"/>
  <c r="M154" i="11"/>
  <c r="L154" i="11"/>
  <c r="K154" i="11"/>
  <c r="I154" i="11"/>
  <c r="M153" i="11"/>
  <c r="L153" i="11"/>
  <c r="K153" i="11"/>
  <c r="I153" i="11"/>
  <c r="M152" i="11"/>
  <c r="L152" i="11"/>
  <c r="K152" i="11"/>
  <c r="I152" i="11"/>
  <c r="M151" i="11"/>
  <c r="L151" i="11"/>
  <c r="K151" i="11"/>
  <c r="I151" i="11"/>
  <c r="M150" i="11"/>
  <c r="L150" i="11"/>
  <c r="K150" i="11"/>
  <c r="I150" i="11"/>
  <c r="M149" i="11"/>
  <c r="L149" i="11"/>
  <c r="K149" i="11"/>
  <c r="I149" i="11"/>
  <c r="M148" i="11"/>
  <c r="L148" i="11"/>
  <c r="K148" i="11"/>
  <c r="I148" i="11"/>
  <c r="M147" i="11"/>
  <c r="L147" i="11"/>
  <c r="K147" i="11"/>
  <c r="I147" i="11"/>
  <c r="M146" i="11"/>
  <c r="L146" i="11"/>
  <c r="K146" i="11"/>
  <c r="I146" i="11"/>
  <c r="M145" i="11"/>
  <c r="L145" i="11"/>
  <c r="K145" i="11"/>
  <c r="I145" i="11"/>
  <c r="M144" i="11"/>
  <c r="L144" i="11"/>
  <c r="K144" i="11"/>
  <c r="I144" i="11"/>
  <c r="M143" i="11"/>
  <c r="L143" i="11"/>
  <c r="K143" i="11"/>
  <c r="I143" i="11"/>
  <c r="M142" i="11"/>
  <c r="L142" i="11"/>
  <c r="K142" i="11"/>
  <c r="I142" i="11"/>
  <c r="M141" i="11"/>
  <c r="L141" i="11"/>
  <c r="K141" i="11"/>
  <c r="I141" i="11"/>
  <c r="M140" i="11"/>
  <c r="L140" i="11"/>
  <c r="K140" i="11"/>
  <c r="I140" i="11"/>
  <c r="M139" i="11"/>
  <c r="L139" i="11"/>
  <c r="K139" i="11"/>
  <c r="I139" i="11"/>
  <c r="M138" i="11"/>
  <c r="L138" i="11"/>
  <c r="K138" i="11"/>
  <c r="I138" i="11"/>
  <c r="M137" i="11"/>
  <c r="L137" i="11"/>
  <c r="K137" i="11"/>
  <c r="I137" i="11"/>
  <c r="M136" i="11"/>
  <c r="L136" i="11"/>
  <c r="K136" i="11"/>
  <c r="I136" i="11"/>
  <c r="M135" i="11"/>
  <c r="L135" i="11"/>
  <c r="K135" i="11"/>
  <c r="I135" i="11"/>
  <c r="M134" i="11"/>
  <c r="L134" i="11"/>
  <c r="K134" i="11"/>
  <c r="I134" i="11"/>
  <c r="M133" i="11"/>
  <c r="L133" i="11"/>
  <c r="K133" i="11"/>
  <c r="I133" i="11"/>
  <c r="M132" i="11"/>
  <c r="L132" i="11"/>
  <c r="K132" i="11"/>
  <c r="I132" i="11"/>
  <c r="M131" i="11"/>
  <c r="L131" i="11"/>
  <c r="K131" i="11"/>
  <c r="I131" i="11"/>
  <c r="M130" i="11"/>
  <c r="L130" i="11"/>
  <c r="K130" i="11"/>
  <c r="I130" i="11"/>
  <c r="M129" i="11"/>
  <c r="L129" i="11"/>
  <c r="K129" i="11"/>
  <c r="I129" i="11"/>
  <c r="M128" i="11"/>
  <c r="L128" i="11"/>
  <c r="K128" i="11"/>
  <c r="I128" i="11"/>
  <c r="M127" i="11"/>
  <c r="L127" i="11"/>
  <c r="K127" i="11"/>
  <c r="I127" i="11"/>
  <c r="M126" i="11"/>
  <c r="L126" i="11"/>
  <c r="K126" i="11"/>
  <c r="I126" i="11"/>
  <c r="M125" i="11"/>
  <c r="L125" i="11"/>
  <c r="K125" i="11"/>
  <c r="I125" i="11"/>
  <c r="M124" i="11"/>
  <c r="L124" i="11"/>
  <c r="K124" i="11"/>
  <c r="I124" i="11"/>
  <c r="M123" i="11"/>
  <c r="L123" i="11"/>
  <c r="K123" i="11"/>
  <c r="I123" i="11"/>
  <c r="M122" i="11"/>
  <c r="L122" i="11"/>
  <c r="K122" i="11"/>
  <c r="I122" i="11"/>
  <c r="M121" i="11"/>
  <c r="L121" i="11"/>
  <c r="K121" i="11"/>
  <c r="I121" i="11"/>
  <c r="M120" i="11"/>
  <c r="L120" i="11"/>
  <c r="K120" i="11"/>
  <c r="I120" i="11"/>
  <c r="M119" i="11"/>
  <c r="L119" i="11"/>
  <c r="K119" i="11"/>
  <c r="I119" i="11"/>
  <c r="M118" i="11"/>
  <c r="L118" i="11"/>
  <c r="K118" i="11"/>
  <c r="I118" i="11"/>
  <c r="M117" i="11"/>
  <c r="L117" i="11"/>
  <c r="K117" i="11"/>
  <c r="I117" i="11"/>
  <c r="M116" i="11"/>
  <c r="L116" i="11"/>
  <c r="K116" i="11"/>
  <c r="I116" i="11"/>
  <c r="M115" i="11"/>
  <c r="L115" i="11"/>
  <c r="K115" i="11"/>
  <c r="I115" i="11"/>
  <c r="M114" i="11"/>
  <c r="L114" i="11"/>
  <c r="K114" i="11"/>
  <c r="I114" i="11"/>
  <c r="M113" i="11"/>
  <c r="L113" i="11"/>
  <c r="K113" i="11"/>
  <c r="I113" i="11"/>
  <c r="M112" i="11"/>
  <c r="L112" i="11"/>
  <c r="K112" i="11"/>
  <c r="I112" i="11"/>
  <c r="M111" i="11"/>
  <c r="L111" i="11"/>
  <c r="K111" i="11"/>
  <c r="I111" i="11"/>
  <c r="M110" i="11"/>
  <c r="L110" i="11"/>
  <c r="K110" i="11"/>
  <c r="I110" i="11"/>
  <c r="M109" i="11"/>
  <c r="L109" i="11"/>
  <c r="K109" i="11"/>
  <c r="I109" i="11"/>
  <c r="M108" i="11"/>
  <c r="L108" i="11"/>
  <c r="K108" i="11"/>
  <c r="I108" i="11"/>
  <c r="M107" i="11"/>
  <c r="L107" i="11"/>
  <c r="K107" i="11"/>
  <c r="I107" i="11"/>
  <c r="M106" i="11"/>
  <c r="L106" i="11"/>
  <c r="K106" i="11"/>
  <c r="I106" i="11"/>
  <c r="M105" i="11"/>
  <c r="L105" i="11"/>
  <c r="K105" i="11"/>
  <c r="I105" i="11"/>
  <c r="M104" i="11"/>
  <c r="L104" i="11"/>
  <c r="K104" i="11"/>
  <c r="I104" i="11"/>
  <c r="M103" i="11"/>
  <c r="L103" i="11"/>
  <c r="K103" i="11"/>
  <c r="I103" i="11"/>
  <c r="M102" i="11"/>
  <c r="L102" i="11"/>
  <c r="K102" i="11"/>
  <c r="I102" i="11"/>
  <c r="M101" i="11"/>
  <c r="L101" i="11"/>
  <c r="K101" i="11"/>
  <c r="I101" i="11"/>
  <c r="M100" i="11"/>
  <c r="L100" i="11"/>
  <c r="K100" i="11"/>
  <c r="I100" i="11"/>
  <c r="M99" i="11"/>
  <c r="L99" i="11"/>
  <c r="K99" i="11"/>
  <c r="I99" i="11"/>
  <c r="M98" i="11"/>
  <c r="L98" i="11"/>
  <c r="K98" i="11"/>
  <c r="I98" i="11"/>
  <c r="M97" i="11"/>
  <c r="L97" i="11"/>
  <c r="K97" i="11"/>
  <c r="I97" i="11"/>
  <c r="M96" i="11"/>
  <c r="L96" i="11"/>
  <c r="K96" i="11"/>
  <c r="I96" i="11"/>
  <c r="M95" i="11"/>
  <c r="L95" i="11"/>
  <c r="K95" i="11"/>
  <c r="I95" i="11"/>
  <c r="M94" i="11"/>
  <c r="L94" i="11"/>
  <c r="K94" i="11"/>
  <c r="I94" i="11"/>
  <c r="M93" i="11"/>
  <c r="L93" i="11"/>
  <c r="K93" i="11"/>
  <c r="I93" i="11"/>
  <c r="M92" i="11"/>
  <c r="L92" i="11"/>
  <c r="K92" i="11"/>
  <c r="I92" i="11"/>
  <c r="M91" i="11"/>
  <c r="L91" i="11"/>
  <c r="K91" i="11"/>
  <c r="I91" i="11"/>
  <c r="M90" i="11"/>
  <c r="L90" i="11"/>
  <c r="K90" i="11"/>
  <c r="I90" i="11"/>
  <c r="M89" i="11"/>
  <c r="L89" i="11"/>
  <c r="K89" i="11"/>
  <c r="I89" i="11"/>
  <c r="M88" i="11"/>
  <c r="L88" i="11"/>
  <c r="K88" i="11"/>
  <c r="I88" i="11"/>
  <c r="M87" i="11"/>
  <c r="L87" i="11"/>
  <c r="K87" i="11"/>
  <c r="I87" i="11"/>
  <c r="M86" i="11"/>
  <c r="L86" i="11"/>
  <c r="K86" i="11"/>
  <c r="I86" i="11"/>
  <c r="M85" i="11"/>
  <c r="L85" i="11"/>
  <c r="K85" i="11"/>
  <c r="I85" i="11"/>
  <c r="M84" i="11"/>
  <c r="L84" i="11"/>
  <c r="K84" i="11"/>
  <c r="I84" i="11"/>
  <c r="M83" i="11"/>
  <c r="L83" i="11"/>
  <c r="K83" i="11"/>
  <c r="I83" i="11"/>
  <c r="M82" i="11"/>
  <c r="L82" i="11"/>
  <c r="K82" i="11"/>
  <c r="I82" i="11"/>
  <c r="M81" i="11"/>
  <c r="L81" i="11"/>
  <c r="K81" i="11"/>
  <c r="I81" i="11"/>
  <c r="M80" i="11"/>
  <c r="L80" i="11"/>
  <c r="K80" i="11"/>
  <c r="I80" i="11"/>
  <c r="M79" i="11"/>
  <c r="L79" i="11"/>
  <c r="K79" i="11"/>
  <c r="I79" i="11"/>
  <c r="M78" i="11"/>
  <c r="L78" i="11"/>
  <c r="K78" i="11"/>
  <c r="I78" i="11"/>
  <c r="M77" i="11"/>
  <c r="L77" i="11"/>
  <c r="K77" i="11"/>
  <c r="I77" i="11"/>
  <c r="M76" i="11"/>
  <c r="L76" i="11"/>
  <c r="K76" i="11"/>
  <c r="I76" i="11"/>
  <c r="M75" i="11"/>
  <c r="L75" i="11"/>
  <c r="K75" i="11"/>
  <c r="I75" i="11"/>
  <c r="M74" i="11"/>
  <c r="L74" i="11"/>
  <c r="K74" i="11"/>
  <c r="I74" i="11"/>
  <c r="M73" i="11"/>
  <c r="L73" i="11"/>
  <c r="K73" i="11"/>
  <c r="I73" i="11"/>
  <c r="M72" i="11"/>
  <c r="L72" i="11"/>
  <c r="K72" i="11"/>
  <c r="I72" i="11"/>
  <c r="M71" i="11"/>
  <c r="L71" i="11"/>
  <c r="K71" i="11"/>
  <c r="I71" i="11"/>
  <c r="M70" i="11"/>
  <c r="L70" i="11"/>
  <c r="K70" i="11"/>
  <c r="I70" i="11"/>
  <c r="M69" i="11"/>
  <c r="L69" i="11"/>
  <c r="K69" i="11"/>
  <c r="I69" i="11"/>
  <c r="M68" i="11"/>
  <c r="L68" i="11"/>
  <c r="K68" i="11"/>
  <c r="I68" i="11"/>
  <c r="M67" i="11"/>
  <c r="L67" i="11"/>
  <c r="K67" i="11"/>
  <c r="I67" i="11"/>
  <c r="M66" i="11"/>
  <c r="L66" i="11"/>
  <c r="K66" i="11"/>
  <c r="I66" i="11"/>
  <c r="M65" i="11"/>
  <c r="L65" i="11"/>
  <c r="K65" i="11"/>
  <c r="I65" i="11"/>
  <c r="M64" i="11"/>
  <c r="L64" i="11"/>
  <c r="K64" i="11"/>
  <c r="I64" i="11"/>
  <c r="M63" i="11"/>
  <c r="L63" i="11"/>
  <c r="K63" i="11"/>
  <c r="I63" i="11"/>
  <c r="M62" i="11"/>
  <c r="L62" i="11"/>
  <c r="K62" i="11"/>
  <c r="I62" i="11"/>
  <c r="M61" i="11"/>
  <c r="L61" i="11"/>
  <c r="K61" i="11"/>
  <c r="I61" i="11"/>
  <c r="M60" i="11"/>
  <c r="L60" i="11"/>
  <c r="K60" i="11"/>
  <c r="I60" i="11"/>
  <c r="M59" i="11"/>
  <c r="L59" i="11"/>
  <c r="K59" i="11"/>
  <c r="I59" i="11"/>
  <c r="M58" i="11"/>
  <c r="L58" i="11"/>
  <c r="K58" i="11"/>
  <c r="I58" i="11"/>
  <c r="M57" i="11"/>
  <c r="L57" i="11"/>
  <c r="K57" i="11"/>
  <c r="I57" i="11"/>
  <c r="M56" i="11"/>
  <c r="L56" i="11"/>
  <c r="K56" i="11"/>
  <c r="I56" i="11"/>
  <c r="M55" i="11"/>
  <c r="L55" i="11"/>
  <c r="K55" i="11"/>
  <c r="I55" i="11"/>
  <c r="M54" i="11"/>
  <c r="L54" i="11"/>
  <c r="K54" i="11"/>
  <c r="I54" i="11"/>
  <c r="M53" i="11"/>
  <c r="L53" i="11"/>
  <c r="K53" i="11"/>
  <c r="I53" i="11"/>
  <c r="M52" i="11"/>
  <c r="L52" i="11"/>
  <c r="K52" i="11"/>
  <c r="I52" i="11"/>
  <c r="M51" i="11"/>
  <c r="L51" i="11"/>
  <c r="K51" i="11"/>
  <c r="I51" i="11"/>
  <c r="M50" i="11"/>
  <c r="L50" i="11"/>
  <c r="K50" i="11"/>
  <c r="I50" i="11"/>
  <c r="M49" i="11"/>
  <c r="L49" i="11"/>
  <c r="K49" i="11"/>
  <c r="I49" i="11"/>
  <c r="M48" i="11"/>
  <c r="L48" i="11"/>
  <c r="K48" i="11"/>
  <c r="I48" i="11"/>
  <c r="M47" i="11"/>
  <c r="L47" i="11"/>
  <c r="K47" i="11"/>
  <c r="I47" i="11"/>
  <c r="M46" i="11"/>
  <c r="L46" i="11"/>
  <c r="K46" i="11"/>
  <c r="I46" i="11"/>
  <c r="M45" i="11"/>
  <c r="L45" i="11"/>
  <c r="K45" i="11"/>
  <c r="I45" i="11"/>
  <c r="M44" i="11"/>
  <c r="L44" i="11"/>
  <c r="K44" i="11"/>
  <c r="I44" i="11"/>
  <c r="M43" i="11"/>
  <c r="L43" i="11"/>
  <c r="K43" i="11"/>
  <c r="I43" i="11"/>
  <c r="M42" i="11"/>
  <c r="L42" i="11"/>
  <c r="K42" i="11"/>
  <c r="I42" i="11"/>
  <c r="M41" i="11"/>
  <c r="L41" i="11"/>
  <c r="K41" i="11"/>
  <c r="I41" i="11"/>
  <c r="M40" i="11"/>
  <c r="L40" i="11"/>
  <c r="K40" i="11"/>
  <c r="I40" i="11"/>
  <c r="M39" i="11"/>
  <c r="L39" i="11"/>
  <c r="K39" i="11"/>
  <c r="I39" i="11"/>
  <c r="M38" i="11"/>
  <c r="L38" i="11"/>
  <c r="K38" i="11"/>
  <c r="I38" i="11"/>
  <c r="M37" i="11"/>
  <c r="L37" i="11"/>
  <c r="K37" i="11"/>
  <c r="I37" i="11"/>
  <c r="M36" i="11"/>
  <c r="L36" i="11"/>
  <c r="K36" i="11"/>
  <c r="I36" i="11"/>
  <c r="M35" i="11"/>
  <c r="L35" i="11"/>
  <c r="K35" i="11"/>
  <c r="I35" i="11"/>
  <c r="M34" i="11"/>
  <c r="L34" i="11"/>
  <c r="K34" i="11"/>
  <c r="I34" i="11"/>
  <c r="M33" i="11"/>
  <c r="L33" i="11"/>
  <c r="K33" i="11"/>
  <c r="I33" i="11"/>
  <c r="M32" i="11"/>
  <c r="L32" i="11"/>
  <c r="K32" i="11"/>
  <c r="I32" i="11"/>
  <c r="M31" i="11"/>
  <c r="L31" i="11"/>
  <c r="K31" i="11"/>
  <c r="I31" i="11"/>
  <c r="M30" i="11"/>
  <c r="L30" i="11"/>
  <c r="K30" i="11"/>
  <c r="I30" i="11"/>
  <c r="M29" i="11"/>
  <c r="L29" i="11"/>
  <c r="K29" i="11"/>
  <c r="I29" i="11"/>
  <c r="M28" i="11"/>
  <c r="L28" i="11"/>
  <c r="K28" i="11"/>
  <c r="I28" i="11"/>
  <c r="M27" i="11"/>
  <c r="L27" i="11"/>
  <c r="K27" i="11"/>
  <c r="I27" i="11"/>
  <c r="M26" i="11"/>
  <c r="L26" i="11"/>
  <c r="K26" i="11"/>
  <c r="I26" i="11"/>
  <c r="M25" i="11"/>
  <c r="L25" i="11"/>
  <c r="K25" i="11"/>
  <c r="I25" i="11"/>
  <c r="M24" i="11"/>
  <c r="L24" i="11"/>
  <c r="K24" i="11"/>
  <c r="I24" i="11"/>
  <c r="M23" i="11"/>
  <c r="L23" i="11"/>
  <c r="K23" i="11"/>
  <c r="I23" i="11"/>
  <c r="M22" i="11"/>
  <c r="L22" i="11"/>
  <c r="K22" i="11"/>
  <c r="I22" i="11"/>
  <c r="M21" i="11"/>
  <c r="L21" i="11"/>
  <c r="K21" i="11"/>
  <c r="I21" i="11"/>
  <c r="M20" i="11"/>
  <c r="L20" i="11"/>
  <c r="K20" i="11"/>
  <c r="I20" i="11"/>
  <c r="M19" i="11"/>
  <c r="L19" i="11"/>
  <c r="K19" i="11"/>
  <c r="I19" i="11"/>
  <c r="M18" i="11"/>
  <c r="L18" i="11"/>
  <c r="K18" i="11"/>
  <c r="I18" i="11"/>
  <c r="M17" i="11"/>
  <c r="L17" i="11"/>
  <c r="K17" i="11"/>
  <c r="I17" i="11"/>
  <c r="M16" i="11"/>
  <c r="L16" i="11"/>
  <c r="K16" i="11"/>
  <c r="I16" i="11"/>
  <c r="M15" i="11"/>
  <c r="L15" i="11"/>
  <c r="K15" i="11"/>
  <c r="I15" i="11"/>
  <c r="M14" i="11"/>
  <c r="L14" i="11"/>
  <c r="K14" i="11"/>
  <c r="I14" i="11"/>
  <c r="M13" i="11"/>
  <c r="L13" i="11"/>
  <c r="K13" i="11"/>
  <c r="I13" i="11"/>
  <c r="M12" i="11"/>
  <c r="L12" i="11"/>
  <c r="K12" i="11"/>
  <c r="I12" i="11"/>
  <c r="M11" i="11"/>
  <c r="L11" i="11"/>
  <c r="K11" i="11"/>
  <c r="I11" i="11"/>
  <c r="M10" i="11"/>
  <c r="L10" i="11"/>
  <c r="K10" i="11"/>
  <c r="I10" i="11"/>
  <c r="M9" i="11"/>
  <c r="L9" i="11"/>
  <c r="K9" i="11"/>
  <c r="I9" i="11"/>
  <c r="M8" i="11"/>
  <c r="L8" i="11"/>
  <c r="K8" i="11"/>
  <c r="I8" i="11"/>
  <c r="M7" i="11"/>
  <c r="L7" i="11"/>
  <c r="K7" i="11"/>
  <c r="I7" i="11"/>
  <c r="M6" i="11"/>
  <c r="L6" i="11"/>
  <c r="K6" i="11"/>
  <c r="I6" i="11"/>
  <c r="M5" i="11"/>
  <c r="E5" i="14" s="1"/>
  <c r="L5" i="11"/>
  <c r="K5" i="11"/>
  <c r="I5" i="11"/>
  <c r="B17" i="10"/>
  <c r="B16" i="10"/>
  <c r="E15" i="10"/>
  <c r="B15" i="10"/>
  <c r="E14" i="10"/>
  <c r="B14" i="10"/>
  <c r="E13" i="10"/>
  <c r="F504" i="9"/>
  <c r="F503" i="9"/>
  <c r="F502" i="9"/>
  <c r="F501" i="9"/>
  <c r="F500" i="9"/>
  <c r="F499" i="9"/>
  <c r="F498" i="9"/>
  <c r="F497" i="9"/>
  <c r="F496" i="9"/>
  <c r="F495" i="9"/>
  <c r="F494" i="9"/>
  <c r="F493" i="9"/>
  <c r="F492" i="9"/>
  <c r="F491"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4" i="9"/>
  <c r="F463" i="9"/>
  <c r="F462" i="9"/>
  <c r="F461" i="9"/>
  <c r="F460" i="9"/>
  <c r="F459" i="9"/>
  <c r="F458" i="9"/>
  <c r="F457" i="9"/>
  <c r="F456" i="9"/>
  <c r="F455" i="9"/>
  <c r="F454" i="9"/>
  <c r="F453" i="9"/>
  <c r="F452" i="9"/>
  <c r="F451" i="9"/>
  <c r="F450" i="9"/>
  <c r="F449" i="9"/>
  <c r="F448" i="9"/>
  <c r="F447" i="9"/>
  <c r="F446" i="9"/>
  <c r="F445" i="9"/>
  <c r="F444" i="9"/>
  <c r="F443" i="9"/>
  <c r="F442" i="9"/>
  <c r="F441" i="9"/>
  <c r="F440" i="9"/>
  <c r="F439" i="9"/>
  <c r="F438" i="9"/>
  <c r="F437" i="9"/>
  <c r="F436" i="9"/>
  <c r="F435" i="9"/>
  <c r="F434" i="9"/>
  <c r="F433" i="9"/>
  <c r="F432" i="9"/>
  <c r="F431" i="9"/>
  <c r="F430" i="9"/>
  <c r="F429" i="9"/>
  <c r="F428" i="9"/>
  <c r="F427" i="9"/>
  <c r="F426" i="9"/>
  <c r="F425" i="9"/>
  <c r="F424" i="9"/>
  <c r="F423" i="9"/>
  <c r="F422" i="9"/>
  <c r="F421" i="9"/>
  <c r="F420" i="9"/>
  <c r="F419" i="9"/>
  <c r="F418" i="9"/>
  <c r="F417" i="9"/>
  <c r="F416" i="9"/>
  <c r="F415" i="9"/>
  <c r="F414" i="9"/>
  <c r="F413" i="9"/>
  <c r="F412" i="9"/>
  <c r="F411" i="9"/>
  <c r="F410" i="9"/>
  <c r="F409" i="9"/>
  <c r="F408" i="9"/>
  <c r="F407" i="9"/>
  <c r="F406" i="9"/>
  <c r="F405" i="9"/>
  <c r="F404" i="9"/>
  <c r="F403" i="9"/>
  <c r="F402" i="9"/>
  <c r="F401" i="9"/>
  <c r="F400" i="9"/>
  <c r="F399" i="9"/>
  <c r="F398" i="9"/>
  <c r="F397" i="9"/>
  <c r="F396" i="9"/>
  <c r="F395" i="9"/>
  <c r="F394" i="9"/>
  <c r="F393" i="9"/>
  <c r="F392" i="9"/>
  <c r="F391" i="9"/>
  <c r="F390" i="9"/>
  <c r="F389" i="9"/>
  <c r="F388" i="9"/>
  <c r="F387" i="9"/>
  <c r="F386" i="9"/>
  <c r="F385" i="9"/>
  <c r="F384" i="9"/>
  <c r="F383" i="9"/>
  <c r="F382" i="9"/>
  <c r="F381" i="9"/>
  <c r="F380" i="9"/>
  <c r="F379" i="9"/>
  <c r="F378" i="9"/>
  <c r="F377" i="9"/>
  <c r="F376" i="9"/>
  <c r="F375" i="9"/>
  <c r="F374" i="9"/>
  <c r="F373" i="9"/>
  <c r="F372" i="9"/>
  <c r="F371" i="9"/>
  <c r="F370" i="9"/>
  <c r="F369" i="9"/>
  <c r="F368" i="9"/>
  <c r="F367" i="9"/>
  <c r="F366" i="9"/>
  <c r="F365" i="9"/>
  <c r="F364" i="9"/>
  <c r="F363" i="9"/>
  <c r="F362" i="9"/>
  <c r="F361" i="9"/>
  <c r="F360" i="9"/>
  <c r="F359" i="9"/>
  <c r="F358" i="9"/>
  <c r="F357" i="9"/>
  <c r="F356" i="9"/>
  <c r="F355" i="9"/>
  <c r="F354" i="9"/>
  <c r="F353" i="9"/>
  <c r="F352" i="9"/>
  <c r="F351" i="9"/>
  <c r="F350" i="9"/>
  <c r="F349" i="9"/>
  <c r="F348" i="9"/>
  <c r="F347" i="9"/>
  <c r="F346" i="9"/>
  <c r="F345" i="9"/>
  <c r="F344" i="9"/>
  <c r="F343" i="9"/>
  <c r="F342" i="9"/>
  <c r="F341" i="9"/>
  <c r="F340" i="9"/>
  <c r="F339" i="9"/>
  <c r="F338" i="9"/>
  <c r="F337" i="9"/>
  <c r="F336" i="9"/>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S504" i="8"/>
  <c r="R504" i="8"/>
  <c r="L504" i="8"/>
  <c r="K504" i="8"/>
  <c r="J504" i="8"/>
  <c r="S503" i="8"/>
  <c r="R503" i="8"/>
  <c r="L503" i="8"/>
  <c r="K503" i="8"/>
  <c r="J503" i="8"/>
  <c r="S502" i="8"/>
  <c r="R502" i="8"/>
  <c r="L502" i="8"/>
  <c r="K502" i="8"/>
  <c r="J502" i="8"/>
  <c r="S501" i="8"/>
  <c r="R501" i="8"/>
  <c r="L501" i="8"/>
  <c r="K501" i="8"/>
  <c r="J501" i="8"/>
  <c r="S500" i="8"/>
  <c r="R500" i="8"/>
  <c r="L500" i="8"/>
  <c r="K500" i="8"/>
  <c r="J500" i="8"/>
  <c r="S499" i="8"/>
  <c r="R499" i="8"/>
  <c r="L499" i="8"/>
  <c r="K499" i="8"/>
  <c r="J499" i="8"/>
  <c r="S498" i="8"/>
  <c r="R498" i="8"/>
  <c r="L498" i="8"/>
  <c r="K498" i="8"/>
  <c r="J498" i="8"/>
  <c r="S497" i="8"/>
  <c r="R497" i="8"/>
  <c r="L497" i="8"/>
  <c r="K497" i="8"/>
  <c r="J497" i="8"/>
  <c r="S496" i="8"/>
  <c r="R496" i="8"/>
  <c r="L496" i="8"/>
  <c r="K496" i="8"/>
  <c r="J496" i="8"/>
  <c r="S495" i="8"/>
  <c r="R495" i="8"/>
  <c r="L495" i="8"/>
  <c r="K495" i="8"/>
  <c r="J495" i="8"/>
  <c r="S494" i="8"/>
  <c r="R494" i="8"/>
  <c r="L494" i="8"/>
  <c r="K494" i="8"/>
  <c r="J494" i="8"/>
  <c r="S493" i="8"/>
  <c r="R493" i="8"/>
  <c r="L493" i="8"/>
  <c r="K493" i="8"/>
  <c r="J493" i="8"/>
  <c r="S492" i="8"/>
  <c r="R492" i="8"/>
  <c r="L492" i="8"/>
  <c r="K492" i="8"/>
  <c r="J492" i="8"/>
  <c r="S491" i="8"/>
  <c r="R491" i="8"/>
  <c r="L491" i="8"/>
  <c r="K491" i="8"/>
  <c r="J491" i="8"/>
  <c r="S490" i="8"/>
  <c r="R490" i="8"/>
  <c r="L490" i="8"/>
  <c r="K490" i="8"/>
  <c r="J490" i="8"/>
  <c r="S489" i="8"/>
  <c r="R489" i="8"/>
  <c r="L489" i="8"/>
  <c r="K489" i="8"/>
  <c r="J489" i="8"/>
  <c r="S488" i="8"/>
  <c r="R488" i="8"/>
  <c r="L488" i="8"/>
  <c r="K488" i="8"/>
  <c r="J488" i="8"/>
  <c r="S487" i="8"/>
  <c r="R487" i="8"/>
  <c r="L487" i="8"/>
  <c r="K487" i="8"/>
  <c r="J487" i="8"/>
  <c r="S486" i="8"/>
  <c r="R486" i="8"/>
  <c r="L486" i="8"/>
  <c r="K486" i="8"/>
  <c r="J486" i="8"/>
  <c r="S485" i="8"/>
  <c r="R485" i="8"/>
  <c r="L485" i="8"/>
  <c r="K485" i="8"/>
  <c r="J485" i="8"/>
  <c r="S484" i="8"/>
  <c r="R484" i="8"/>
  <c r="L484" i="8"/>
  <c r="K484" i="8"/>
  <c r="J484" i="8"/>
  <c r="S483" i="8"/>
  <c r="R483" i="8"/>
  <c r="L483" i="8"/>
  <c r="K483" i="8"/>
  <c r="J483" i="8"/>
  <c r="S482" i="8"/>
  <c r="R482" i="8"/>
  <c r="L482" i="8"/>
  <c r="K482" i="8"/>
  <c r="J482" i="8"/>
  <c r="S481" i="8"/>
  <c r="R481" i="8"/>
  <c r="L481" i="8"/>
  <c r="K481" i="8"/>
  <c r="J481" i="8"/>
  <c r="S480" i="8"/>
  <c r="R480" i="8"/>
  <c r="L480" i="8"/>
  <c r="K480" i="8"/>
  <c r="J480" i="8"/>
  <c r="S479" i="8"/>
  <c r="R479" i="8"/>
  <c r="L479" i="8"/>
  <c r="K479" i="8"/>
  <c r="J479" i="8"/>
  <c r="S478" i="8"/>
  <c r="R478" i="8"/>
  <c r="L478" i="8"/>
  <c r="K478" i="8"/>
  <c r="J478" i="8"/>
  <c r="S477" i="8"/>
  <c r="R477" i="8"/>
  <c r="L477" i="8"/>
  <c r="K477" i="8"/>
  <c r="J477" i="8"/>
  <c r="S476" i="8"/>
  <c r="R476" i="8"/>
  <c r="L476" i="8"/>
  <c r="K476" i="8"/>
  <c r="J476" i="8"/>
  <c r="S475" i="8"/>
  <c r="R475" i="8"/>
  <c r="L475" i="8"/>
  <c r="K475" i="8"/>
  <c r="J475" i="8"/>
  <c r="S474" i="8"/>
  <c r="R474" i="8"/>
  <c r="L474" i="8"/>
  <c r="K474" i="8"/>
  <c r="J474" i="8"/>
  <c r="S473" i="8"/>
  <c r="R473" i="8"/>
  <c r="L473" i="8"/>
  <c r="K473" i="8"/>
  <c r="J473" i="8"/>
  <c r="S472" i="8"/>
  <c r="R472" i="8"/>
  <c r="L472" i="8"/>
  <c r="K472" i="8"/>
  <c r="J472" i="8"/>
  <c r="S471" i="8"/>
  <c r="R471" i="8"/>
  <c r="L471" i="8"/>
  <c r="K471" i="8"/>
  <c r="J471" i="8"/>
  <c r="S470" i="8"/>
  <c r="R470" i="8"/>
  <c r="L470" i="8"/>
  <c r="K470" i="8"/>
  <c r="J470" i="8"/>
  <c r="S469" i="8"/>
  <c r="R469" i="8"/>
  <c r="L469" i="8"/>
  <c r="K469" i="8"/>
  <c r="J469" i="8"/>
  <c r="S468" i="8"/>
  <c r="R468" i="8"/>
  <c r="L468" i="8"/>
  <c r="K468" i="8"/>
  <c r="J468" i="8"/>
  <c r="S467" i="8"/>
  <c r="R467" i="8"/>
  <c r="L467" i="8"/>
  <c r="K467" i="8"/>
  <c r="J467" i="8"/>
  <c r="S466" i="8"/>
  <c r="R466" i="8"/>
  <c r="L466" i="8"/>
  <c r="K466" i="8"/>
  <c r="J466" i="8"/>
  <c r="S465" i="8"/>
  <c r="R465" i="8"/>
  <c r="L465" i="8"/>
  <c r="K465" i="8"/>
  <c r="J465" i="8"/>
  <c r="S464" i="8"/>
  <c r="R464" i="8"/>
  <c r="L464" i="8"/>
  <c r="K464" i="8"/>
  <c r="J464" i="8"/>
  <c r="S463" i="8"/>
  <c r="R463" i="8"/>
  <c r="L463" i="8"/>
  <c r="K463" i="8"/>
  <c r="J463" i="8"/>
  <c r="S462" i="8"/>
  <c r="R462" i="8"/>
  <c r="L462" i="8"/>
  <c r="K462" i="8"/>
  <c r="J462" i="8"/>
  <c r="S461" i="8"/>
  <c r="R461" i="8"/>
  <c r="L461" i="8"/>
  <c r="K461" i="8"/>
  <c r="J461" i="8"/>
  <c r="S460" i="8"/>
  <c r="R460" i="8"/>
  <c r="L460" i="8"/>
  <c r="K460" i="8"/>
  <c r="J460" i="8"/>
  <c r="S459" i="8"/>
  <c r="R459" i="8"/>
  <c r="L459" i="8"/>
  <c r="K459" i="8"/>
  <c r="J459" i="8"/>
  <c r="S458" i="8"/>
  <c r="R458" i="8"/>
  <c r="L458" i="8"/>
  <c r="K458" i="8"/>
  <c r="J458" i="8"/>
  <c r="S457" i="8"/>
  <c r="R457" i="8"/>
  <c r="L457" i="8"/>
  <c r="K457" i="8"/>
  <c r="J457" i="8"/>
  <c r="S456" i="8"/>
  <c r="R456" i="8"/>
  <c r="L456" i="8"/>
  <c r="K456" i="8"/>
  <c r="J456" i="8"/>
  <c r="S455" i="8"/>
  <c r="R455" i="8"/>
  <c r="L455" i="8"/>
  <c r="K455" i="8"/>
  <c r="J455" i="8"/>
  <c r="S454" i="8"/>
  <c r="R454" i="8"/>
  <c r="L454" i="8"/>
  <c r="K454" i="8"/>
  <c r="J454" i="8"/>
  <c r="S453" i="8"/>
  <c r="R453" i="8"/>
  <c r="L453" i="8"/>
  <c r="K453" i="8"/>
  <c r="J453" i="8"/>
  <c r="S452" i="8"/>
  <c r="R452" i="8"/>
  <c r="L452" i="8"/>
  <c r="K452" i="8"/>
  <c r="J452" i="8"/>
  <c r="S451" i="8"/>
  <c r="R451" i="8"/>
  <c r="L451" i="8"/>
  <c r="K451" i="8"/>
  <c r="J451" i="8"/>
  <c r="S450" i="8"/>
  <c r="R450" i="8"/>
  <c r="L450" i="8"/>
  <c r="K450" i="8"/>
  <c r="J450" i="8"/>
  <c r="S449" i="8"/>
  <c r="R449" i="8"/>
  <c r="L449" i="8"/>
  <c r="K449" i="8"/>
  <c r="J449" i="8"/>
  <c r="S448" i="8"/>
  <c r="R448" i="8"/>
  <c r="L448" i="8"/>
  <c r="K448" i="8"/>
  <c r="J448" i="8"/>
  <c r="S447" i="8"/>
  <c r="R447" i="8"/>
  <c r="L447" i="8"/>
  <c r="K447" i="8"/>
  <c r="J447" i="8"/>
  <c r="S446" i="8"/>
  <c r="R446" i="8"/>
  <c r="L446" i="8"/>
  <c r="K446" i="8"/>
  <c r="J446" i="8"/>
  <c r="S445" i="8"/>
  <c r="R445" i="8"/>
  <c r="L445" i="8"/>
  <c r="K445" i="8"/>
  <c r="J445" i="8"/>
  <c r="S444" i="8"/>
  <c r="R444" i="8"/>
  <c r="L444" i="8"/>
  <c r="K444" i="8"/>
  <c r="J444" i="8"/>
  <c r="S443" i="8"/>
  <c r="R443" i="8"/>
  <c r="L443" i="8"/>
  <c r="K443" i="8"/>
  <c r="J443" i="8"/>
  <c r="S442" i="8"/>
  <c r="R442" i="8"/>
  <c r="L442" i="8"/>
  <c r="K442" i="8"/>
  <c r="J442" i="8"/>
  <c r="S441" i="8"/>
  <c r="R441" i="8"/>
  <c r="L441" i="8"/>
  <c r="K441" i="8"/>
  <c r="J441" i="8"/>
  <c r="S440" i="8"/>
  <c r="R440" i="8"/>
  <c r="L440" i="8"/>
  <c r="K440" i="8"/>
  <c r="J440" i="8"/>
  <c r="S439" i="8"/>
  <c r="R439" i="8"/>
  <c r="L439" i="8"/>
  <c r="K439" i="8"/>
  <c r="J439" i="8"/>
  <c r="S438" i="8"/>
  <c r="R438" i="8"/>
  <c r="L438" i="8"/>
  <c r="K438" i="8"/>
  <c r="J438" i="8"/>
  <c r="S437" i="8"/>
  <c r="R437" i="8"/>
  <c r="L437" i="8"/>
  <c r="K437" i="8"/>
  <c r="J437" i="8"/>
  <c r="S436" i="8"/>
  <c r="R436" i="8"/>
  <c r="L436" i="8"/>
  <c r="K436" i="8"/>
  <c r="J436" i="8"/>
  <c r="S435" i="8"/>
  <c r="R435" i="8"/>
  <c r="L435" i="8"/>
  <c r="K435" i="8"/>
  <c r="J435" i="8"/>
  <c r="S434" i="8"/>
  <c r="R434" i="8"/>
  <c r="L434" i="8"/>
  <c r="K434" i="8"/>
  <c r="J434" i="8"/>
  <c r="S433" i="8"/>
  <c r="R433" i="8"/>
  <c r="L433" i="8"/>
  <c r="K433" i="8"/>
  <c r="J433" i="8"/>
  <c r="S432" i="8"/>
  <c r="R432" i="8"/>
  <c r="L432" i="8"/>
  <c r="K432" i="8"/>
  <c r="J432" i="8"/>
  <c r="S431" i="8"/>
  <c r="R431" i="8"/>
  <c r="L431" i="8"/>
  <c r="K431" i="8"/>
  <c r="J431" i="8"/>
  <c r="S430" i="8"/>
  <c r="R430" i="8"/>
  <c r="L430" i="8"/>
  <c r="K430" i="8"/>
  <c r="J430" i="8"/>
  <c r="S429" i="8"/>
  <c r="R429" i="8"/>
  <c r="L429" i="8"/>
  <c r="K429" i="8"/>
  <c r="J429" i="8"/>
  <c r="S428" i="8"/>
  <c r="R428" i="8"/>
  <c r="L428" i="8"/>
  <c r="K428" i="8"/>
  <c r="J428" i="8"/>
  <c r="S427" i="8"/>
  <c r="R427" i="8"/>
  <c r="L427" i="8"/>
  <c r="K427" i="8"/>
  <c r="J427" i="8"/>
  <c r="S426" i="8"/>
  <c r="R426" i="8"/>
  <c r="L426" i="8"/>
  <c r="K426" i="8"/>
  <c r="J426" i="8"/>
  <c r="S425" i="8"/>
  <c r="R425" i="8"/>
  <c r="L425" i="8"/>
  <c r="K425" i="8"/>
  <c r="J425" i="8"/>
  <c r="S424" i="8"/>
  <c r="R424" i="8"/>
  <c r="L424" i="8"/>
  <c r="K424" i="8"/>
  <c r="J424" i="8"/>
  <c r="S423" i="8"/>
  <c r="R423" i="8"/>
  <c r="L423" i="8"/>
  <c r="K423" i="8"/>
  <c r="J423" i="8"/>
  <c r="S422" i="8"/>
  <c r="R422" i="8"/>
  <c r="L422" i="8"/>
  <c r="K422" i="8"/>
  <c r="J422" i="8"/>
  <c r="S421" i="8"/>
  <c r="R421" i="8"/>
  <c r="L421" i="8"/>
  <c r="K421" i="8"/>
  <c r="J421" i="8"/>
  <c r="S420" i="8"/>
  <c r="R420" i="8"/>
  <c r="L420" i="8"/>
  <c r="K420" i="8"/>
  <c r="J420" i="8"/>
  <c r="S419" i="8"/>
  <c r="R419" i="8"/>
  <c r="L419" i="8"/>
  <c r="K419" i="8"/>
  <c r="J419" i="8"/>
  <c r="S418" i="8"/>
  <c r="R418" i="8"/>
  <c r="L418" i="8"/>
  <c r="K418" i="8"/>
  <c r="J418" i="8"/>
  <c r="S417" i="8"/>
  <c r="R417" i="8"/>
  <c r="L417" i="8"/>
  <c r="K417" i="8"/>
  <c r="J417" i="8"/>
  <c r="S416" i="8"/>
  <c r="R416" i="8"/>
  <c r="L416" i="8"/>
  <c r="K416" i="8"/>
  <c r="J416" i="8"/>
  <c r="S415" i="8"/>
  <c r="R415" i="8"/>
  <c r="L415" i="8"/>
  <c r="K415" i="8"/>
  <c r="J415" i="8"/>
  <c r="S414" i="8"/>
  <c r="R414" i="8"/>
  <c r="L414" i="8"/>
  <c r="K414" i="8"/>
  <c r="J414" i="8"/>
  <c r="S413" i="8"/>
  <c r="R413" i="8"/>
  <c r="L413" i="8"/>
  <c r="K413" i="8"/>
  <c r="J413" i="8"/>
  <c r="S412" i="8"/>
  <c r="R412" i="8"/>
  <c r="L412" i="8"/>
  <c r="K412" i="8"/>
  <c r="J412" i="8"/>
  <c r="S411" i="8"/>
  <c r="R411" i="8"/>
  <c r="L411" i="8"/>
  <c r="K411" i="8"/>
  <c r="J411" i="8"/>
  <c r="S410" i="8"/>
  <c r="R410" i="8"/>
  <c r="L410" i="8"/>
  <c r="K410" i="8"/>
  <c r="J410" i="8"/>
  <c r="S409" i="8"/>
  <c r="R409" i="8"/>
  <c r="L409" i="8"/>
  <c r="K409" i="8"/>
  <c r="J409" i="8"/>
  <c r="S408" i="8"/>
  <c r="R408" i="8"/>
  <c r="L408" i="8"/>
  <c r="K408" i="8"/>
  <c r="J408" i="8"/>
  <c r="S407" i="8"/>
  <c r="R407" i="8"/>
  <c r="L407" i="8"/>
  <c r="K407" i="8"/>
  <c r="J407" i="8"/>
  <c r="S406" i="8"/>
  <c r="R406" i="8"/>
  <c r="L406" i="8"/>
  <c r="K406" i="8"/>
  <c r="J406" i="8"/>
  <c r="S405" i="8"/>
  <c r="R405" i="8"/>
  <c r="L405" i="8"/>
  <c r="K405" i="8"/>
  <c r="J405" i="8"/>
  <c r="S404" i="8"/>
  <c r="R404" i="8"/>
  <c r="L404" i="8"/>
  <c r="K404" i="8"/>
  <c r="J404" i="8"/>
  <c r="S403" i="8"/>
  <c r="R403" i="8"/>
  <c r="L403" i="8"/>
  <c r="K403" i="8"/>
  <c r="J403" i="8"/>
  <c r="S402" i="8"/>
  <c r="R402" i="8"/>
  <c r="L402" i="8"/>
  <c r="K402" i="8"/>
  <c r="J402" i="8"/>
  <c r="S401" i="8"/>
  <c r="R401" i="8"/>
  <c r="L401" i="8"/>
  <c r="K401" i="8"/>
  <c r="J401" i="8"/>
  <c r="S400" i="8"/>
  <c r="R400" i="8"/>
  <c r="L400" i="8"/>
  <c r="K400" i="8"/>
  <c r="J400" i="8"/>
  <c r="S399" i="8"/>
  <c r="R399" i="8"/>
  <c r="L399" i="8"/>
  <c r="K399" i="8"/>
  <c r="J399" i="8"/>
  <c r="S398" i="8"/>
  <c r="R398" i="8"/>
  <c r="L398" i="8"/>
  <c r="K398" i="8"/>
  <c r="J398" i="8"/>
  <c r="S397" i="8"/>
  <c r="R397" i="8"/>
  <c r="L397" i="8"/>
  <c r="K397" i="8"/>
  <c r="J397" i="8"/>
  <c r="S396" i="8"/>
  <c r="R396" i="8"/>
  <c r="L396" i="8"/>
  <c r="K396" i="8"/>
  <c r="J396" i="8"/>
  <c r="S395" i="8"/>
  <c r="R395" i="8"/>
  <c r="L395" i="8"/>
  <c r="K395" i="8"/>
  <c r="J395" i="8"/>
  <c r="S394" i="8"/>
  <c r="R394" i="8"/>
  <c r="L394" i="8"/>
  <c r="K394" i="8"/>
  <c r="J394" i="8"/>
  <c r="S393" i="8"/>
  <c r="R393" i="8"/>
  <c r="L393" i="8"/>
  <c r="K393" i="8"/>
  <c r="J393" i="8"/>
  <c r="S392" i="8"/>
  <c r="R392" i="8"/>
  <c r="L392" i="8"/>
  <c r="K392" i="8"/>
  <c r="J392" i="8"/>
  <c r="S391" i="8"/>
  <c r="R391" i="8"/>
  <c r="L391" i="8"/>
  <c r="K391" i="8"/>
  <c r="J391" i="8"/>
  <c r="S390" i="8"/>
  <c r="R390" i="8"/>
  <c r="L390" i="8"/>
  <c r="K390" i="8"/>
  <c r="J390" i="8"/>
  <c r="S389" i="8"/>
  <c r="R389" i="8"/>
  <c r="L389" i="8"/>
  <c r="K389" i="8"/>
  <c r="J389" i="8"/>
  <c r="S388" i="8"/>
  <c r="R388" i="8"/>
  <c r="L388" i="8"/>
  <c r="K388" i="8"/>
  <c r="J388" i="8"/>
  <c r="S387" i="8"/>
  <c r="R387" i="8"/>
  <c r="L387" i="8"/>
  <c r="K387" i="8"/>
  <c r="J387" i="8"/>
  <c r="S386" i="8"/>
  <c r="R386" i="8"/>
  <c r="L386" i="8"/>
  <c r="K386" i="8"/>
  <c r="J386" i="8"/>
  <c r="S385" i="8"/>
  <c r="R385" i="8"/>
  <c r="L385" i="8"/>
  <c r="K385" i="8"/>
  <c r="J385" i="8"/>
  <c r="S384" i="8"/>
  <c r="R384" i="8"/>
  <c r="L384" i="8"/>
  <c r="K384" i="8"/>
  <c r="J384" i="8"/>
  <c r="S383" i="8"/>
  <c r="R383" i="8"/>
  <c r="L383" i="8"/>
  <c r="K383" i="8"/>
  <c r="J383" i="8"/>
  <c r="S382" i="8"/>
  <c r="R382" i="8"/>
  <c r="L382" i="8"/>
  <c r="K382" i="8"/>
  <c r="J382" i="8"/>
  <c r="S381" i="8"/>
  <c r="R381" i="8"/>
  <c r="L381" i="8"/>
  <c r="K381" i="8"/>
  <c r="J381" i="8"/>
  <c r="S380" i="8"/>
  <c r="R380" i="8"/>
  <c r="L380" i="8"/>
  <c r="K380" i="8"/>
  <c r="J380" i="8"/>
  <c r="S379" i="8"/>
  <c r="R379" i="8"/>
  <c r="L379" i="8"/>
  <c r="K379" i="8"/>
  <c r="J379" i="8"/>
  <c r="S378" i="8"/>
  <c r="R378" i="8"/>
  <c r="L378" i="8"/>
  <c r="K378" i="8"/>
  <c r="J378" i="8"/>
  <c r="S377" i="8"/>
  <c r="R377" i="8"/>
  <c r="L377" i="8"/>
  <c r="K377" i="8"/>
  <c r="J377" i="8"/>
  <c r="S376" i="8"/>
  <c r="R376" i="8"/>
  <c r="L376" i="8"/>
  <c r="K376" i="8"/>
  <c r="J376" i="8"/>
  <c r="S375" i="8"/>
  <c r="R375" i="8"/>
  <c r="L375" i="8"/>
  <c r="K375" i="8"/>
  <c r="J375" i="8"/>
  <c r="S374" i="8"/>
  <c r="R374" i="8"/>
  <c r="L374" i="8"/>
  <c r="K374" i="8"/>
  <c r="J374" i="8"/>
  <c r="S373" i="8"/>
  <c r="R373" i="8"/>
  <c r="L373" i="8"/>
  <c r="K373" i="8"/>
  <c r="J373" i="8"/>
  <c r="S372" i="8"/>
  <c r="R372" i="8"/>
  <c r="L372" i="8"/>
  <c r="K372" i="8"/>
  <c r="J372" i="8"/>
  <c r="S371" i="8"/>
  <c r="R371" i="8"/>
  <c r="L371" i="8"/>
  <c r="K371" i="8"/>
  <c r="J371" i="8"/>
  <c r="S370" i="8"/>
  <c r="R370" i="8"/>
  <c r="L370" i="8"/>
  <c r="K370" i="8"/>
  <c r="J370" i="8"/>
  <c r="S369" i="8"/>
  <c r="R369" i="8"/>
  <c r="L369" i="8"/>
  <c r="K369" i="8"/>
  <c r="J369" i="8"/>
  <c r="S368" i="8"/>
  <c r="R368" i="8"/>
  <c r="L368" i="8"/>
  <c r="K368" i="8"/>
  <c r="J368" i="8"/>
  <c r="S367" i="8"/>
  <c r="R367" i="8"/>
  <c r="L367" i="8"/>
  <c r="K367" i="8"/>
  <c r="J367" i="8"/>
  <c r="S366" i="8"/>
  <c r="R366" i="8"/>
  <c r="L366" i="8"/>
  <c r="K366" i="8"/>
  <c r="J366" i="8"/>
  <c r="S365" i="8"/>
  <c r="R365" i="8"/>
  <c r="L365" i="8"/>
  <c r="K365" i="8"/>
  <c r="J365" i="8"/>
  <c r="S364" i="8"/>
  <c r="R364" i="8"/>
  <c r="L364" i="8"/>
  <c r="K364" i="8"/>
  <c r="J364" i="8"/>
  <c r="S363" i="8"/>
  <c r="R363" i="8"/>
  <c r="L363" i="8"/>
  <c r="K363" i="8"/>
  <c r="J363" i="8"/>
  <c r="S362" i="8"/>
  <c r="R362" i="8"/>
  <c r="L362" i="8"/>
  <c r="K362" i="8"/>
  <c r="J362" i="8"/>
  <c r="S361" i="8"/>
  <c r="R361" i="8"/>
  <c r="L361" i="8"/>
  <c r="K361" i="8"/>
  <c r="J361" i="8"/>
  <c r="S360" i="8"/>
  <c r="R360" i="8"/>
  <c r="L360" i="8"/>
  <c r="K360" i="8"/>
  <c r="J360" i="8"/>
  <c r="S359" i="8"/>
  <c r="R359" i="8"/>
  <c r="L359" i="8"/>
  <c r="K359" i="8"/>
  <c r="J359" i="8"/>
  <c r="S358" i="8"/>
  <c r="R358" i="8"/>
  <c r="L358" i="8"/>
  <c r="K358" i="8"/>
  <c r="J358" i="8"/>
  <c r="S357" i="8"/>
  <c r="R357" i="8"/>
  <c r="L357" i="8"/>
  <c r="K357" i="8"/>
  <c r="J357" i="8"/>
  <c r="S356" i="8"/>
  <c r="R356" i="8"/>
  <c r="L356" i="8"/>
  <c r="K356" i="8"/>
  <c r="J356" i="8"/>
  <c r="S355" i="8"/>
  <c r="R355" i="8"/>
  <c r="L355" i="8"/>
  <c r="K355" i="8"/>
  <c r="J355" i="8"/>
  <c r="S354" i="8"/>
  <c r="R354" i="8"/>
  <c r="L354" i="8"/>
  <c r="K354" i="8"/>
  <c r="J354" i="8"/>
  <c r="S353" i="8"/>
  <c r="R353" i="8"/>
  <c r="L353" i="8"/>
  <c r="K353" i="8"/>
  <c r="J353" i="8"/>
  <c r="S352" i="8"/>
  <c r="R352" i="8"/>
  <c r="L352" i="8"/>
  <c r="K352" i="8"/>
  <c r="J352" i="8"/>
  <c r="S351" i="8"/>
  <c r="R351" i="8"/>
  <c r="L351" i="8"/>
  <c r="K351" i="8"/>
  <c r="J351" i="8"/>
  <c r="S350" i="8"/>
  <c r="R350" i="8"/>
  <c r="L350" i="8"/>
  <c r="K350" i="8"/>
  <c r="J350" i="8"/>
  <c r="S349" i="8"/>
  <c r="R349" i="8"/>
  <c r="L349" i="8"/>
  <c r="K349" i="8"/>
  <c r="J349" i="8"/>
  <c r="S348" i="8"/>
  <c r="R348" i="8"/>
  <c r="L348" i="8"/>
  <c r="K348" i="8"/>
  <c r="J348" i="8"/>
  <c r="S347" i="8"/>
  <c r="R347" i="8"/>
  <c r="L347" i="8"/>
  <c r="K347" i="8"/>
  <c r="J347" i="8"/>
  <c r="S346" i="8"/>
  <c r="R346" i="8"/>
  <c r="L346" i="8"/>
  <c r="K346" i="8"/>
  <c r="J346" i="8"/>
  <c r="S345" i="8"/>
  <c r="R345" i="8"/>
  <c r="L345" i="8"/>
  <c r="K345" i="8"/>
  <c r="J345" i="8"/>
  <c r="S344" i="8"/>
  <c r="R344" i="8"/>
  <c r="L344" i="8"/>
  <c r="K344" i="8"/>
  <c r="J344" i="8"/>
  <c r="S343" i="8"/>
  <c r="R343" i="8"/>
  <c r="L343" i="8"/>
  <c r="K343" i="8"/>
  <c r="J343" i="8"/>
  <c r="S342" i="8"/>
  <c r="R342" i="8"/>
  <c r="L342" i="8"/>
  <c r="K342" i="8"/>
  <c r="J342" i="8"/>
  <c r="S341" i="8"/>
  <c r="R341" i="8"/>
  <c r="L341" i="8"/>
  <c r="K341" i="8"/>
  <c r="J341" i="8"/>
  <c r="S340" i="8"/>
  <c r="R340" i="8"/>
  <c r="L340" i="8"/>
  <c r="K340" i="8"/>
  <c r="J340" i="8"/>
  <c r="S339" i="8"/>
  <c r="R339" i="8"/>
  <c r="L339" i="8"/>
  <c r="K339" i="8"/>
  <c r="J339" i="8"/>
  <c r="S338" i="8"/>
  <c r="R338" i="8"/>
  <c r="L338" i="8"/>
  <c r="K338" i="8"/>
  <c r="J338" i="8"/>
  <c r="S337" i="8"/>
  <c r="R337" i="8"/>
  <c r="L337" i="8"/>
  <c r="K337" i="8"/>
  <c r="J337" i="8"/>
  <c r="S336" i="8"/>
  <c r="R336" i="8"/>
  <c r="L336" i="8"/>
  <c r="K336" i="8"/>
  <c r="J336" i="8"/>
  <c r="S335" i="8"/>
  <c r="R335" i="8"/>
  <c r="L335" i="8"/>
  <c r="K335" i="8"/>
  <c r="J335" i="8"/>
  <c r="S334" i="8"/>
  <c r="R334" i="8"/>
  <c r="L334" i="8"/>
  <c r="K334" i="8"/>
  <c r="J334" i="8"/>
  <c r="S333" i="8"/>
  <c r="R333" i="8"/>
  <c r="L333" i="8"/>
  <c r="K333" i="8"/>
  <c r="J333" i="8"/>
  <c r="S332" i="8"/>
  <c r="R332" i="8"/>
  <c r="L332" i="8"/>
  <c r="K332" i="8"/>
  <c r="J332" i="8"/>
  <c r="S331" i="8"/>
  <c r="R331" i="8"/>
  <c r="L331" i="8"/>
  <c r="K331" i="8"/>
  <c r="J331" i="8"/>
  <c r="S330" i="8"/>
  <c r="R330" i="8"/>
  <c r="L330" i="8"/>
  <c r="K330" i="8"/>
  <c r="J330" i="8"/>
  <c r="S329" i="8"/>
  <c r="R329" i="8"/>
  <c r="L329" i="8"/>
  <c r="K329" i="8"/>
  <c r="J329" i="8"/>
  <c r="S328" i="8"/>
  <c r="R328" i="8"/>
  <c r="L328" i="8"/>
  <c r="K328" i="8"/>
  <c r="J328" i="8"/>
  <c r="S327" i="8"/>
  <c r="R327" i="8"/>
  <c r="L327" i="8"/>
  <c r="K327" i="8"/>
  <c r="J327" i="8"/>
  <c r="S326" i="8"/>
  <c r="R326" i="8"/>
  <c r="L326" i="8"/>
  <c r="K326" i="8"/>
  <c r="J326" i="8"/>
  <c r="S325" i="8"/>
  <c r="R325" i="8"/>
  <c r="L325" i="8"/>
  <c r="K325" i="8"/>
  <c r="J325" i="8"/>
  <c r="S324" i="8"/>
  <c r="R324" i="8"/>
  <c r="L324" i="8"/>
  <c r="K324" i="8"/>
  <c r="J324" i="8"/>
  <c r="S323" i="8"/>
  <c r="R323" i="8"/>
  <c r="L323" i="8"/>
  <c r="K323" i="8"/>
  <c r="J323" i="8"/>
  <c r="S322" i="8"/>
  <c r="R322" i="8"/>
  <c r="L322" i="8"/>
  <c r="K322" i="8"/>
  <c r="J322" i="8"/>
  <c r="S321" i="8"/>
  <c r="R321" i="8"/>
  <c r="L321" i="8"/>
  <c r="K321" i="8"/>
  <c r="J321" i="8"/>
  <c r="S320" i="8"/>
  <c r="R320" i="8"/>
  <c r="L320" i="8"/>
  <c r="K320" i="8"/>
  <c r="J320" i="8"/>
  <c r="S319" i="8"/>
  <c r="R319" i="8"/>
  <c r="L319" i="8"/>
  <c r="K319" i="8"/>
  <c r="J319" i="8"/>
  <c r="S318" i="8"/>
  <c r="R318" i="8"/>
  <c r="L318" i="8"/>
  <c r="K318" i="8"/>
  <c r="J318" i="8"/>
  <c r="S317" i="8"/>
  <c r="R317" i="8"/>
  <c r="L317" i="8"/>
  <c r="K317" i="8"/>
  <c r="J317" i="8"/>
  <c r="S316" i="8"/>
  <c r="R316" i="8"/>
  <c r="L316" i="8"/>
  <c r="K316" i="8"/>
  <c r="J316" i="8"/>
  <c r="S315" i="8"/>
  <c r="R315" i="8"/>
  <c r="L315" i="8"/>
  <c r="K315" i="8"/>
  <c r="J315" i="8"/>
  <c r="S314" i="8"/>
  <c r="R314" i="8"/>
  <c r="L314" i="8"/>
  <c r="K314" i="8"/>
  <c r="J314" i="8"/>
  <c r="S313" i="8"/>
  <c r="R313" i="8"/>
  <c r="L313" i="8"/>
  <c r="K313" i="8"/>
  <c r="J313" i="8"/>
  <c r="S312" i="8"/>
  <c r="R312" i="8"/>
  <c r="L312" i="8"/>
  <c r="K312" i="8"/>
  <c r="J312" i="8"/>
  <c r="S311" i="8"/>
  <c r="R311" i="8"/>
  <c r="L311" i="8"/>
  <c r="K311" i="8"/>
  <c r="J311" i="8"/>
  <c r="S310" i="8"/>
  <c r="R310" i="8"/>
  <c r="L310" i="8"/>
  <c r="K310" i="8"/>
  <c r="J310" i="8"/>
  <c r="S309" i="8"/>
  <c r="R309" i="8"/>
  <c r="L309" i="8"/>
  <c r="K309" i="8"/>
  <c r="J309" i="8"/>
  <c r="S308" i="8"/>
  <c r="R308" i="8"/>
  <c r="L308" i="8"/>
  <c r="K308" i="8"/>
  <c r="J308" i="8"/>
  <c r="S307" i="8"/>
  <c r="R307" i="8"/>
  <c r="L307" i="8"/>
  <c r="K307" i="8"/>
  <c r="J307" i="8"/>
  <c r="S306" i="8"/>
  <c r="R306" i="8"/>
  <c r="L306" i="8"/>
  <c r="K306" i="8"/>
  <c r="J306" i="8"/>
  <c r="S305" i="8"/>
  <c r="R305" i="8"/>
  <c r="L305" i="8"/>
  <c r="K305" i="8"/>
  <c r="J305" i="8"/>
  <c r="S304" i="8"/>
  <c r="R304" i="8"/>
  <c r="L304" i="8"/>
  <c r="K304" i="8"/>
  <c r="J304" i="8"/>
  <c r="S303" i="8"/>
  <c r="R303" i="8"/>
  <c r="L303" i="8"/>
  <c r="K303" i="8"/>
  <c r="J303" i="8"/>
  <c r="S302" i="8"/>
  <c r="R302" i="8"/>
  <c r="L302" i="8"/>
  <c r="K302" i="8"/>
  <c r="J302" i="8"/>
  <c r="S301" i="8"/>
  <c r="R301" i="8"/>
  <c r="L301" i="8"/>
  <c r="K301" i="8"/>
  <c r="J301" i="8"/>
  <c r="S300" i="8"/>
  <c r="R300" i="8"/>
  <c r="L300" i="8"/>
  <c r="K300" i="8"/>
  <c r="J300" i="8"/>
  <c r="S299" i="8"/>
  <c r="R299" i="8"/>
  <c r="L299" i="8"/>
  <c r="K299" i="8"/>
  <c r="J299" i="8"/>
  <c r="S298" i="8"/>
  <c r="R298" i="8"/>
  <c r="L298" i="8"/>
  <c r="K298" i="8"/>
  <c r="J298" i="8"/>
  <c r="S297" i="8"/>
  <c r="R297" i="8"/>
  <c r="L297" i="8"/>
  <c r="K297" i="8"/>
  <c r="J297" i="8"/>
  <c r="S296" i="8"/>
  <c r="R296" i="8"/>
  <c r="L296" i="8"/>
  <c r="K296" i="8"/>
  <c r="J296" i="8"/>
  <c r="S295" i="8"/>
  <c r="R295" i="8"/>
  <c r="L295" i="8"/>
  <c r="K295" i="8"/>
  <c r="J295" i="8"/>
  <c r="S294" i="8"/>
  <c r="R294" i="8"/>
  <c r="L294" i="8"/>
  <c r="K294" i="8"/>
  <c r="J294" i="8"/>
  <c r="S293" i="8"/>
  <c r="R293" i="8"/>
  <c r="L293" i="8"/>
  <c r="K293" i="8"/>
  <c r="J293" i="8"/>
  <c r="S292" i="8"/>
  <c r="R292" i="8"/>
  <c r="L292" i="8"/>
  <c r="K292" i="8"/>
  <c r="J292" i="8"/>
  <c r="S291" i="8"/>
  <c r="R291" i="8"/>
  <c r="L291" i="8"/>
  <c r="K291" i="8"/>
  <c r="J291" i="8"/>
  <c r="S290" i="8"/>
  <c r="R290" i="8"/>
  <c r="L290" i="8"/>
  <c r="K290" i="8"/>
  <c r="J290" i="8"/>
  <c r="S289" i="8"/>
  <c r="R289" i="8"/>
  <c r="L289" i="8"/>
  <c r="K289" i="8"/>
  <c r="J289" i="8"/>
  <c r="S288" i="8"/>
  <c r="R288" i="8"/>
  <c r="L288" i="8"/>
  <c r="K288" i="8"/>
  <c r="J288" i="8"/>
  <c r="S287" i="8"/>
  <c r="R287" i="8"/>
  <c r="L287" i="8"/>
  <c r="K287" i="8"/>
  <c r="J287" i="8"/>
  <c r="S286" i="8"/>
  <c r="R286" i="8"/>
  <c r="L286" i="8"/>
  <c r="K286" i="8"/>
  <c r="J286" i="8"/>
  <c r="S285" i="8"/>
  <c r="R285" i="8"/>
  <c r="L285" i="8"/>
  <c r="K285" i="8"/>
  <c r="J285" i="8"/>
  <c r="S284" i="8"/>
  <c r="R284" i="8"/>
  <c r="L284" i="8"/>
  <c r="K284" i="8"/>
  <c r="J284" i="8"/>
  <c r="S283" i="8"/>
  <c r="R283" i="8"/>
  <c r="L283" i="8"/>
  <c r="K283" i="8"/>
  <c r="J283" i="8"/>
  <c r="S282" i="8"/>
  <c r="R282" i="8"/>
  <c r="L282" i="8"/>
  <c r="K282" i="8"/>
  <c r="J282" i="8"/>
  <c r="S281" i="8"/>
  <c r="R281" i="8"/>
  <c r="L281" i="8"/>
  <c r="K281" i="8"/>
  <c r="J281" i="8"/>
  <c r="S280" i="8"/>
  <c r="R280" i="8"/>
  <c r="L280" i="8"/>
  <c r="K280" i="8"/>
  <c r="J280" i="8"/>
  <c r="S279" i="8"/>
  <c r="R279" i="8"/>
  <c r="L279" i="8"/>
  <c r="K279" i="8"/>
  <c r="J279" i="8"/>
  <c r="S278" i="8"/>
  <c r="R278" i="8"/>
  <c r="L278" i="8"/>
  <c r="K278" i="8"/>
  <c r="J278" i="8"/>
  <c r="S277" i="8"/>
  <c r="R277" i="8"/>
  <c r="L277" i="8"/>
  <c r="K277" i="8"/>
  <c r="J277" i="8"/>
  <c r="S276" i="8"/>
  <c r="R276" i="8"/>
  <c r="L276" i="8"/>
  <c r="K276" i="8"/>
  <c r="J276" i="8"/>
  <c r="S275" i="8"/>
  <c r="R275" i="8"/>
  <c r="L275" i="8"/>
  <c r="K275" i="8"/>
  <c r="J275" i="8"/>
  <c r="S274" i="8"/>
  <c r="R274" i="8"/>
  <c r="L274" i="8"/>
  <c r="K274" i="8"/>
  <c r="J274" i="8"/>
  <c r="S273" i="8"/>
  <c r="R273" i="8"/>
  <c r="L273" i="8"/>
  <c r="K273" i="8"/>
  <c r="J273" i="8"/>
  <c r="S272" i="8"/>
  <c r="R272" i="8"/>
  <c r="L272" i="8"/>
  <c r="K272" i="8"/>
  <c r="J272" i="8"/>
  <c r="S271" i="8"/>
  <c r="R271" i="8"/>
  <c r="L271" i="8"/>
  <c r="K271" i="8"/>
  <c r="J271" i="8"/>
  <c r="S270" i="8"/>
  <c r="R270" i="8"/>
  <c r="L270" i="8"/>
  <c r="K270" i="8"/>
  <c r="J270" i="8"/>
  <c r="S269" i="8"/>
  <c r="R269" i="8"/>
  <c r="L269" i="8"/>
  <c r="K269" i="8"/>
  <c r="J269" i="8"/>
  <c r="S268" i="8"/>
  <c r="R268" i="8"/>
  <c r="L268" i="8"/>
  <c r="K268" i="8"/>
  <c r="J268" i="8"/>
  <c r="S267" i="8"/>
  <c r="R267" i="8"/>
  <c r="L267" i="8"/>
  <c r="K267" i="8"/>
  <c r="J267" i="8"/>
  <c r="S266" i="8"/>
  <c r="R266" i="8"/>
  <c r="L266" i="8"/>
  <c r="K266" i="8"/>
  <c r="J266" i="8"/>
  <c r="S265" i="8"/>
  <c r="R265" i="8"/>
  <c r="L265" i="8"/>
  <c r="K265" i="8"/>
  <c r="J265" i="8"/>
  <c r="S264" i="8"/>
  <c r="R264" i="8"/>
  <c r="L264" i="8"/>
  <c r="K264" i="8"/>
  <c r="J264" i="8"/>
  <c r="S263" i="8"/>
  <c r="R263" i="8"/>
  <c r="L263" i="8"/>
  <c r="K263" i="8"/>
  <c r="J263" i="8"/>
  <c r="S262" i="8"/>
  <c r="R262" i="8"/>
  <c r="L262" i="8"/>
  <c r="K262" i="8"/>
  <c r="J262" i="8"/>
  <c r="S261" i="8"/>
  <c r="R261" i="8"/>
  <c r="L261" i="8"/>
  <c r="K261" i="8"/>
  <c r="J261" i="8"/>
  <c r="S260" i="8"/>
  <c r="R260" i="8"/>
  <c r="L260" i="8"/>
  <c r="K260" i="8"/>
  <c r="J260" i="8"/>
  <c r="S259" i="8"/>
  <c r="R259" i="8"/>
  <c r="L259" i="8"/>
  <c r="K259" i="8"/>
  <c r="J259" i="8"/>
  <c r="S258" i="8"/>
  <c r="R258" i="8"/>
  <c r="L258" i="8"/>
  <c r="K258" i="8"/>
  <c r="J258" i="8"/>
  <c r="S257" i="8"/>
  <c r="R257" i="8"/>
  <c r="L257" i="8"/>
  <c r="K257" i="8"/>
  <c r="J257" i="8"/>
  <c r="S256" i="8"/>
  <c r="R256" i="8"/>
  <c r="L256" i="8"/>
  <c r="K256" i="8"/>
  <c r="J256" i="8"/>
  <c r="S255" i="8"/>
  <c r="R255" i="8"/>
  <c r="L255" i="8"/>
  <c r="K255" i="8"/>
  <c r="J255" i="8"/>
  <c r="S254" i="8"/>
  <c r="R254" i="8"/>
  <c r="L254" i="8"/>
  <c r="K254" i="8"/>
  <c r="J254" i="8"/>
  <c r="S253" i="8"/>
  <c r="R253" i="8"/>
  <c r="L253" i="8"/>
  <c r="K253" i="8"/>
  <c r="J253" i="8"/>
  <c r="S252" i="8"/>
  <c r="R252" i="8"/>
  <c r="L252" i="8"/>
  <c r="K252" i="8"/>
  <c r="J252" i="8"/>
  <c r="S251" i="8"/>
  <c r="R251" i="8"/>
  <c r="L251" i="8"/>
  <c r="K251" i="8"/>
  <c r="J251" i="8"/>
  <c r="S250" i="8"/>
  <c r="R250" i="8"/>
  <c r="L250" i="8"/>
  <c r="K250" i="8"/>
  <c r="J250" i="8"/>
  <c r="S249" i="8"/>
  <c r="R249" i="8"/>
  <c r="L249" i="8"/>
  <c r="K249" i="8"/>
  <c r="J249" i="8"/>
  <c r="S248" i="8"/>
  <c r="R248" i="8"/>
  <c r="L248" i="8"/>
  <c r="K248" i="8"/>
  <c r="J248" i="8"/>
  <c r="S247" i="8"/>
  <c r="R247" i="8"/>
  <c r="L247" i="8"/>
  <c r="K247" i="8"/>
  <c r="J247" i="8"/>
  <c r="S246" i="8"/>
  <c r="R246" i="8"/>
  <c r="L246" i="8"/>
  <c r="K246" i="8"/>
  <c r="J246" i="8"/>
  <c r="S245" i="8"/>
  <c r="R245" i="8"/>
  <c r="L245" i="8"/>
  <c r="K245" i="8"/>
  <c r="J245" i="8"/>
  <c r="S244" i="8"/>
  <c r="R244" i="8"/>
  <c r="L244" i="8"/>
  <c r="K244" i="8"/>
  <c r="J244" i="8"/>
  <c r="S243" i="8"/>
  <c r="R243" i="8"/>
  <c r="L243" i="8"/>
  <c r="K243" i="8"/>
  <c r="J243" i="8"/>
  <c r="S242" i="8"/>
  <c r="R242" i="8"/>
  <c r="L242" i="8"/>
  <c r="K242" i="8"/>
  <c r="J242" i="8"/>
  <c r="S241" i="8"/>
  <c r="R241" i="8"/>
  <c r="L241" i="8"/>
  <c r="K241" i="8"/>
  <c r="J241" i="8"/>
  <c r="S240" i="8"/>
  <c r="R240" i="8"/>
  <c r="L240" i="8"/>
  <c r="K240" i="8"/>
  <c r="J240" i="8"/>
  <c r="S239" i="8"/>
  <c r="R239" i="8"/>
  <c r="L239" i="8"/>
  <c r="K239" i="8"/>
  <c r="J239" i="8"/>
  <c r="S238" i="8"/>
  <c r="R238" i="8"/>
  <c r="L238" i="8"/>
  <c r="K238" i="8"/>
  <c r="J238" i="8"/>
  <c r="S237" i="8"/>
  <c r="R237" i="8"/>
  <c r="L237" i="8"/>
  <c r="K237" i="8"/>
  <c r="J237" i="8"/>
  <c r="S236" i="8"/>
  <c r="R236" i="8"/>
  <c r="L236" i="8"/>
  <c r="K236" i="8"/>
  <c r="J236" i="8"/>
  <c r="S235" i="8"/>
  <c r="R235" i="8"/>
  <c r="L235" i="8"/>
  <c r="K235" i="8"/>
  <c r="J235" i="8"/>
  <c r="S234" i="8"/>
  <c r="R234" i="8"/>
  <c r="L234" i="8"/>
  <c r="K234" i="8"/>
  <c r="J234" i="8"/>
  <c r="S233" i="8"/>
  <c r="R233" i="8"/>
  <c r="L233" i="8"/>
  <c r="K233" i="8"/>
  <c r="J233" i="8"/>
  <c r="S232" i="8"/>
  <c r="R232" i="8"/>
  <c r="L232" i="8"/>
  <c r="K232" i="8"/>
  <c r="J232" i="8"/>
  <c r="S231" i="8"/>
  <c r="R231" i="8"/>
  <c r="L231" i="8"/>
  <c r="K231" i="8"/>
  <c r="J231" i="8"/>
  <c r="S230" i="8"/>
  <c r="R230" i="8"/>
  <c r="L230" i="8"/>
  <c r="K230" i="8"/>
  <c r="J230" i="8"/>
  <c r="S229" i="8"/>
  <c r="R229" i="8"/>
  <c r="L229" i="8"/>
  <c r="K229" i="8"/>
  <c r="J229" i="8"/>
  <c r="S228" i="8"/>
  <c r="R228" i="8"/>
  <c r="L228" i="8"/>
  <c r="K228" i="8"/>
  <c r="J228" i="8"/>
  <c r="S227" i="8"/>
  <c r="R227" i="8"/>
  <c r="L227" i="8"/>
  <c r="K227" i="8"/>
  <c r="J227" i="8"/>
  <c r="S226" i="8"/>
  <c r="R226" i="8"/>
  <c r="L226" i="8"/>
  <c r="K226" i="8"/>
  <c r="J226" i="8"/>
  <c r="S225" i="8"/>
  <c r="R225" i="8"/>
  <c r="L225" i="8"/>
  <c r="K225" i="8"/>
  <c r="J225" i="8"/>
  <c r="S224" i="8"/>
  <c r="R224" i="8"/>
  <c r="L224" i="8"/>
  <c r="K224" i="8"/>
  <c r="J224" i="8"/>
  <c r="S223" i="8"/>
  <c r="R223" i="8"/>
  <c r="L223" i="8"/>
  <c r="K223" i="8"/>
  <c r="J223" i="8"/>
  <c r="S222" i="8"/>
  <c r="R222" i="8"/>
  <c r="L222" i="8"/>
  <c r="K222" i="8"/>
  <c r="J222" i="8"/>
  <c r="S221" i="8"/>
  <c r="R221" i="8"/>
  <c r="L221" i="8"/>
  <c r="K221" i="8"/>
  <c r="J221" i="8"/>
  <c r="S220" i="8"/>
  <c r="R220" i="8"/>
  <c r="L220" i="8"/>
  <c r="K220" i="8"/>
  <c r="J220" i="8"/>
  <c r="S219" i="8"/>
  <c r="R219" i="8"/>
  <c r="L219" i="8"/>
  <c r="K219" i="8"/>
  <c r="J219" i="8"/>
  <c r="S218" i="8"/>
  <c r="R218" i="8"/>
  <c r="L218" i="8"/>
  <c r="K218" i="8"/>
  <c r="J218" i="8"/>
  <c r="S217" i="8"/>
  <c r="R217" i="8"/>
  <c r="L217" i="8"/>
  <c r="K217" i="8"/>
  <c r="J217" i="8"/>
  <c r="S216" i="8"/>
  <c r="R216" i="8"/>
  <c r="L216" i="8"/>
  <c r="K216" i="8"/>
  <c r="J216" i="8"/>
  <c r="S215" i="8"/>
  <c r="R215" i="8"/>
  <c r="L215" i="8"/>
  <c r="K215" i="8"/>
  <c r="J215" i="8"/>
  <c r="S214" i="8"/>
  <c r="R214" i="8"/>
  <c r="L214" i="8"/>
  <c r="K214" i="8"/>
  <c r="J214" i="8"/>
  <c r="S213" i="8"/>
  <c r="R213" i="8"/>
  <c r="L213" i="8"/>
  <c r="K213" i="8"/>
  <c r="J213" i="8"/>
  <c r="S212" i="8"/>
  <c r="R212" i="8"/>
  <c r="L212" i="8"/>
  <c r="K212" i="8"/>
  <c r="J212" i="8"/>
  <c r="S211" i="8"/>
  <c r="R211" i="8"/>
  <c r="L211" i="8"/>
  <c r="K211" i="8"/>
  <c r="J211" i="8"/>
  <c r="S210" i="8"/>
  <c r="R210" i="8"/>
  <c r="L210" i="8"/>
  <c r="K210" i="8"/>
  <c r="J210" i="8"/>
  <c r="S209" i="8"/>
  <c r="R209" i="8"/>
  <c r="L209" i="8"/>
  <c r="K209" i="8"/>
  <c r="J209" i="8"/>
  <c r="S208" i="8"/>
  <c r="R208" i="8"/>
  <c r="L208" i="8"/>
  <c r="K208" i="8"/>
  <c r="J208" i="8"/>
  <c r="S207" i="8"/>
  <c r="R207" i="8"/>
  <c r="L207" i="8"/>
  <c r="K207" i="8"/>
  <c r="J207" i="8"/>
  <c r="S206" i="8"/>
  <c r="R206" i="8"/>
  <c r="L206" i="8"/>
  <c r="K206" i="8"/>
  <c r="J206" i="8"/>
  <c r="S205" i="8"/>
  <c r="R205" i="8"/>
  <c r="L205" i="8"/>
  <c r="K205" i="8"/>
  <c r="J205" i="8"/>
  <c r="S204" i="8"/>
  <c r="R204" i="8"/>
  <c r="L204" i="8"/>
  <c r="K204" i="8"/>
  <c r="J204" i="8"/>
  <c r="S203" i="8"/>
  <c r="R203" i="8"/>
  <c r="L203" i="8"/>
  <c r="K203" i="8"/>
  <c r="J203" i="8"/>
  <c r="S202" i="8"/>
  <c r="R202" i="8"/>
  <c r="L202" i="8"/>
  <c r="K202" i="8"/>
  <c r="J202" i="8"/>
  <c r="S201" i="8"/>
  <c r="R201" i="8"/>
  <c r="L201" i="8"/>
  <c r="K201" i="8"/>
  <c r="J201" i="8"/>
  <c r="S200" i="8"/>
  <c r="R200" i="8"/>
  <c r="L200" i="8"/>
  <c r="K200" i="8"/>
  <c r="J200" i="8"/>
  <c r="S199" i="8"/>
  <c r="R199" i="8"/>
  <c r="L199" i="8"/>
  <c r="K199" i="8"/>
  <c r="J199" i="8"/>
  <c r="S198" i="8"/>
  <c r="R198" i="8"/>
  <c r="L198" i="8"/>
  <c r="K198" i="8"/>
  <c r="J198" i="8"/>
  <c r="S197" i="8"/>
  <c r="R197" i="8"/>
  <c r="L197" i="8"/>
  <c r="K197" i="8"/>
  <c r="J197" i="8"/>
  <c r="S196" i="8"/>
  <c r="R196" i="8"/>
  <c r="L196" i="8"/>
  <c r="K196" i="8"/>
  <c r="J196" i="8"/>
  <c r="S195" i="8"/>
  <c r="R195" i="8"/>
  <c r="L195" i="8"/>
  <c r="K195" i="8"/>
  <c r="J195" i="8"/>
  <c r="S194" i="8"/>
  <c r="R194" i="8"/>
  <c r="L194" i="8"/>
  <c r="K194" i="8"/>
  <c r="J194" i="8"/>
  <c r="S193" i="8"/>
  <c r="R193" i="8"/>
  <c r="L193" i="8"/>
  <c r="K193" i="8"/>
  <c r="J193" i="8"/>
  <c r="S192" i="8"/>
  <c r="R192" i="8"/>
  <c r="L192" i="8"/>
  <c r="K192" i="8"/>
  <c r="J192" i="8"/>
  <c r="S191" i="8"/>
  <c r="R191" i="8"/>
  <c r="L191" i="8"/>
  <c r="K191" i="8"/>
  <c r="J191" i="8"/>
  <c r="S190" i="8"/>
  <c r="R190" i="8"/>
  <c r="L190" i="8"/>
  <c r="K190" i="8"/>
  <c r="J190" i="8"/>
  <c r="S189" i="8"/>
  <c r="R189" i="8"/>
  <c r="L189" i="8"/>
  <c r="K189" i="8"/>
  <c r="J189" i="8"/>
  <c r="S188" i="8"/>
  <c r="R188" i="8"/>
  <c r="L188" i="8"/>
  <c r="K188" i="8"/>
  <c r="J188" i="8"/>
  <c r="S187" i="8"/>
  <c r="R187" i="8"/>
  <c r="L187" i="8"/>
  <c r="K187" i="8"/>
  <c r="J187" i="8"/>
  <c r="S186" i="8"/>
  <c r="R186" i="8"/>
  <c r="L186" i="8"/>
  <c r="K186" i="8"/>
  <c r="J186" i="8"/>
  <c r="S185" i="8"/>
  <c r="R185" i="8"/>
  <c r="L185" i="8"/>
  <c r="K185" i="8"/>
  <c r="J185" i="8"/>
  <c r="S184" i="8"/>
  <c r="R184" i="8"/>
  <c r="L184" i="8"/>
  <c r="K184" i="8"/>
  <c r="J184" i="8"/>
  <c r="S183" i="8"/>
  <c r="R183" i="8"/>
  <c r="L183" i="8"/>
  <c r="K183" i="8"/>
  <c r="J183" i="8"/>
  <c r="S182" i="8"/>
  <c r="R182" i="8"/>
  <c r="L182" i="8"/>
  <c r="K182" i="8"/>
  <c r="J182" i="8"/>
  <c r="S181" i="8"/>
  <c r="R181" i="8"/>
  <c r="L181" i="8"/>
  <c r="K181" i="8"/>
  <c r="J181" i="8"/>
  <c r="S180" i="8"/>
  <c r="R180" i="8"/>
  <c r="L180" i="8"/>
  <c r="K180" i="8"/>
  <c r="J180" i="8"/>
  <c r="S179" i="8"/>
  <c r="R179" i="8"/>
  <c r="L179" i="8"/>
  <c r="K179" i="8"/>
  <c r="J179" i="8"/>
  <c r="S178" i="8"/>
  <c r="R178" i="8"/>
  <c r="L178" i="8"/>
  <c r="K178" i="8"/>
  <c r="J178" i="8"/>
  <c r="S177" i="8"/>
  <c r="R177" i="8"/>
  <c r="L177" i="8"/>
  <c r="K177" i="8"/>
  <c r="J177" i="8"/>
  <c r="S176" i="8"/>
  <c r="R176" i="8"/>
  <c r="L176" i="8"/>
  <c r="K176" i="8"/>
  <c r="J176" i="8"/>
  <c r="S175" i="8"/>
  <c r="R175" i="8"/>
  <c r="L175" i="8"/>
  <c r="K175" i="8"/>
  <c r="J175" i="8"/>
  <c r="S174" i="8"/>
  <c r="R174" i="8"/>
  <c r="L174" i="8"/>
  <c r="K174" i="8"/>
  <c r="J174" i="8"/>
  <c r="S173" i="8"/>
  <c r="R173" i="8"/>
  <c r="L173" i="8"/>
  <c r="K173" i="8"/>
  <c r="J173" i="8"/>
  <c r="S172" i="8"/>
  <c r="R172" i="8"/>
  <c r="L172" i="8"/>
  <c r="K172" i="8"/>
  <c r="J172" i="8"/>
  <c r="S171" i="8"/>
  <c r="R171" i="8"/>
  <c r="L171" i="8"/>
  <c r="K171" i="8"/>
  <c r="J171" i="8"/>
  <c r="S170" i="8"/>
  <c r="R170" i="8"/>
  <c r="L170" i="8"/>
  <c r="K170" i="8"/>
  <c r="J170" i="8"/>
  <c r="S169" i="8"/>
  <c r="R169" i="8"/>
  <c r="L169" i="8"/>
  <c r="K169" i="8"/>
  <c r="J169" i="8"/>
  <c r="S168" i="8"/>
  <c r="R168" i="8"/>
  <c r="L168" i="8"/>
  <c r="K168" i="8"/>
  <c r="J168" i="8"/>
  <c r="S167" i="8"/>
  <c r="R167" i="8"/>
  <c r="L167" i="8"/>
  <c r="K167" i="8"/>
  <c r="J167" i="8"/>
  <c r="S166" i="8"/>
  <c r="R166" i="8"/>
  <c r="L166" i="8"/>
  <c r="K166" i="8"/>
  <c r="J166" i="8"/>
  <c r="S165" i="8"/>
  <c r="R165" i="8"/>
  <c r="L165" i="8"/>
  <c r="K165" i="8"/>
  <c r="J165" i="8"/>
  <c r="S164" i="8"/>
  <c r="R164" i="8"/>
  <c r="L164" i="8"/>
  <c r="K164" i="8"/>
  <c r="J164" i="8"/>
  <c r="S163" i="8"/>
  <c r="R163" i="8"/>
  <c r="L163" i="8"/>
  <c r="K163" i="8"/>
  <c r="J163" i="8"/>
  <c r="S162" i="8"/>
  <c r="R162" i="8"/>
  <c r="L162" i="8"/>
  <c r="K162" i="8"/>
  <c r="J162" i="8"/>
  <c r="S161" i="8"/>
  <c r="R161" i="8"/>
  <c r="L161" i="8"/>
  <c r="K161" i="8"/>
  <c r="J161" i="8"/>
  <c r="S160" i="8"/>
  <c r="R160" i="8"/>
  <c r="L160" i="8"/>
  <c r="K160" i="8"/>
  <c r="J160" i="8"/>
  <c r="S159" i="8"/>
  <c r="R159" i="8"/>
  <c r="L159" i="8"/>
  <c r="K159" i="8"/>
  <c r="J159" i="8"/>
  <c r="S158" i="8"/>
  <c r="R158" i="8"/>
  <c r="L158" i="8"/>
  <c r="K158" i="8"/>
  <c r="J158" i="8"/>
  <c r="S157" i="8"/>
  <c r="R157" i="8"/>
  <c r="L157" i="8"/>
  <c r="K157" i="8"/>
  <c r="J157" i="8"/>
  <c r="S156" i="8"/>
  <c r="R156" i="8"/>
  <c r="L156" i="8"/>
  <c r="K156" i="8"/>
  <c r="J156" i="8"/>
  <c r="S155" i="8"/>
  <c r="R155" i="8"/>
  <c r="L155" i="8"/>
  <c r="K155" i="8"/>
  <c r="J155" i="8"/>
  <c r="S154" i="8"/>
  <c r="R154" i="8"/>
  <c r="L154" i="8"/>
  <c r="K154" i="8"/>
  <c r="J154" i="8"/>
  <c r="S153" i="8"/>
  <c r="R153" i="8"/>
  <c r="L153" i="8"/>
  <c r="K153" i="8"/>
  <c r="J153" i="8"/>
  <c r="S152" i="8"/>
  <c r="R152" i="8"/>
  <c r="L152" i="8"/>
  <c r="K152" i="8"/>
  <c r="J152" i="8"/>
  <c r="S151" i="8"/>
  <c r="R151" i="8"/>
  <c r="L151" i="8"/>
  <c r="K151" i="8"/>
  <c r="J151" i="8"/>
  <c r="S150" i="8"/>
  <c r="R150" i="8"/>
  <c r="L150" i="8"/>
  <c r="K150" i="8"/>
  <c r="J150" i="8"/>
  <c r="S149" i="8"/>
  <c r="R149" i="8"/>
  <c r="L149" i="8"/>
  <c r="K149" i="8"/>
  <c r="J149" i="8"/>
  <c r="S148" i="8"/>
  <c r="R148" i="8"/>
  <c r="L148" i="8"/>
  <c r="K148" i="8"/>
  <c r="J148" i="8"/>
  <c r="S147" i="8"/>
  <c r="R147" i="8"/>
  <c r="L147" i="8"/>
  <c r="K147" i="8"/>
  <c r="J147" i="8"/>
  <c r="S146" i="8"/>
  <c r="R146" i="8"/>
  <c r="L146" i="8"/>
  <c r="K146" i="8"/>
  <c r="J146" i="8"/>
  <c r="S145" i="8"/>
  <c r="R145" i="8"/>
  <c r="L145" i="8"/>
  <c r="K145" i="8"/>
  <c r="J145" i="8"/>
  <c r="S144" i="8"/>
  <c r="R144" i="8"/>
  <c r="L144" i="8"/>
  <c r="K144" i="8"/>
  <c r="J144" i="8"/>
  <c r="S143" i="8"/>
  <c r="R143" i="8"/>
  <c r="L143" i="8"/>
  <c r="K143" i="8"/>
  <c r="J143" i="8"/>
  <c r="S142" i="8"/>
  <c r="R142" i="8"/>
  <c r="L142" i="8"/>
  <c r="K142" i="8"/>
  <c r="J142" i="8"/>
  <c r="S141" i="8"/>
  <c r="R141" i="8"/>
  <c r="L141" i="8"/>
  <c r="K141" i="8"/>
  <c r="J141" i="8"/>
  <c r="S140" i="8"/>
  <c r="R140" i="8"/>
  <c r="L140" i="8"/>
  <c r="K140" i="8"/>
  <c r="J140" i="8"/>
  <c r="S139" i="8"/>
  <c r="R139" i="8"/>
  <c r="L139" i="8"/>
  <c r="K139" i="8"/>
  <c r="J139" i="8"/>
  <c r="S138" i="8"/>
  <c r="R138" i="8"/>
  <c r="L138" i="8"/>
  <c r="K138" i="8"/>
  <c r="J138" i="8"/>
  <c r="S137" i="8"/>
  <c r="R137" i="8"/>
  <c r="L137" i="8"/>
  <c r="K137" i="8"/>
  <c r="J137" i="8"/>
  <c r="S136" i="8"/>
  <c r="R136" i="8"/>
  <c r="L136" i="8"/>
  <c r="K136" i="8"/>
  <c r="J136" i="8"/>
  <c r="S135" i="8"/>
  <c r="R135" i="8"/>
  <c r="L135" i="8"/>
  <c r="K135" i="8"/>
  <c r="J135" i="8"/>
  <c r="S134" i="8"/>
  <c r="R134" i="8"/>
  <c r="L134" i="8"/>
  <c r="K134" i="8"/>
  <c r="J134" i="8"/>
  <c r="S133" i="8"/>
  <c r="R133" i="8"/>
  <c r="L133" i="8"/>
  <c r="K133" i="8"/>
  <c r="J133" i="8"/>
  <c r="S132" i="8"/>
  <c r="R132" i="8"/>
  <c r="L132" i="8"/>
  <c r="K132" i="8"/>
  <c r="J132" i="8"/>
  <c r="S131" i="8"/>
  <c r="R131" i="8"/>
  <c r="L131" i="8"/>
  <c r="K131" i="8"/>
  <c r="J131" i="8"/>
  <c r="S130" i="8"/>
  <c r="R130" i="8"/>
  <c r="L130" i="8"/>
  <c r="K130" i="8"/>
  <c r="J130" i="8"/>
  <c r="S129" i="8"/>
  <c r="R129" i="8"/>
  <c r="L129" i="8"/>
  <c r="K129" i="8"/>
  <c r="J129" i="8"/>
  <c r="S128" i="8"/>
  <c r="R128" i="8"/>
  <c r="L128" i="8"/>
  <c r="K128" i="8"/>
  <c r="J128" i="8"/>
  <c r="S127" i="8"/>
  <c r="R127" i="8"/>
  <c r="L127" i="8"/>
  <c r="K127" i="8"/>
  <c r="J127" i="8"/>
  <c r="S126" i="8"/>
  <c r="R126" i="8"/>
  <c r="L126" i="8"/>
  <c r="K126" i="8"/>
  <c r="J126" i="8"/>
  <c r="S125" i="8"/>
  <c r="R125" i="8"/>
  <c r="L125" i="8"/>
  <c r="K125" i="8"/>
  <c r="J125" i="8"/>
  <c r="S124" i="8"/>
  <c r="R124" i="8"/>
  <c r="L124" i="8"/>
  <c r="K124" i="8"/>
  <c r="J124" i="8"/>
  <c r="S123" i="8"/>
  <c r="R123" i="8"/>
  <c r="L123" i="8"/>
  <c r="K123" i="8"/>
  <c r="J123" i="8"/>
  <c r="S122" i="8"/>
  <c r="R122" i="8"/>
  <c r="L122" i="8"/>
  <c r="K122" i="8"/>
  <c r="J122" i="8"/>
  <c r="S121" i="8"/>
  <c r="R121" i="8"/>
  <c r="L121" i="8"/>
  <c r="K121" i="8"/>
  <c r="J121" i="8"/>
  <c r="S120" i="8"/>
  <c r="R120" i="8"/>
  <c r="L120" i="8"/>
  <c r="K120" i="8"/>
  <c r="J120" i="8"/>
  <c r="S119" i="8"/>
  <c r="R119" i="8"/>
  <c r="L119" i="8"/>
  <c r="K119" i="8"/>
  <c r="J119" i="8"/>
  <c r="S118" i="8"/>
  <c r="R118" i="8"/>
  <c r="L118" i="8"/>
  <c r="K118" i="8"/>
  <c r="J118" i="8"/>
  <c r="S117" i="8"/>
  <c r="R117" i="8"/>
  <c r="L117" i="8"/>
  <c r="K117" i="8"/>
  <c r="J117" i="8"/>
  <c r="S116" i="8"/>
  <c r="R116" i="8"/>
  <c r="L116" i="8"/>
  <c r="K116" i="8"/>
  <c r="J116" i="8"/>
  <c r="S115" i="8"/>
  <c r="R115" i="8"/>
  <c r="L115" i="8"/>
  <c r="K115" i="8"/>
  <c r="J115" i="8"/>
  <c r="S114" i="8"/>
  <c r="R114" i="8"/>
  <c r="L114" i="8"/>
  <c r="K114" i="8"/>
  <c r="J114" i="8"/>
  <c r="S113" i="8"/>
  <c r="R113" i="8"/>
  <c r="L113" i="8"/>
  <c r="K113" i="8"/>
  <c r="J113" i="8"/>
  <c r="S112" i="8"/>
  <c r="R112" i="8"/>
  <c r="L112" i="8"/>
  <c r="K112" i="8"/>
  <c r="J112" i="8"/>
  <c r="S111" i="8"/>
  <c r="R111" i="8"/>
  <c r="L111" i="8"/>
  <c r="K111" i="8"/>
  <c r="J111" i="8"/>
  <c r="S110" i="8"/>
  <c r="R110" i="8"/>
  <c r="L110" i="8"/>
  <c r="K110" i="8"/>
  <c r="J110" i="8"/>
  <c r="S109" i="8"/>
  <c r="R109" i="8"/>
  <c r="L109" i="8"/>
  <c r="K109" i="8"/>
  <c r="J109" i="8"/>
  <c r="S108" i="8"/>
  <c r="R108" i="8"/>
  <c r="L108" i="8"/>
  <c r="K108" i="8"/>
  <c r="J108" i="8"/>
  <c r="S107" i="8"/>
  <c r="R107" i="8"/>
  <c r="L107" i="8"/>
  <c r="K107" i="8"/>
  <c r="J107" i="8"/>
  <c r="S106" i="8"/>
  <c r="R106" i="8"/>
  <c r="L106" i="8"/>
  <c r="K106" i="8"/>
  <c r="J106" i="8"/>
  <c r="S105" i="8"/>
  <c r="R105" i="8"/>
  <c r="L105" i="8"/>
  <c r="K105" i="8"/>
  <c r="J105" i="8"/>
  <c r="S104" i="8"/>
  <c r="R104" i="8"/>
  <c r="L104" i="8"/>
  <c r="K104" i="8"/>
  <c r="J104" i="8"/>
  <c r="S103" i="8"/>
  <c r="R103" i="8"/>
  <c r="L103" i="8"/>
  <c r="K103" i="8"/>
  <c r="J103" i="8"/>
  <c r="S102" i="8"/>
  <c r="R102" i="8"/>
  <c r="L102" i="8"/>
  <c r="K102" i="8"/>
  <c r="J102" i="8"/>
  <c r="S101" i="8"/>
  <c r="R101" i="8"/>
  <c r="L101" i="8"/>
  <c r="K101" i="8"/>
  <c r="J101" i="8"/>
  <c r="S100" i="8"/>
  <c r="R100" i="8"/>
  <c r="L100" i="8"/>
  <c r="K100" i="8"/>
  <c r="J100" i="8"/>
  <c r="S99" i="8"/>
  <c r="R99" i="8"/>
  <c r="L99" i="8"/>
  <c r="K99" i="8"/>
  <c r="J99" i="8"/>
  <c r="S98" i="8"/>
  <c r="R98" i="8"/>
  <c r="L98" i="8"/>
  <c r="K98" i="8"/>
  <c r="J98" i="8"/>
  <c r="S97" i="8"/>
  <c r="R97" i="8"/>
  <c r="L97" i="8"/>
  <c r="K97" i="8"/>
  <c r="J97" i="8"/>
  <c r="S96" i="8"/>
  <c r="R96" i="8"/>
  <c r="L96" i="8"/>
  <c r="K96" i="8"/>
  <c r="J96" i="8"/>
  <c r="S95" i="8"/>
  <c r="R95" i="8"/>
  <c r="L95" i="8"/>
  <c r="K95" i="8"/>
  <c r="J95" i="8"/>
  <c r="S94" i="8"/>
  <c r="R94" i="8"/>
  <c r="L94" i="8"/>
  <c r="K94" i="8"/>
  <c r="J94" i="8"/>
  <c r="S93" i="8"/>
  <c r="R93" i="8"/>
  <c r="L93" i="8"/>
  <c r="K93" i="8"/>
  <c r="J93" i="8"/>
  <c r="S92" i="8"/>
  <c r="R92" i="8"/>
  <c r="L92" i="8"/>
  <c r="K92" i="8"/>
  <c r="J92" i="8"/>
  <c r="S91" i="8"/>
  <c r="R91" i="8"/>
  <c r="L91" i="8"/>
  <c r="K91" i="8"/>
  <c r="J91" i="8"/>
  <c r="S90" i="8"/>
  <c r="R90" i="8"/>
  <c r="L90" i="8"/>
  <c r="K90" i="8"/>
  <c r="J90" i="8"/>
  <c r="S89" i="8"/>
  <c r="R89" i="8"/>
  <c r="L89" i="8"/>
  <c r="K89" i="8"/>
  <c r="J89" i="8"/>
  <c r="S88" i="8"/>
  <c r="R88" i="8"/>
  <c r="L88" i="8"/>
  <c r="K88" i="8"/>
  <c r="J88" i="8"/>
  <c r="S87" i="8"/>
  <c r="R87" i="8"/>
  <c r="L87" i="8"/>
  <c r="K87" i="8"/>
  <c r="J87" i="8"/>
  <c r="S86" i="8"/>
  <c r="R86" i="8"/>
  <c r="L86" i="8"/>
  <c r="K86" i="8"/>
  <c r="J86" i="8"/>
  <c r="S85" i="8"/>
  <c r="R85" i="8"/>
  <c r="L85" i="8"/>
  <c r="K85" i="8"/>
  <c r="J85" i="8"/>
  <c r="S84" i="8"/>
  <c r="R84" i="8"/>
  <c r="L84" i="8"/>
  <c r="K84" i="8"/>
  <c r="J84" i="8"/>
  <c r="S83" i="8"/>
  <c r="R83" i="8"/>
  <c r="L83" i="8"/>
  <c r="K83" i="8"/>
  <c r="J83" i="8"/>
  <c r="S82" i="8"/>
  <c r="R82" i="8"/>
  <c r="L82" i="8"/>
  <c r="K82" i="8"/>
  <c r="J82" i="8"/>
  <c r="S81" i="8"/>
  <c r="R81" i="8"/>
  <c r="L81" i="8"/>
  <c r="K81" i="8"/>
  <c r="J81" i="8"/>
  <c r="S80" i="8"/>
  <c r="R80" i="8"/>
  <c r="L80" i="8"/>
  <c r="K80" i="8"/>
  <c r="J80" i="8"/>
  <c r="S79" i="8"/>
  <c r="R79" i="8"/>
  <c r="L79" i="8"/>
  <c r="K79" i="8"/>
  <c r="J79" i="8"/>
  <c r="S78" i="8"/>
  <c r="R78" i="8"/>
  <c r="L78" i="8"/>
  <c r="K78" i="8"/>
  <c r="J78" i="8"/>
  <c r="S77" i="8"/>
  <c r="R77" i="8"/>
  <c r="L77" i="8"/>
  <c r="K77" i="8"/>
  <c r="J77" i="8"/>
  <c r="S76" i="8"/>
  <c r="R76" i="8"/>
  <c r="L76" i="8"/>
  <c r="K76" i="8"/>
  <c r="J76" i="8"/>
  <c r="S75" i="8"/>
  <c r="R75" i="8"/>
  <c r="L75" i="8"/>
  <c r="K75" i="8"/>
  <c r="J75" i="8"/>
  <c r="S74" i="8"/>
  <c r="R74" i="8"/>
  <c r="L74" i="8"/>
  <c r="K74" i="8"/>
  <c r="J74" i="8"/>
  <c r="S73" i="8"/>
  <c r="R73" i="8"/>
  <c r="L73" i="8"/>
  <c r="K73" i="8"/>
  <c r="J73" i="8"/>
  <c r="S72" i="8"/>
  <c r="R72" i="8"/>
  <c r="L72" i="8"/>
  <c r="K72" i="8"/>
  <c r="J72" i="8"/>
  <c r="S71" i="8"/>
  <c r="R71" i="8"/>
  <c r="L71" i="8"/>
  <c r="K71" i="8"/>
  <c r="J71" i="8"/>
  <c r="S70" i="8"/>
  <c r="R70" i="8"/>
  <c r="L70" i="8"/>
  <c r="K70" i="8"/>
  <c r="J70" i="8"/>
  <c r="S69" i="8"/>
  <c r="R69" i="8"/>
  <c r="L69" i="8"/>
  <c r="K69" i="8"/>
  <c r="J69" i="8"/>
  <c r="S68" i="8"/>
  <c r="R68" i="8"/>
  <c r="L68" i="8"/>
  <c r="K68" i="8"/>
  <c r="J68" i="8"/>
  <c r="S67" i="8"/>
  <c r="R67" i="8"/>
  <c r="L67" i="8"/>
  <c r="K67" i="8"/>
  <c r="J67" i="8"/>
  <c r="S66" i="8"/>
  <c r="R66" i="8"/>
  <c r="L66" i="8"/>
  <c r="K66" i="8"/>
  <c r="J66" i="8"/>
  <c r="S65" i="8"/>
  <c r="R65" i="8"/>
  <c r="L65" i="8"/>
  <c r="K65" i="8"/>
  <c r="J65" i="8"/>
  <c r="S64" i="8"/>
  <c r="R64" i="8"/>
  <c r="L64" i="8"/>
  <c r="K64" i="8"/>
  <c r="J64" i="8"/>
  <c r="S63" i="8"/>
  <c r="R63" i="8"/>
  <c r="L63" i="8"/>
  <c r="K63" i="8"/>
  <c r="J63" i="8"/>
  <c r="S62" i="8"/>
  <c r="R62" i="8"/>
  <c r="L62" i="8"/>
  <c r="K62" i="8"/>
  <c r="J62" i="8"/>
  <c r="S61" i="8"/>
  <c r="R61" i="8"/>
  <c r="L61" i="8"/>
  <c r="K61" i="8"/>
  <c r="J61" i="8"/>
  <c r="S60" i="8"/>
  <c r="R60" i="8"/>
  <c r="L60" i="8"/>
  <c r="K60" i="8"/>
  <c r="J60" i="8"/>
  <c r="S59" i="8"/>
  <c r="R59" i="8"/>
  <c r="L59" i="8"/>
  <c r="K59" i="8"/>
  <c r="J59" i="8"/>
  <c r="S58" i="8"/>
  <c r="R58" i="8"/>
  <c r="L58" i="8"/>
  <c r="K58" i="8"/>
  <c r="J58" i="8"/>
  <c r="S57" i="8"/>
  <c r="R57" i="8"/>
  <c r="L57" i="8"/>
  <c r="K57" i="8"/>
  <c r="J57" i="8"/>
  <c r="S56" i="8"/>
  <c r="R56" i="8"/>
  <c r="L56" i="8"/>
  <c r="K56" i="8"/>
  <c r="J56" i="8"/>
  <c r="S55" i="8"/>
  <c r="R55" i="8"/>
  <c r="L55" i="8"/>
  <c r="K55" i="8"/>
  <c r="J55" i="8"/>
  <c r="S54" i="8"/>
  <c r="R54" i="8"/>
  <c r="L54" i="8"/>
  <c r="K54" i="8"/>
  <c r="J54" i="8"/>
  <c r="S53" i="8"/>
  <c r="R53" i="8"/>
  <c r="L53" i="8"/>
  <c r="K53" i="8"/>
  <c r="J53" i="8"/>
  <c r="S52" i="8"/>
  <c r="R52" i="8"/>
  <c r="L52" i="8"/>
  <c r="K52" i="8"/>
  <c r="J52" i="8"/>
  <c r="S51" i="8"/>
  <c r="R51" i="8"/>
  <c r="L51" i="8"/>
  <c r="K51" i="8"/>
  <c r="J51" i="8"/>
  <c r="S50" i="8"/>
  <c r="R50" i="8"/>
  <c r="L50" i="8"/>
  <c r="K50" i="8"/>
  <c r="J50" i="8"/>
  <c r="S49" i="8"/>
  <c r="R49" i="8"/>
  <c r="L49" i="8"/>
  <c r="K49" i="8"/>
  <c r="J49" i="8"/>
  <c r="S48" i="8"/>
  <c r="R48" i="8"/>
  <c r="L48" i="8"/>
  <c r="K48" i="8"/>
  <c r="J48" i="8"/>
  <c r="S47" i="8"/>
  <c r="R47" i="8"/>
  <c r="L47" i="8"/>
  <c r="K47" i="8"/>
  <c r="J47" i="8"/>
  <c r="S46" i="8"/>
  <c r="R46" i="8"/>
  <c r="L46" i="8"/>
  <c r="K46" i="8"/>
  <c r="J46" i="8"/>
  <c r="S45" i="8"/>
  <c r="R45" i="8"/>
  <c r="L45" i="8"/>
  <c r="K45" i="8"/>
  <c r="J45" i="8"/>
  <c r="S44" i="8"/>
  <c r="R44" i="8"/>
  <c r="L44" i="8"/>
  <c r="K44" i="8"/>
  <c r="J44" i="8"/>
  <c r="S43" i="8"/>
  <c r="R43" i="8"/>
  <c r="L43" i="8"/>
  <c r="K43" i="8"/>
  <c r="J43" i="8"/>
  <c r="S42" i="8"/>
  <c r="R42" i="8"/>
  <c r="L42" i="8"/>
  <c r="K42" i="8"/>
  <c r="J42" i="8"/>
  <c r="S41" i="8"/>
  <c r="R41" i="8"/>
  <c r="L41" i="8"/>
  <c r="K41" i="8"/>
  <c r="J41" i="8"/>
  <c r="S40" i="8"/>
  <c r="R40" i="8"/>
  <c r="L40" i="8"/>
  <c r="K40" i="8"/>
  <c r="J40" i="8"/>
  <c r="S39" i="8"/>
  <c r="R39" i="8"/>
  <c r="L39" i="8"/>
  <c r="K39" i="8"/>
  <c r="J39" i="8"/>
  <c r="S38" i="8"/>
  <c r="R38" i="8"/>
  <c r="L38" i="8"/>
  <c r="K38" i="8"/>
  <c r="J38" i="8"/>
  <c r="S37" i="8"/>
  <c r="R37" i="8"/>
  <c r="L37" i="8"/>
  <c r="K37" i="8"/>
  <c r="J37" i="8"/>
  <c r="S36" i="8"/>
  <c r="R36" i="8"/>
  <c r="L36" i="8"/>
  <c r="K36" i="8"/>
  <c r="J36" i="8"/>
  <c r="S35" i="8"/>
  <c r="R35" i="8"/>
  <c r="L35" i="8"/>
  <c r="K35" i="8"/>
  <c r="J35" i="8"/>
  <c r="S34" i="8"/>
  <c r="R34" i="8"/>
  <c r="L34" i="8"/>
  <c r="K34" i="8"/>
  <c r="J34" i="8"/>
  <c r="S33" i="8"/>
  <c r="R33" i="8"/>
  <c r="L33" i="8"/>
  <c r="K33" i="8"/>
  <c r="J33" i="8"/>
  <c r="S32" i="8"/>
  <c r="R32" i="8"/>
  <c r="L32" i="8"/>
  <c r="K32" i="8"/>
  <c r="J32" i="8"/>
  <c r="S31" i="8"/>
  <c r="R31" i="8"/>
  <c r="L31" i="8"/>
  <c r="K31" i="8"/>
  <c r="J31" i="8"/>
  <c r="S30" i="8"/>
  <c r="R30" i="8"/>
  <c r="L30" i="8"/>
  <c r="K30" i="8"/>
  <c r="J30" i="8"/>
  <c r="S29" i="8"/>
  <c r="R29" i="8"/>
  <c r="L29" i="8"/>
  <c r="K29" i="8"/>
  <c r="J29" i="8"/>
  <c r="S28" i="8"/>
  <c r="R28" i="8"/>
  <c r="L28" i="8"/>
  <c r="K28" i="8"/>
  <c r="J28" i="8"/>
  <c r="S27" i="8"/>
  <c r="R27" i="8"/>
  <c r="L27" i="8"/>
  <c r="K27" i="8"/>
  <c r="J27" i="8"/>
  <c r="S26" i="8"/>
  <c r="R26" i="8"/>
  <c r="L26" i="8"/>
  <c r="K26" i="8"/>
  <c r="J26" i="8"/>
  <c r="S25" i="8"/>
  <c r="R25" i="8"/>
  <c r="L25" i="8"/>
  <c r="K25" i="8"/>
  <c r="J25" i="8"/>
  <c r="S24" i="8"/>
  <c r="R24" i="8"/>
  <c r="L24" i="8"/>
  <c r="K24" i="8"/>
  <c r="J24" i="8"/>
  <c r="S23" i="8"/>
  <c r="R23" i="8"/>
  <c r="L23" i="8"/>
  <c r="K23" i="8"/>
  <c r="J23" i="8"/>
  <c r="S22" i="8"/>
  <c r="R22" i="8"/>
  <c r="L22" i="8"/>
  <c r="K22" i="8"/>
  <c r="J22" i="8"/>
  <c r="S21" i="8"/>
  <c r="R21" i="8"/>
  <c r="L21" i="8"/>
  <c r="K21" i="8"/>
  <c r="J21" i="8"/>
  <c r="S20" i="8"/>
  <c r="R20" i="8"/>
  <c r="L20" i="8"/>
  <c r="K20" i="8"/>
  <c r="J20" i="8"/>
  <c r="S19" i="8"/>
  <c r="R19" i="8"/>
  <c r="L19" i="8"/>
  <c r="K19" i="8"/>
  <c r="J19" i="8"/>
  <c r="S18" i="8"/>
  <c r="R18" i="8"/>
  <c r="L18" i="8"/>
  <c r="K18" i="8"/>
  <c r="J18" i="8"/>
  <c r="S17" i="8"/>
  <c r="R17" i="8"/>
  <c r="L17" i="8"/>
  <c r="K17" i="8"/>
  <c r="J17" i="8"/>
  <c r="S16" i="8"/>
  <c r="R16" i="8"/>
  <c r="L16" i="8"/>
  <c r="K16" i="8"/>
  <c r="J16" i="8"/>
  <c r="S15" i="8"/>
  <c r="R15" i="8"/>
  <c r="L15" i="8"/>
  <c r="K15" i="8"/>
  <c r="J15" i="8"/>
  <c r="S14" i="8"/>
  <c r="R14" i="8"/>
  <c r="L14" i="8"/>
  <c r="K14" i="8"/>
  <c r="J14" i="8"/>
  <c r="S13" i="8"/>
  <c r="R13" i="8"/>
  <c r="L13" i="8"/>
  <c r="K13" i="8"/>
  <c r="J13" i="8"/>
  <c r="S12" i="8"/>
  <c r="R12" i="8"/>
  <c r="L12" i="8"/>
  <c r="K12" i="8"/>
  <c r="J12" i="8"/>
  <c r="S11" i="8"/>
  <c r="R11" i="8"/>
  <c r="L11" i="8"/>
  <c r="K11" i="8"/>
  <c r="J11" i="8"/>
  <c r="S10" i="8"/>
  <c r="R10" i="8"/>
  <c r="L10" i="8"/>
  <c r="K10" i="8"/>
  <c r="J10" i="8"/>
  <c r="S9" i="8"/>
  <c r="R9" i="8"/>
  <c r="L9" i="8"/>
  <c r="K9" i="8"/>
  <c r="J9" i="8"/>
  <c r="S8" i="8"/>
  <c r="R8" i="8"/>
  <c r="L8" i="8"/>
  <c r="K8" i="8"/>
  <c r="J8" i="8"/>
  <c r="S7" i="8"/>
  <c r="R7" i="8"/>
  <c r="K7" i="8"/>
  <c r="J7" i="8"/>
  <c r="L7" i="8" s="1"/>
  <c r="R6" i="8"/>
  <c r="S6" i="8" s="1"/>
  <c r="K6" i="8"/>
  <c r="J6" i="8"/>
  <c r="L6" i="8" s="1"/>
  <c r="S5" i="8"/>
  <c r="R5" i="8"/>
  <c r="K5" i="8"/>
  <c r="J5" i="8"/>
  <c r="B13" i="10" s="1"/>
  <c r="B18" i="10" s="1"/>
  <c r="M304" i="7"/>
  <c r="L304" i="7"/>
  <c r="K304" i="7"/>
  <c r="I304" i="7"/>
  <c r="H304" i="7"/>
  <c r="M303" i="7"/>
  <c r="L303" i="7"/>
  <c r="K303" i="7"/>
  <c r="I303" i="7"/>
  <c r="H303" i="7"/>
  <c r="L302" i="7"/>
  <c r="K302" i="7"/>
  <c r="M302" i="7" s="1"/>
  <c r="I302" i="7"/>
  <c r="H302" i="7"/>
  <c r="L301" i="7"/>
  <c r="K301" i="7"/>
  <c r="M301" i="7" s="1"/>
  <c r="I301" i="7"/>
  <c r="H301" i="7"/>
  <c r="M300" i="7"/>
  <c r="L300" i="7"/>
  <c r="K300" i="7"/>
  <c r="I300" i="7"/>
  <c r="H300" i="7"/>
  <c r="L299" i="7"/>
  <c r="K299" i="7"/>
  <c r="M299" i="7" s="1"/>
  <c r="I299" i="7"/>
  <c r="H299" i="7"/>
  <c r="M298" i="7"/>
  <c r="L298" i="7"/>
  <c r="K298" i="7"/>
  <c r="I298" i="7"/>
  <c r="H298" i="7"/>
  <c r="L297" i="7"/>
  <c r="K297" i="7"/>
  <c r="M297" i="7" s="1"/>
  <c r="I297" i="7"/>
  <c r="H297" i="7"/>
  <c r="L296" i="7"/>
  <c r="K296" i="7"/>
  <c r="M296" i="7" s="1"/>
  <c r="I296" i="7"/>
  <c r="H296" i="7"/>
  <c r="L295" i="7"/>
  <c r="K295" i="7"/>
  <c r="M295" i="7" s="1"/>
  <c r="I295" i="7"/>
  <c r="H295" i="7"/>
  <c r="L294" i="7"/>
  <c r="K294" i="7"/>
  <c r="M294" i="7" s="1"/>
  <c r="I294" i="7"/>
  <c r="H294" i="7"/>
  <c r="M293" i="7"/>
  <c r="L293" i="7"/>
  <c r="K293" i="7"/>
  <c r="I293" i="7"/>
  <c r="H293" i="7"/>
  <c r="M292" i="7"/>
  <c r="L292" i="7"/>
  <c r="K292" i="7"/>
  <c r="I292" i="7"/>
  <c r="H292" i="7"/>
  <c r="M291" i="7"/>
  <c r="L291" i="7"/>
  <c r="K291" i="7"/>
  <c r="I291" i="7"/>
  <c r="H291" i="7"/>
  <c r="L290" i="7"/>
  <c r="K290" i="7"/>
  <c r="M290" i="7" s="1"/>
  <c r="I290" i="7"/>
  <c r="H290" i="7"/>
  <c r="L289" i="7"/>
  <c r="K289" i="7"/>
  <c r="M289" i="7" s="1"/>
  <c r="I289" i="7"/>
  <c r="H289" i="7"/>
  <c r="M288" i="7"/>
  <c r="L288" i="7"/>
  <c r="K288" i="7"/>
  <c r="I288" i="7"/>
  <c r="H288" i="7"/>
  <c r="L287" i="7"/>
  <c r="K287" i="7"/>
  <c r="M287" i="7" s="1"/>
  <c r="I287" i="7"/>
  <c r="H287" i="7"/>
  <c r="M286" i="7"/>
  <c r="L286" i="7"/>
  <c r="K286" i="7"/>
  <c r="I286" i="7"/>
  <c r="H286" i="7"/>
  <c r="L285" i="7"/>
  <c r="K285" i="7"/>
  <c r="M285" i="7" s="1"/>
  <c r="I285" i="7"/>
  <c r="H285" i="7"/>
  <c r="L284" i="7"/>
  <c r="K284" i="7"/>
  <c r="M284" i="7" s="1"/>
  <c r="I284" i="7"/>
  <c r="H284" i="7"/>
  <c r="L283" i="7"/>
  <c r="K283" i="7"/>
  <c r="M283" i="7" s="1"/>
  <c r="I283" i="7"/>
  <c r="H283" i="7"/>
  <c r="M282" i="7"/>
  <c r="L282" i="7"/>
  <c r="K282" i="7"/>
  <c r="I282" i="7"/>
  <c r="H282" i="7"/>
  <c r="M281" i="7"/>
  <c r="L281" i="7"/>
  <c r="K281" i="7"/>
  <c r="I281" i="7"/>
  <c r="H281" i="7"/>
  <c r="M280" i="7"/>
  <c r="L280" i="7"/>
  <c r="K280" i="7"/>
  <c r="I280" i="7"/>
  <c r="H280" i="7"/>
  <c r="M279" i="7"/>
  <c r="L279" i="7"/>
  <c r="K279" i="7"/>
  <c r="I279" i="7"/>
  <c r="H279" i="7"/>
  <c r="L278" i="7"/>
  <c r="K278" i="7"/>
  <c r="M278" i="7" s="1"/>
  <c r="I278" i="7"/>
  <c r="H278" i="7"/>
  <c r="L277" i="7"/>
  <c r="K277" i="7"/>
  <c r="M277" i="7" s="1"/>
  <c r="I277" i="7"/>
  <c r="H277" i="7"/>
  <c r="M276" i="7"/>
  <c r="L276" i="7"/>
  <c r="K276" i="7"/>
  <c r="I276" i="7"/>
  <c r="H276" i="7"/>
  <c r="L275" i="7"/>
  <c r="K275" i="7"/>
  <c r="M275" i="7" s="1"/>
  <c r="I275" i="7"/>
  <c r="H275" i="7"/>
  <c r="M274" i="7"/>
  <c r="L274" i="7"/>
  <c r="K274" i="7"/>
  <c r="I274" i="7"/>
  <c r="H274" i="7"/>
  <c r="L273" i="7"/>
  <c r="K273" i="7"/>
  <c r="M273" i="7" s="1"/>
  <c r="I273" i="7"/>
  <c r="H273" i="7"/>
  <c r="L272" i="7"/>
  <c r="K272" i="7"/>
  <c r="M272" i="7" s="1"/>
  <c r="I272" i="7"/>
  <c r="H272" i="7"/>
  <c r="L271" i="7"/>
  <c r="K271" i="7"/>
  <c r="M271" i="7" s="1"/>
  <c r="I271" i="7"/>
  <c r="H271" i="7"/>
  <c r="M270" i="7"/>
  <c r="L270" i="7"/>
  <c r="K270" i="7"/>
  <c r="I270" i="7"/>
  <c r="H270" i="7"/>
  <c r="M269" i="7"/>
  <c r="L269" i="7"/>
  <c r="K269" i="7"/>
  <c r="I269" i="7"/>
  <c r="H269" i="7"/>
  <c r="M268" i="7"/>
  <c r="L268" i="7"/>
  <c r="K268" i="7"/>
  <c r="I268" i="7"/>
  <c r="H268" i="7"/>
  <c r="M267" i="7"/>
  <c r="L267" i="7"/>
  <c r="K267" i="7"/>
  <c r="I267" i="7"/>
  <c r="H267" i="7"/>
  <c r="L266" i="7"/>
  <c r="K266" i="7"/>
  <c r="M266" i="7" s="1"/>
  <c r="I266" i="7"/>
  <c r="H266" i="7"/>
  <c r="M265" i="7"/>
  <c r="L265" i="7"/>
  <c r="K265" i="7"/>
  <c r="I265" i="7"/>
  <c r="H265" i="7"/>
  <c r="M264" i="7"/>
  <c r="L264" i="7"/>
  <c r="K264" i="7"/>
  <c r="I264" i="7"/>
  <c r="H264" i="7"/>
  <c r="L263" i="7"/>
  <c r="K263" i="7"/>
  <c r="M263" i="7" s="1"/>
  <c r="I263" i="7"/>
  <c r="H263" i="7"/>
  <c r="M262" i="7"/>
  <c r="L262" i="7"/>
  <c r="K262" i="7"/>
  <c r="I262" i="7"/>
  <c r="H262" i="7"/>
  <c r="L261" i="7"/>
  <c r="K261" i="7"/>
  <c r="M261" i="7" s="1"/>
  <c r="I261" i="7"/>
  <c r="H261" i="7"/>
  <c r="L260" i="7"/>
  <c r="K260" i="7"/>
  <c r="M260" i="7" s="1"/>
  <c r="I260" i="7"/>
  <c r="H260" i="7"/>
  <c r="L259" i="7"/>
  <c r="K259" i="7"/>
  <c r="M259" i="7" s="1"/>
  <c r="I259" i="7"/>
  <c r="H259" i="7"/>
  <c r="M258" i="7"/>
  <c r="L258" i="7"/>
  <c r="K258" i="7"/>
  <c r="I258" i="7"/>
  <c r="H258" i="7"/>
  <c r="M257" i="7"/>
  <c r="L257" i="7"/>
  <c r="K257" i="7"/>
  <c r="I257" i="7"/>
  <c r="H257" i="7"/>
  <c r="M256" i="7"/>
  <c r="L256" i="7"/>
  <c r="K256" i="7"/>
  <c r="I256" i="7"/>
  <c r="H256" i="7"/>
  <c r="M255" i="7"/>
  <c r="L255" i="7"/>
  <c r="K255" i="7"/>
  <c r="I255" i="7"/>
  <c r="H255" i="7"/>
  <c r="L254" i="7"/>
  <c r="K254" i="7"/>
  <c r="M254" i="7" s="1"/>
  <c r="I254" i="7"/>
  <c r="H254" i="7"/>
  <c r="L253" i="7"/>
  <c r="K253" i="7"/>
  <c r="M253" i="7" s="1"/>
  <c r="I253" i="7"/>
  <c r="H253" i="7"/>
  <c r="M252" i="7"/>
  <c r="L252" i="7"/>
  <c r="K252" i="7"/>
  <c r="I252" i="7"/>
  <c r="H252" i="7"/>
  <c r="L251" i="7"/>
  <c r="K251" i="7"/>
  <c r="M251" i="7" s="1"/>
  <c r="I251" i="7"/>
  <c r="H251" i="7"/>
  <c r="M250" i="7"/>
  <c r="L250" i="7"/>
  <c r="K250" i="7"/>
  <c r="I250" i="7"/>
  <c r="H250" i="7"/>
  <c r="L249" i="7"/>
  <c r="K249" i="7"/>
  <c r="M249" i="7" s="1"/>
  <c r="I249" i="7"/>
  <c r="H249" i="7"/>
  <c r="L248" i="7"/>
  <c r="K248" i="7"/>
  <c r="M248" i="7" s="1"/>
  <c r="I248" i="7"/>
  <c r="H248" i="7"/>
  <c r="L247" i="7"/>
  <c r="K247" i="7"/>
  <c r="M247" i="7" s="1"/>
  <c r="I247" i="7"/>
  <c r="H247" i="7"/>
  <c r="M246" i="7"/>
  <c r="L246" i="7"/>
  <c r="K246" i="7"/>
  <c r="I246" i="7"/>
  <c r="H246" i="7"/>
  <c r="M245" i="7"/>
  <c r="L245" i="7"/>
  <c r="K245" i="7"/>
  <c r="I245" i="7"/>
  <c r="H245" i="7"/>
  <c r="M244" i="7"/>
  <c r="L244" i="7"/>
  <c r="K244" i="7"/>
  <c r="I244" i="7"/>
  <c r="H244" i="7"/>
  <c r="M243" i="7"/>
  <c r="L243" i="7"/>
  <c r="K243" i="7"/>
  <c r="I243" i="7"/>
  <c r="H243" i="7"/>
  <c r="L242" i="7"/>
  <c r="K242" i="7"/>
  <c r="M242" i="7" s="1"/>
  <c r="I242" i="7"/>
  <c r="H242" i="7"/>
  <c r="L241" i="7"/>
  <c r="K241" i="7"/>
  <c r="M241" i="7" s="1"/>
  <c r="I241" i="7"/>
  <c r="H241" i="7"/>
  <c r="M240" i="7"/>
  <c r="L240" i="7"/>
  <c r="K240" i="7"/>
  <c r="I240" i="7"/>
  <c r="H240" i="7"/>
  <c r="L239" i="7"/>
  <c r="K239" i="7"/>
  <c r="M239" i="7" s="1"/>
  <c r="I239" i="7"/>
  <c r="H239" i="7"/>
  <c r="M238" i="7"/>
  <c r="L238" i="7"/>
  <c r="K238" i="7"/>
  <c r="I238" i="7"/>
  <c r="H238" i="7"/>
  <c r="L237" i="7"/>
  <c r="K237" i="7"/>
  <c r="M237" i="7" s="1"/>
  <c r="I237" i="7"/>
  <c r="H237" i="7"/>
  <c r="L236" i="7"/>
  <c r="K236" i="7"/>
  <c r="M236" i="7" s="1"/>
  <c r="I236" i="7"/>
  <c r="H236" i="7"/>
  <c r="L235" i="7"/>
  <c r="K235" i="7"/>
  <c r="M235" i="7" s="1"/>
  <c r="I235" i="7"/>
  <c r="H235" i="7"/>
  <c r="M234" i="7"/>
  <c r="L234" i="7"/>
  <c r="K234" i="7"/>
  <c r="I234" i="7"/>
  <c r="H234" i="7"/>
  <c r="M233" i="7"/>
  <c r="L233" i="7"/>
  <c r="K233" i="7"/>
  <c r="I233" i="7"/>
  <c r="H233" i="7"/>
  <c r="M232" i="7"/>
  <c r="L232" i="7"/>
  <c r="K232" i="7"/>
  <c r="I232" i="7"/>
  <c r="H232" i="7"/>
  <c r="M231" i="7"/>
  <c r="L231" i="7"/>
  <c r="K231" i="7"/>
  <c r="I231" i="7"/>
  <c r="H231" i="7"/>
  <c r="L230" i="7"/>
  <c r="K230" i="7"/>
  <c r="M230" i="7" s="1"/>
  <c r="I230" i="7"/>
  <c r="H230" i="7"/>
  <c r="M229" i="7"/>
  <c r="L229" i="7"/>
  <c r="K229" i="7"/>
  <c r="I229" i="7"/>
  <c r="H229" i="7"/>
  <c r="M228" i="7"/>
  <c r="L228" i="7"/>
  <c r="K228" i="7"/>
  <c r="I228" i="7"/>
  <c r="H228" i="7"/>
  <c r="L227" i="7"/>
  <c r="K227" i="7"/>
  <c r="M227" i="7" s="1"/>
  <c r="I227" i="7"/>
  <c r="H227" i="7"/>
  <c r="M226" i="7"/>
  <c r="L226" i="7"/>
  <c r="K226" i="7"/>
  <c r="I226" i="7"/>
  <c r="H226" i="7"/>
  <c r="L225" i="7"/>
  <c r="K225" i="7"/>
  <c r="M225" i="7" s="1"/>
  <c r="I225" i="7"/>
  <c r="H225" i="7"/>
  <c r="L224" i="7"/>
  <c r="K224" i="7"/>
  <c r="M224" i="7" s="1"/>
  <c r="I224" i="7"/>
  <c r="H224" i="7"/>
  <c r="L223" i="7"/>
  <c r="K223" i="7"/>
  <c r="M223" i="7" s="1"/>
  <c r="I223" i="7"/>
  <c r="H223" i="7"/>
  <c r="M222" i="7"/>
  <c r="L222" i="7"/>
  <c r="K222" i="7"/>
  <c r="I222" i="7"/>
  <c r="H222" i="7"/>
  <c r="M221" i="7"/>
  <c r="L221" i="7"/>
  <c r="K221" i="7"/>
  <c r="I221" i="7"/>
  <c r="H221" i="7"/>
  <c r="M220" i="7"/>
  <c r="L220" i="7"/>
  <c r="K220" i="7"/>
  <c r="I220" i="7"/>
  <c r="H220" i="7"/>
  <c r="M219" i="7"/>
  <c r="L219" i="7"/>
  <c r="K219" i="7"/>
  <c r="I219" i="7"/>
  <c r="H219" i="7"/>
  <c r="L218" i="7"/>
  <c r="K218" i="7"/>
  <c r="M218" i="7" s="1"/>
  <c r="I218" i="7"/>
  <c r="H218" i="7"/>
  <c r="L217" i="7"/>
  <c r="K217" i="7"/>
  <c r="M217" i="7" s="1"/>
  <c r="I217" i="7"/>
  <c r="H217" i="7"/>
  <c r="M216" i="7"/>
  <c r="L216" i="7"/>
  <c r="K216" i="7"/>
  <c r="I216" i="7"/>
  <c r="H216" i="7"/>
  <c r="L215" i="7"/>
  <c r="K215" i="7"/>
  <c r="M215" i="7" s="1"/>
  <c r="I215" i="7"/>
  <c r="H215" i="7"/>
  <c r="M214" i="7"/>
  <c r="L214" i="7"/>
  <c r="K214" i="7"/>
  <c r="I214" i="7"/>
  <c r="H214" i="7"/>
  <c r="L213" i="7"/>
  <c r="K213" i="7"/>
  <c r="M213" i="7" s="1"/>
  <c r="I213" i="7"/>
  <c r="H213" i="7"/>
  <c r="L212" i="7"/>
  <c r="K212" i="7"/>
  <c r="M212" i="7" s="1"/>
  <c r="I212" i="7"/>
  <c r="H212" i="7"/>
  <c r="L211" i="7"/>
  <c r="K211" i="7"/>
  <c r="M211" i="7" s="1"/>
  <c r="I211" i="7"/>
  <c r="H211" i="7"/>
  <c r="M210" i="7"/>
  <c r="L210" i="7"/>
  <c r="K210" i="7"/>
  <c r="I210" i="7"/>
  <c r="H210" i="7"/>
  <c r="M209" i="7"/>
  <c r="L209" i="7"/>
  <c r="K209" i="7"/>
  <c r="I209" i="7"/>
  <c r="H209" i="7"/>
  <c r="M208" i="7"/>
  <c r="L208" i="7"/>
  <c r="K208" i="7"/>
  <c r="I208" i="7"/>
  <c r="H208" i="7"/>
  <c r="M207" i="7"/>
  <c r="L207" i="7"/>
  <c r="K207" i="7"/>
  <c r="I207" i="7"/>
  <c r="H207" i="7"/>
  <c r="L206" i="7"/>
  <c r="K206" i="7"/>
  <c r="M206" i="7" s="1"/>
  <c r="I206" i="7"/>
  <c r="H206" i="7"/>
  <c r="M205" i="7"/>
  <c r="L205" i="7"/>
  <c r="K205" i="7"/>
  <c r="I205" i="7"/>
  <c r="H205" i="7"/>
  <c r="M204" i="7"/>
  <c r="L204" i="7"/>
  <c r="K204" i="7"/>
  <c r="I204" i="7"/>
  <c r="H204" i="7"/>
  <c r="L203" i="7"/>
  <c r="K203" i="7"/>
  <c r="M203" i="7" s="1"/>
  <c r="I203" i="7"/>
  <c r="H203" i="7"/>
  <c r="M202" i="7"/>
  <c r="L202" i="7"/>
  <c r="K202" i="7"/>
  <c r="I202" i="7"/>
  <c r="H202" i="7"/>
  <c r="L201" i="7"/>
  <c r="K201" i="7"/>
  <c r="M201" i="7" s="1"/>
  <c r="I201" i="7"/>
  <c r="H201" i="7"/>
  <c r="L200" i="7"/>
  <c r="K200" i="7"/>
  <c r="M200" i="7" s="1"/>
  <c r="I200" i="7"/>
  <c r="H200" i="7"/>
  <c r="L199" i="7"/>
  <c r="K199" i="7"/>
  <c r="M199" i="7" s="1"/>
  <c r="I199" i="7"/>
  <c r="H199" i="7"/>
  <c r="M198" i="7"/>
  <c r="L198" i="7"/>
  <c r="K198" i="7"/>
  <c r="I198" i="7"/>
  <c r="H198" i="7"/>
  <c r="M197" i="7"/>
  <c r="L197" i="7"/>
  <c r="K197" i="7"/>
  <c r="I197" i="7"/>
  <c r="H197" i="7"/>
  <c r="M196" i="7"/>
  <c r="L196" i="7"/>
  <c r="K196" i="7"/>
  <c r="I196" i="7"/>
  <c r="H196" i="7"/>
  <c r="M195" i="7"/>
  <c r="L195" i="7"/>
  <c r="K195" i="7"/>
  <c r="I195" i="7"/>
  <c r="H195" i="7"/>
  <c r="L194" i="7"/>
  <c r="K194" i="7"/>
  <c r="M194" i="7" s="1"/>
  <c r="I194" i="7"/>
  <c r="H194" i="7"/>
  <c r="M193" i="7"/>
  <c r="L193" i="7"/>
  <c r="K193" i="7"/>
  <c r="I193" i="7"/>
  <c r="H193" i="7"/>
  <c r="M192" i="7"/>
  <c r="L192" i="7"/>
  <c r="K192" i="7"/>
  <c r="I192" i="7"/>
  <c r="H192" i="7"/>
  <c r="L191" i="7"/>
  <c r="K191" i="7"/>
  <c r="M191" i="7" s="1"/>
  <c r="I191" i="7"/>
  <c r="H191" i="7"/>
  <c r="M190" i="7"/>
  <c r="L190" i="7"/>
  <c r="K190" i="7"/>
  <c r="I190" i="7"/>
  <c r="H190" i="7"/>
  <c r="L189" i="7"/>
  <c r="K189" i="7"/>
  <c r="M189" i="7" s="1"/>
  <c r="I189" i="7"/>
  <c r="H189" i="7"/>
  <c r="L188" i="7"/>
  <c r="K188" i="7"/>
  <c r="M188" i="7" s="1"/>
  <c r="I188" i="7"/>
  <c r="H188" i="7"/>
  <c r="L187" i="7"/>
  <c r="K187" i="7"/>
  <c r="M187" i="7" s="1"/>
  <c r="I187" i="7"/>
  <c r="H187" i="7"/>
  <c r="M186" i="7"/>
  <c r="L186" i="7"/>
  <c r="K186" i="7"/>
  <c r="I186" i="7"/>
  <c r="H186" i="7"/>
  <c r="M185" i="7"/>
  <c r="L185" i="7"/>
  <c r="K185" i="7"/>
  <c r="I185" i="7"/>
  <c r="H185" i="7"/>
  <c r="M184" i="7"/>
  <c r="L184" i="7"/>
  <c r="K184" i="7"/>
  <c r="I184" i="7"/>
  <c r="H184" i="7"/>
  <c r="M183" i="7"/>
  <c r="L183" i="7"/>
  <c r="K183" i="7"/>
  <c r="I183" i="7"/>
  <c r="H183" i="7"/>
  <c r="L182" i="7"/>
  <c r="K182" i="7"/>
  <c r="M182" i="7" s="1"/>
  <c r="I182" i="7"/>
  <c r="H182" i="7"/>
  <c r="M181" i="7"/>
  <c r="L181" i="7"/>
  <c r="K181" i="7"/>
  <c r="I181" i="7"/>
  <c r="H181" i="7"/>
  <c r="M180" i="7"/>
  <c r="L180" i="7"/>
  <c r="K180" i="7"/>
  <c r="I180" i="7"/>
  <c r="H180" i="7"/>
  <c r="L179" i="7"/>
  <c r="K179" i="7"/>
  <c r="M179" i="7" s="1"/>
  <c r="I179" i="7"/>
  <c r="H179" i="7"/>
  <c r="M178" i="7"/>
  <c r="L178" i="7"/>
  <c r="K178" i="7"/>
  <c r="I178" i="7"/>
  <c r="H178" i="7"/>
  <c r="L177" i="7"/>
  <c r="K177" i="7"/>
  <c r="M177" i="7" s="1"/>
  <c r="I177" i="7"/>
  <c r="H177" i="7"/>
  <c r="L176" i="7"/>
  <c r="K176" i="7"/>
  <c r="M176" i="7" s="1"/>
  <c r="I176" i="7"/>
  <c r="H176" i="7"/>
  <c r="M175" i="7"/>
  <c r="L175" i="7"/>
  <c r="K175" i="7"/>
  <c r="I175" i="7"/>
  <c r="H175" i="7"/>
  <c r="M174" i="7"/>
  <c r="L174" i="7"/>
  <c r="K174" i="7"/>
  <c r="I174" i="7"/>
  <c r="H174" i="7"/>
  <c r="M173" i="7"/>
  <c r="L173" i="7"/>
  <c r="K173" i="7"/>
  <c r="I173" i="7"/>
  <c r="H173" i="7"/>
  <c r="M172" i="7"/>
  <c r="L172" i="7"/>
  <c r="K172" i="7"/>
  <c r="I172" i="7"/>
  <c r="H172" i="7"/>
  <c r="M171" i="7"/>
  <c r="L171" i="7"/>
  <c r="K171" i="7"/>
  <c r="I171" i="7"/>
  <c r="H171" i="7"/>
  <c r="L170" i="7"/>
  <c r="K170" i="7"/>
  <c r="M170" i="7" s="1"/>
  <c r="I170" i="7"/>
  <c r="H170" i="7"/>
  <c r="M169" i="7"/>
  <c r="L169" i="7"/>
  <c r="K169" i="7"/>
  <c r="I169" i="7"/>
  <c r="H169" i="7"/>
  <c r="M168" i="7"/>
  <c r="L168" i="7"/>
  <c r="K168" i="7"/>
  <c r="I168" i="7"/>
  <c r="H168" i="7"/>
  <c r="L167" i="7"/>
  <c r="K167" i="7"/>
  <c r="M167" i="7" s="1"/>
  <c r="I167" i="7"/>
  <c r="H167" i="7"/>
  <c r="M166" i="7"/>
  <c r="L166" i="7"/>
  <c r="K166" i="7"/>
  <c r="I166" i="7"/>
  <c r="H166" i="7"/>
  <c r="M165" i="7"/>
  <c r="L165" i="7"/>
  <c r="K165" i="7"/>
  <c r="I165" i="7"/>
  <c r="H165" i="7"/>
  <c r="L164" i="7"/>
  <c r="K164" i="7"/>
  <c r="M164" i="7" s="1"/>
  <c r="I164" i="7"/>
  <c r="H164" i="7"/>
  <c r="L163" i="7"/>
  <c r="K163" i="7"/>
  <c r="M163" i="7" s="1"/>
  <c r="I163" i="7"/>
  <c r="H163" i="7"/>
  <c r="L162" i="7"/>
  <c r="K162" i="7"/>
  <c r="M162" i="7" s="1"/>
  <c r="I162" i="7"/>
  <c r="H162" i="7"/>
  <c r="M161" i="7"/>
  <c r="L161" i="7"/>
  <c r="K161" i="7"/>
  <c r="I161" i="7"/>
  <c r="H161" i="7"/>
  <c r="M160" i="7"/>
  <c r="L160" i="7"/>
  <c r="K160" i="7"/>
  <c r="I160" i="7"/>
  <c r="H160" i="7"/>
  <c r="M159" i="7"/>
  <c r="L159" i="7"/>
  <c r="K159" i="7"/>
  <c r="I159" i="7"/>
  <c r="H159" i="7"/>
  <c r="L158" i="7"/>
  <c r="K158" i="7"/>
  <c r="M158" i="7" s="1"/>
  <c r="I158" i="7"/>
  <c r="H158" i="7"/>
  <c r="L157" i="7"/>
  <c r="K157" i="7"/>
  <c r="M157" i="7" s="1"/>
  <c r="I157" i="7"/>
  <c r="H157" i="7"/>
  <c r="M156" i="7"/>
  <c r="L156" i="7"/>
  <c r="K156" i="7"/>
  <c r="I156" i="7"/>
  <c r="H156" i="7"/>
  <c r="L155" i="7"/>
  <c r="K155" i="7"/>
  <c r="M155" i="7" s="1"/>
  <c r="I155" i="7"/>
  <c r="H155" i="7"/>
  <c r="M154" i="7"/>
  <c r="L154" i="7"/>
  <c r="K154" i="7"/>
  <c r="I154" i="7"/>
  <c r="H154" i="7"/>
  <c r="M153" i="7"/>
  <c r="L153" i="7"/>
  <c r="K153" i="7"/>
  <c r="I153" i="7"/>
  <c r="H153" i="7"/>
  <c r="L152" i="7"/>
  <c r="K152" i="7"/>
  <c r="M152" i="7" s="1"/>
  <c r="I152" i="7"/>
  <c r="H152" i="7"/>
  <c r="L151" i="7"/>
  <c r="K151" i="7"/>
  <c r="M151" i="7" s="1"/>
  <c r="I151" i="7"/>
  <c r="H151" i="7"/>
  <c r="L150" i="7"/>
  <c r="K150" i="7"/>
  <c r="M150" i="7" s="1"/>
  <c r="I150" i="7"/>
  <c r="H150" i="7"/>
  <c r="M149" i="7"/>
  <c r="L149" i="7"/>
  <c r="K149" i="7"/>
  <c r="I149" i="7"/>
  <c r="H149" i="7"/>
  <c r="M148" i="7"/>
  <c r="L148" i="7"/>
  <c r="K148" i="7"/>
  <c r="I148" i="7"/>
  <c r="H148" i="7"/>
  <c r="M147" i="7"/>
  <c r="L147" i="7"/>
  <c r="K147" i="7"/>
  <c r="I147" i="7"/>
  <c r="H147" i="7"/>
  <c r="L146" i="7"/>
  <c r="K146" i="7"/>
  <c r="M146" i="7" s="1"/>
  <c r="I146" i="7"/>
  <c r="H146" i="7"/>
  <c r="M145" i="7"/>
  <c r="L145" i="7"/>
  <c r="K145" i="7"/>
  <c r="I145" i="7"/>
  <c r="H145" i="7"/>
  <c r="M144" i="7"/>
  <c r="L144" i="7"/>
  <c r="K144" i="7"/>
  <c r="I144" i="7"/>
  <c r="H144" i="7"/>
  <c r="L143" i="7"/>
  <c r="K143" i="7"/>
  <c r="M143" i="7" s="1"/>
  <c r="I143" i="7"/>
  <c r="H143" i="7"/>
  <c r="M142" i="7"/>
  <c r="L142" i="7"/>
  <c r="K142" i="7"/>
  <c r="I142" i="7"/>
  <c r="H142" i="7"/>
  <c r="M141" i="7"/>
  <c r="L141" i="7"/>
  <c r="K141" i="7"/>
  <c r="I141" i="7"/>
  <c r="H141" i="7"/>
  <c r="L140" i="7"/>
  <c r="K140" i="7"/>
  <c r="M140" i="7" s="1"/>
  <c r="I140" i="7"/>
  <c r="H140" i="7"/>
  <c r="L139" i="7"/>
  <c r="K139" i="7"/>
  <c r="M139" i="7" s="1"/>
  <c r="I139" i="7"/>
  <c r="H139" i="7"/>
  <c r="L138" i="7"/>
  <c r="K138" i="7"/>
  <c r="M138" i="7" s="1"/>
  <c r="I138" i="7"/>
  <c r="H138" i="7"/>
  <c r="M137" i="7"/>
  <c r="L137" i="7"/>
  <c r="K137" i="7"/>
  <c r="I137" i="7"/>
  <c r="H137" i="7"/>
  <c r="M136" i="7"/>
  <c r="L136" i="7"/>
  <c r="K136" i="7"/>
  <c r="I136" i="7"/>
  <c r="H136" i="7"/>
  <c r="M135" i="7"/>
  <c r="L135" i="7"/>
  <c r="K135" i="7"/>
  <c r="I135" i="7"/>
  <c r="H135" i="7"/>
  <c r="L134" i="7"/>
  <c r="K134" i="7"/>
  <c r="M134" i="7" s="1"/>
  <c r="I134" i="7"/>
  <c r="H134" i="7"/>
  <c r="M133" i="7"/>
  <c r="L133" i="7"/>
  <c r="K133" i="7"/>
  <c r="I133" i="7"/>
  <c r="H133" i="7"/>
  <c r="M132" i="7"/>
  <c r="L132" i="7"/>
  <c r="K132" i="7"/>
  <c r="I132" i="7"/>
  <c r="H132" i="7"/>
  <c r="L131" i="7"/>
  <c r="K131" i="7"/>
  <c r="M131" i="7" s="1"/>
  <c r="I131" i="7"/>
  <c r="H131" i="7"/>
  <c r="M130" i="7"/>
  <c r="L130" i="7"/>
  <c r="K130" i="7"/>
  <c r="I130" i="7"/>
  <c r="H130" i="7"/>
  <c r="M129" i="7"/>
  <c r="L129" i="7"/>
  <c r="K129" i="7"/>
  <c r="I129" i="7"/>
  <c r="H129" i="7"/>
  <c r="L128" i="7"/>
  <c r="K128" i="7"/>
  <c r="M128" i="7" s="1"/>
  <c r="I128" i="7"/>
  <c r="H128" i="7"/>
  <c r="L127" i="7"/>
  <c r="K127" i="7"/>
  <c r="M127" i="7" s="1"/>
  <c r="I127" i="7"/>
  <c r="H127" i="7"/>
  <c r="L126" i="7"/>
  <c r="K126" i="7"/>
  <c r="M126" i="7" s="1"/>
  <c r="I126" i="7"/>
  <c r="H126" i="7"/>
  <c r="M125" i="7"/>
  <c r="L125" i="7"/>
  <c r="K125" i="7"/>
  <c r="I125" i="7"/>
  <c r="H125" i="7"/>
  <c r="M124" i="7"/>
  <c r="L124" i="7"/>
  <c r="K124" i="7"/>
  <c r="I124" i="7"/>
  <c r="H124" i="7"/>
  <c r="M123" i="7"/>
  <c r="L123" i="7"/>
  <c r="K123" i="7"/>
  <c r="I123" i="7"/>
  <c r="H123" i="7"/>
  <c r="L122" i="7"/>
  <c r="K122" i="7"/>
  <c r="M122" i="7" s="1"/>
  <c r="I122" i="7"/>
  <c r="H122" i="7"/>
  <c r="M121" i="7"/>
  <c r="L121" i="7"/>
  <c r="K121" i="7"/>
  <c r="I121" i="7"/>
  <c r="H121" i="7"/>
  <c r="M120" i="7"/>
  <c r="L120" i="7"/>
  <c r="K120" i="7"/>
  <c r="I120" i="7"/>
  <c r="H120" i="7"/>
  <c r="L119" i="7"/>
  <c r="K119" i="7"/>
  <c r="M119" i="7" s="1"/>
  <c r="I119" i="7"/>
  <c r="H119" i="7"/>
  <c r="M118" i="7"/>
  <c r="L118" i="7"/>
  <c r="K118" i="7"/>
  <c r="I118" i="7"/>
  <c r="H118" i="7"/>
  <c r="M117" i="7"/>
  <c r="L117" i="7"/>
  <c r="K117" i="7"/>
  <c r="I117" i="7"/>
  <c r="H117" i="7"/>
  <c r="L116" i="7"/>
  <c r="K116" i="7"/>
  <c r="M116" i="7" s="1"/>
  <c r="I116" i="7"/>
  <c r="H116" i="7"/>
  <c r="L115" i="7"/>
  <c r="K115" i="7"/>
  <c r="M115" i="7" s="1"/>
  <c r="I115" i="7"/>
  <c r="H115" i="7"/>
  <c r="L114" i="7"/>
  <c r="K114" i="7"/>
  <c r="M114" i="7" s="1"/>
  <c r="I114" i="7"/>
  <c r="H114" i="7"/>
  <c r="M113" i="7"/>
  <c r="L113" i="7"/>
  <c r="K113" i="7"/>
  <c r="I113" i="7"/>
  <c r="H113" i="7"/>
  <c r="M112" i="7"/>
  <c r="L112" i="7"/>
  <c r="K112" i="7"/>
  <c r="I112" i="7"/>
  <c r="H112" i="7"/>
  <c r="M111" i="7"/>
  <c r="L111" i="7"/>
  <c r="K111" i="7"/>
  <c r="I111" i="7"/>
  <c r="H111" i="7"/>
  <c r="L110" i="7"/>
  <c r="K110" i="7"/>
  <c r="M110" i="7" s="1"/>
  <c r="I110" i="7"/>
  <c r="H110" i="7"/>
  <c r="L109" i="7"/>
  <c r="K109" i="7"/>
  <c r="M109" i="7" s="1"/>
  <c r="I109" i="7"/>
  <c r="H109" i="7"/>
  <c r="M108" i="7"/>
  <c r="L108" i="7"/>
  <c r="K108" i="7"/>
  <c r="I108" i="7"/>
  <c r="H108" i="7"/>
  <c r="L107" i="7"/>
  <c r="K107" i="7"/>
  <c r="M107" i="7" s="1"/>
  <c r="I107" i="7"/>
  <c r="H107" i="7"/>
  <c r="M106" i="7"/>
  <c r="L106" i="7"/>
  <c r="K106" i="7"/>
  <c r="I106" i="7"/>
  <c r="H106" i="7"/>
  <c r="M105" i="7"/>
  <c r="L105" i="7"/>
  <c r="K105" i="7"/>
  <c r="I105" i="7"/>
  <c r="H105" i="7"/>
  <c r="L104" i="7"/>
  <c r="K104" i="7"/>
  <c r="M104" i="7" s="1"/>
  <c r="I104" i="7"/>
  <c r="H104" i="7"/>
  <c r="L103" i="7"/>
  <c r="K103" i="7"/>
  <c r="M103" i="7" s="1"/>
  <c r="I103" i="7"/>
  <c r="H103" i="7"/>
  <c r="L102" i="7"/>
  <c r="K102" i="7"/>
  <c r="M102" i="7" s="1"/>
  <c r="I102" i="7"/>
  <c r="H102" i="7"/>
  <c r="M101" i="7"/>
  <c r="L101" i="7"/>
  <c r="K101" i="7"/>
  <c r="I101" i="7"/>
  <c r="H101" i="7"/>
  <c r="M100" i="7"/>
  <c r="L100" i="7"/>
  <c r="K100" i="7"/>
  <c r="I100" i="7"/>
  <c r="H100" i="7"/>
  <c r="M99" i="7"/>
  <c r="L99" i="7"/>
  <c r="K99" i="7"/>
  <c r="I99" i="7"/>
  <c r="H99" i="7"/>
  <c r="L98" i="7"/>
  <c r="K98" i="7"/>
  <c r="M98" i="7" s="1"/>
  <c r="I98" i="7"/>
  <c r="H98" i="7"/>
  <c r="M97" i="7"/>
  <c r="L97" i="7"/>
  <c r="K97" i="7"/>
  <c r="I97" i="7"/>
  <c r="H97" i="7"/>
  <c r="M96" i="7"/>
  <c r="L96" i="7"/>
  <c r="K96" i="7"/>
  <c r="I96" i="7"/>
  <c r="H96" i="7"/>
  <c r="L95" i="7"/>
  <c r="K95" i="7"/>
  <c r="M95" i="7" s="1"/>
  <c r="I95" i="7"/>
  <c r="H95" i="7"/>
  <c r="M94" i="7"/>
  <c r="L94" i="7"/>
  <c r="K94" i="7"/>
  <c r="I94" i="7"/>
  <c r="H94" i="7"/>
  <c r="L93" i="7"/>
  <c r="K93" i="7"/>
  <c r="M93" i="7" s="1"/>
  <c r="I93" i="7"/>
  <c r="H93" i="7"/>
  <c r="L92" i="7"/>
  <c r="K92" i="7"/>
  <c r="M92" i="7" s="1"/>
  <c r="I92" i="7"/>
  <c r="H92" i="7"/>
  <c r="L91" i="7"/>
  <c r="K91" i="7"/>
  <c r="M91" i="7" s="1"/>
  <c r="I91" i="7"/>
  <c r="H91" i="7"/>
  <c r="L90" i="7"/>
  <c r="K90" i="7"/>
  <c r="M90" i="7" s="1"/>
  <c r="I90" i="7"/>
  <c r="H90" i="7"/>
  <c r="M89" i="7"/>
  <c r="L89" i="7"/>
  <c r="K89" i="7"/>
  <c r="I89" i="7"/>
  <c r="H89" i="7"/>
  <c r="M88" i="7"/>
  <c r="L88" i="7"/>
  <c r="K88" i="7"/>
  <c r="I88" i="7"/>
  <c r="H88" i="7"/>
  <c r="M87" i="7"/>
  <c r="L87" i="7"/>
  <c r="K87" i="7"/>
  <c r="I87" i="7"/>
  <c r="H87" i="7"/>
  <c r="L86" i="7"/>
  <c r="K86" i="7"/>
  <c r="M86" i="7" s="1"/>
  <c r="I86" i="7"/>
  <c r="H86" i="7"/>
  <c r="M85" i="7"/>
  <c r="L85" i="7"/>
  <c r="K85" i="7"/>
  <c r="I85" i="7"/>
  <c r="H85" i="7"/>
  <c r="M84" i="7"/>
  <c r="L84" i="7"/>
  <c r="K84" i="7"/>
  <c r="I84" i="7"/>
  <c r="H84" i="7"/>
  <c r="L83" i="7"/>
  <c r="K83" i="7"/>
  <c r="M83" i="7" s="1"/>
  <c r="I83" i="7"/>
  <c r="H83" i="7"/>
  <c r="M82" i="7"/>
  <c r="L82" i="7"/>
  <c r="K82" i="7"/>
  <c r="I82" i="7"/>
  <c r="H82" i="7"/>
  <c r="L81" i="7"/>
  <c r="K81" i="7"/>
  <c r="M81" i="7" s="1"/>
  <c r="I81" i="7"/>
  <c r="H81" i="7"/>
  <c r="L80" i="7"/>
  <c r="K80" i="7"/>
  <c r="M80" i="7" s="1"/>
  <c r="I80" i="7"/>
  <c r="H80" i="7"/>
  <c r="L79" i="7"/>
  <c r="K79" i="7"/>
  <c r="M79" i="7" s="1"/>
  <c r="I79" i="7"/>
  <c r="H79" i="7"/>
  <c r="L78" i="7"/>
  <c r="K78" i="7"/>
  <c r="M78" i="7" s="1"/>
  <c r="I78" i="7"/>
  <c r="H78" i="7"/>
  <c r="M77" i="7"/>
  <c r="L77" i="7"/>
  <c r="K77" i="7"/>
  <c r="I77" i="7"/>
  <c r="H77" i="7"/>
  <c r="M76" i="7"/>
  <c r="L76" i="7"/>
  <c r="K76" i="7"/>
  <c r="I76" i="7"/>
  <c r="H76" i="7"/>
  <c r="M75" i="7"/>
  <c r="L75" i="7"/>
  <c r="K75" i="7"/>
  <c r="I75" i="7"/>
  <c r="H75" i="7"/>
  <c r="L74" i="7"/>
  <c r="K74" i="7"/>
  <c r="M74" i="7" s="1"/>
  <c r="I74" i="7"/>
  <c r="H74" i="7"/>
  <c r="M73" i="7"/>
  <c r="L73" i="7"/>
  <c r="K73" i="7"/>
  <c r="I73" i="7"/>
  <c r="H73" i="7"/>
  <c r="M72" i="7"/>
  <c r="L72" i="7"/>
  <c r="K72" i="7"/>
  <c r="I72" i="7"/>
  <c r="H72" i="7"/>
  <c r="L71" i="7"/>
  <c r="K71" i="7"/>
  <c r="M71" i="7" s="1"/>
  <c r="I71" i="7"/>
  <c r="H71" i="7"/>
  <c r="M70" i="7"/>
  <c r="L70" i="7"/>
  <c r="K70" i="7"/>
  <c r="I70" i="7"/>
  <c r="H70" i="7"/>
  <c r="L69" i="7"/>
  <c r="K69" i="7"/>
  <c r="M69" i="7" s="1"/>
  <c r="I69" i="7"/>
  <c r="H69" i="7"/>
  <c r="L68" i="7"/>
  <c r="K68" i="7"/>
  <c r="M68" i="7" s="1"/>
  <c r="I68" i="7"/>
  <c r="H68" i="7"/>
  <c r="L67" i="7"/>
  <c r="K67" i="7"/>
  <c r="M67" i="7" s="1"/>
  <c r="I67" i="7"/>
  <c r="H67" i="7"/>
  <c r="L66" i="7"/>
  <c r="K66" i="7"/>
  <c r="M66" i="7" s="1"/>
  <c r="I66" i="7"/>
  <c r="H66" i="7"/>
  <c r="M65" i="7"/>
  <c r="L65" i="7"/>
  <c r="K65" i="7"/>
  <c r="I65" i="7"/>
  <c r="H65" i="7"/>
  <c r="M64" i="7"/>
  <c r="L64" i="7"/>
  <c r="K64" i="7"/>
  <c r="I64" i="7"/>
  <c r="H64" i="7"/>
  <c r="M63" i="7"/>
  <c r="L63" i="7"/>
  <c r="K63" i="7"/>
  <c r="I63" i="7"/>
  <c r="H63" i="7"/>
  <c r="L62" i="7"/>
  <c r="K62" i="7"/>
  <c r="M62" i="7" s="1"/>
  <c r="I62" i="7"/>
  <c r="H62" i="7"/>
  <c r="M61" i="7"/>
  <c r="L61" i="7"/>
  <c r="K61" i="7"/>
  <c r="I61" i="7"/>
  <c r="H61" i="7"/>
  <c r="M60" i="7"/>
  <c r="L60" i="7"/>
  <c r="K60" i="7"/>
  <c r="I60" i="7"/>
  <c r="H60" i="7"/>
  <c r="L59" i="7"/>
  <c r="K59" i="7"/>
  <c r="M59" i="7" s="1"/>
  <c r="I59" i="7"/>
  <c r="H59" i="7"/>
  <c r="M58" i="7"/>
  <c r="L58" i="7"/>
  <c r="K58" i="7"/>
  <c r="I58" i="7"/>
  <c r="H58" i="7"/>
  <c r="L57" i="7"/>
  <c r="K57" i="7"/>
  <c r="M57" i="7" s="1"/>
  <c r="I57" i="7"/>
  <c r="H57" i="7"/>
  <c r="L56" i="7"/>
  <c r="K56" i="7"/>
  <c r="M56" i="7" s="1"/>
  <c r="I56" i="7"/>
  <c r="H56" i="7"/>
  <c r="L55" i="7"/>
  <c r="K55" i="7"/>
  <c r="M55" i="7" s="1"/>
  <c r="I55" i="7"/>
  <c r="H55" i="7"/>
  <c r="L54" i="7"/>
  <c r="K54" i="7"/>
  <c r="M54" i="7" s="1"/>
  <c r="I54" i="7"/>
  <c r="H54" i="7"/>
  <c r="M53" i="7"/>
  <c r="L53" i="7"/>
  <c r="K53" i="7"/>
  <c r="I53" i="7"/>
  <c r="H53" i="7"/>
  <c r="M52" i="7"/>
  <c r="L52" i="7"/>
  <c r="K52" i="7"/>
  <c r="I52" i="7"/>
  <c r="H52" i="7"/>
  <c r="L51" i="7"/>
  <c r="K51" i="7"/>
  <c r="M51" i="7" s="1"/>
  <c r="I51" i="7"/>
  <c r="H51" i="7"/>
  <c r="L50" i="7"/>
  <c r="K50" i="7"/>
  <c r="M50" i="7" s="1"/>
  <c r="I50" i="7"/>
  <c r="H50" i="7"/>
  <c r="L49" i="7"/>
  <c r="K49" i="7"/>
  <c r="M49" i="7" s="1"/>
  <c r="I49" i="7"/>
  <c r="H49" i="7"/>
  <c r="M48" i="7"/>
  <c r="L48" i="7"/>
  <c r="K48" i="7"/>
  <c r="I48" i="7"/>
  <c r="H48" i="7"/>
  <c r="L47" i="7"/>
  <c r="K47" i="7"/>
  <c r="M47" i="7" s="1"/>
  <c r="I47" i="7"/>
  <c r="H47" i="7"/>
  <c r="L46" i="7"/>
  <c r="K46" i="7"/>
  <c r="M46" i="7" s="1"/>
  <c r="I46" i="7"/>
  <c r="H46" i="7"/>
  <c r="L45" i="7"/>
  <c r="K45" i="7"/>
  <c r="M45" i="7" s="1"/>
  <c r="I45" i="7"/>
  <c r="H45" i="7"/>
  <c r="L44" i="7"/>
  <c r="K44" i="7"/>
  <c r="M44" i="7" s="1"/>
  <c r="I44" i="7"/>
  <c r="H44" i="7"/>
  <c r="L43" i="7"/>
  <c r="K43" i="7"/>
  <c r="M43" i="7" s="1"/>
  <c r="I43" i="7"/>
  <c r="H43" i="7"/>
  <c r="L42" i="7"/>
  <c r="K42" i="7"/>
  <c r="M42" i="7" s="1"/>
  <c r="I42" i="7"/>
  <c r="H42" i="7"/>
  <c r="M41" i="7"/>
  <c r="L41" i="7"/>
  <c r="K41" i="7"/>
  <c r="I41" i="7"/>
  <c r="H41" i="7"/>
  <c r="M40" i="7"/>
  <c r="L40" i="7"/>
  <c r="K40" i="7"/>
  <c r="I40" i="7"/>
  <c r="H40" i="7"/>
  <c r="L39" i="7"/>
  <c r="K39" i="7"/>
  <c r="M39" i="7" s="1"/>
  <c r="I39" i="7"/>
  <c r="H39" i="7"/>
  <c r="L38" i="7"/>
  <c r="K38" i="7"/>
  <c r="M38" i="7" s="1"/>
  <c r="I38" i="7"/>
  <c r="H38" i="7"/>
  <c r="M37" i="7"/>
  <c r="L37" i="7"/>
  <c r="K37" i="7"/>
  <c r="I37" i="7"/>
  <c r="H37" i="7"/>
  <c r="M36" i="7"/>
  <c r="L36" i="7"/>
  <c r="K36" i="7"/>
  <c r="I36" i="7"/>
  <c r="H36" i="7"/>
  <c r="M35" i="7"/>
  <c r="L35" i="7"/>
  <c r="K35" i="7"/>
  <c r="I35" i="7"/>
  <c r="H35" i="7"/>
  <c r="L34" i="7"/>
  <c r="K34" i="7"/>
  <c r="M34" i="7" s="1"/>
  <c r="I34" i="7"/>
  <c r="H34" i="7"/>
  <c r="L33" i="7"/>
  <c r="K33" i="7"/>
  <c r="M33" i="7" s="1"/>
  <c r="I33" i="7"/>
  <c r="H33" i="7"/>
  <c r="L32" i="7"/>
  <c r="K32" i="7"/>
  <c r="M32" i="7" s="1"/>
  <c r="I32" i="7"/>
  <c r="H32" i="7"/>
  <c r="L31" i="7"/>
  <c r="K31" i="7"/>
  <c r="M31" i="7" s="1"/>
  <c r="I31" i="7"/>
  <c r="H31" i="7"/>
  <c r="L30" i="7"/>
  <c r="K30" i="7"/>
  <c r="M30" i="7" s="1"/>
  <c r="I30" i="7"/>
  <c r="H30" i="7"/>
  <c r="M29" i="7"/>
  <c r="L29" i="7"/>
  <c r="K29" i="7"/>
  <c r="I29" i="7"/>
  <c r="H29" i="7"/>
  <c r="M28" i="7"/>
  <c r="L28" i="7"/>
  <c r="K28" i="7"/>
  <c r="I28" i="7"/>
  <c r="H28" i="7"/>
  <c r="M27" i="7"/>
  <c r="L27" i="7"/>
  <c r="K27" i="7"/>
  <c r="I27" i="7"/>
  <c r="H27" i="7"/>
  <c r="L26" i="7"/>
  <c r="K26" i="7"/>
  <c r="M26" i="7" s="1"/>
  <c r="I26" i="7"/>
  <c r="H26" i="7"/>
  <c r="M25" i="7"/>
  <c r="L25" i="7"/>
  <c r="K25" i="7"/>
  <c r="I25" i="7"/>
  <c r="H25" i="7"/>
  <c r="M24" i="7"/>
  <c r="L24" i="7"/>
  <c r="K24" i="7"/>
  <c r="I24" i="7"/>
  <c r="H24" i="7"/>
  <c r="L23" i="7"/>
  <c r="K23" i="7"/>
  <c r="M23" i="7" s="1"/>
  <c r="I23" i="7"/>
  <c r="H23" i="7"/>
  <c r="M22" i="7"/>
  <c r="L22" i="7"/>
  <c r="K22" i="7"/>
  <c r="I22" i="7"/>
  <c r="H22" i="7"/>
  <c r="L21" i="7"/>
  <c r="K21" i="7"/>
  <c r="M21" i="7" s="1"/>
  <c r="I21" i="7"/>
  <c r="H21" i="7"/>
  <c r="L20" i="7"/>
  <c r="K20" i="7"/>
  <c r="M20" i="7" s="1"/>
  <c r="I20" i="7"/>
  <c r="H20" i="7"/>
  <c r="L19" i="7"/>
  <c r="K19" i="7"/>
  <c r="M19" i="7" s="1"/>
  <c r="I19" i="7"/>
  <c r="H19" i="7"/>
  <c r="M18" i="7"/>
  <c r="L18" i="7"/>
  <c r="K18" i="7"/>
  <c r="I18" i="7"/>
  <c r="H18" i="7"/>
  <c r="M17" i="7"/>
  <c r="L17" i="7"/>
  <c r="K17" i="7"/>
  <c r="I17" i="7"/>
  <c r="H17" i="7"/>
  <c r="M16" i="7"/>
  <c r="L16" i="7"/>
  <c r="K16" i="7"/>
  <c r="I16" i="7"/>
  <c r="H16" i="7"/>
  <c r="L15" i="7"/>
  <c r="K15" i="7"/>
  <c r="M15" i="7" s="1"/>
  <c r="I15" i="7"/>
  <c r="H15" i="7"/>
  <c r="L14" i="7"/>
  <c r="K14" i="7"/>
  <c r="M14" i="7" s="1"/>
  <c r="I14" i="7"/>
  <c r="H14" i="7"/>
  <c r="L13" i="7"/>
  <c r="K13" i="7"/>
  <c r="M13" i="7" s="1"/>
  <c r="I13" i="7"/>
  <c r="H13" i="7"/>
  <c r="M12" i="7"/>
  <c r="L12" i="7"/>
  <c r="K12" i="7"/>
  <c r="I12" i="7"/>
  <c r="H12" i="7"/>
  <c r="M11" i="7"/>
  <c r="L11" i="7"/>
  <c r="K11" i="7"/>
  <c r="I11" i="7"/>
  <c r="H11" i="7"/>
  <c r="L10" i="7"/>
  <c r="K10" i="7"/>
  <c r="M10" i="7" s="1"/>
  <c r="I10" i="7"/>
  <c r="H10" i="7"/>
  <c r="L9" i="7"/>
  <c r="K9" i="7"/>
  <c r="M9" i="7" s="1"/>
  <c r="I9" i="7"/>
  <c r="H9" i="7"/>
  <c r="L8" i="7"/>
  <c r="K8" i="7"/>
  <c r="M8" i="7" s="1"/>
  <c r="I8" i="7"/>
  <c r="H8" i="7"/>
  <c r="L7" i="7"/>
  <c r="K7" i="7"/>
  <c r="M7" i="7" s="1"/>
  <c r="I7" i="7"/>
  <c r="H7" i="7"/>
  <c r="L6" i="7"/>
  <c r="K6" i="7"/>
  <c r="M6" i="7" s="1"/>
  <c r="I6" i="7"/>
  <c r="H6" i="7"/>
  <c r="M5" i="7"/>
  <c r="L5" i="7"/>
  <c r="K5" i="7"/>
  <c r="I5" i="7"/>
  <c r="H5" i="7"/>
  <c r="O304" i="6"/>
  <c r="N304" i="6"/>
  <c r="M304" i="6"/>
  <c r="J304" i="6"/>
  <c r="I304" i="6"/>
  <c r="O303" i="6"/>
  <c r="N303" i="6"/>
  <c r="M303" i="6"/>
  <c r="J303" i="6"/>
  <c r="I303" i="6"/>
  <c r="N302" i="6"/>
  <c r="M302" i="6"/>
  <c r="O302" i="6" s="1"/>
  <c r="J302" i="6"/>
  <c r="I302" i="6"/>
  <c r="O301" i="6"/>
  <c r="N301" i="6"/>
  <c r="M301" i="6"/>
  <c r="J301" i="6"/>
  <c r="I301" i="6"/>
  <c r="O300" i="6"/>
  <c r="N300" i="6"/>
  <c r="M300" i="6"/>
  <c r="J300" i="6"/>
  <c r="I300" i="6"/>
  <c r="N299" i="6"/>
  <c r="M299" i="6"/>
  <c r="O299" i="6" s="1"/>
  <c r="J299" i="6"/>
  <c r="I299" i="6"/>
  <c r="O298" i="6"/>
  <c r="N298" i="6"/>
  <c r="M298" i="6"/>
  <c r="J298" i="6"/>
  <c r="I298" i="6"/>
  <c r="N297" i="6"/>
  <c r="M297" i="6"/>
  <c r="O297" i="6" s="1"/>
  <c r="J297" i="6"/>
  <c r="I297" i="6"/>
  <c r="N296" i="6"/>
  <c r="M296" i="6"/>
  <c r="O296" i="6" s="1"/>
  <c r="J296" i="6"/>
  <c r="I296" i="6"/>
  <c r="N295" i="6"/>
  <c r="M295" i="6"/>
  <c r="O295" i="6" s="1"/>
  <c r="J295" i="6"/>
  <c r="I295" i="6"/>
  <c r="N294" i="6"/>
  <c r="M294" i="6"/>
  <c r="O294" i="6" s="1"/>
  <c r="J294" i="6"/>
  <c r="I294" i="6"/>
  <c r="O293" i="6"/>
  <c r="N293" i="6"/>
  <c r="M293" i="6"/>
  <c r="J293" i="6"/>
  <c r="I293" i="6"/>
  <c r="O292" i="6"/>
  <c r="N292" i="6"/>
  <c r="M292" i="6"/>
  <c r="J292" i="6"/>
  <c r="I292" i="6"/>
  <c r="N291" i="6"/>
  <c r="M291" i="6"/>
  <c r="O291" i="6" s="1"/>
  <c r="J291" i="6"/>
  <c r="I291" i="6"/>
  <c r="N290" i="6"/>
  <c r="M290" i="6"/>
  <c r="O290" i="6" s="1"/>
  <c r="J290" i="6"/>
  <c r="I290" i="6"/>
  <c r="N289" i="6"/>
  <c r="M289" i="6"/>
  <c r="O289" i="6" s="1"/>
  <c r="J289" i="6"/>
  <c r="I289" i="6"/>
  <c r="O288" i="6"/>
  <c r="N288" i="6"/>
  <c r="M288" i="6"/>
  <c r="J288" i="6"/>
  <c r="I288" i="6"/>
  <c r="N287" i="6"/>
  <c r="M287" i="6"/>
  <c r="O287" i="6" s="1"/>
  <c r="J287" i="6"/>
  <c r="I287" i="6"/>
  <c r="N286" i="6"/>
  <c r="M286" i="6"/>
  <c r="O286" i="6" s="1"/>
  <c r="J286" i="6"/>
  <c r="I286" i="6"/>
  <c r="N285" i="6"/>
  <c r="M285" i="6"/>
  <c r="O285" i="6" s="1"/>
  <c r="J285" i="6"/>
  <c r="I285" i="6"/>
  <c r="N284" i="6"/>
  <c r="M284" i="6"/>
  <c r="O284" i="6" s="1"/>
  <c r="J284" i="6"/>
  <c r="I284" i="6"/>
  <c r="N283" i="6"/>
  <c r="M283" i="6"/>
  <c r="O283" i="6" s="1"/>
  <c r="J283" i="6"/>
  <c r="I283" i="6"/>
  <c r="O282" i="6"/>
  <c r="N282" i="6"/>
  <c r="M282" i="6"/>
  <c r="J282" i="6"/>
  <c r="I282" i="6"/>
  <c r="O281" i="6"/>
  <c r="N281" i="6"/>
  <c r="M281" i="6"/>
  <c r="J281" i="6"/>
  <c r="I281" i="6"/>
  <c r="N280" i="6"/>
  <c r="M280" i="6"/>
  <c r="O280" i="6" s="1"/>
  <c r="J280" i="6"/>
  <c r="I280" i="6"/>
  <c r="O279" i="6"/>
  <c r="N279" i="6"/>
  <c r="M279" i="6"/>
  <c r="J279" i="6"/>
  <c r="I279" i="6"/>
  <c r="N278" i="6"/>
  <c r="M278" i="6"/>
  <c r="O278" i="6" s="1"/>
  <c r="J278" i="6"/>
  <c r="I278" i="6"/>
  <c r="O277" i="6"/>
  <c r="N277" i="6"/>
  <c r="M277" i="6"/>
  <c r="J277" i="6"/>
  <c r="I277" i="6"/>
  <c r="N276" i="6"/>
  <c r="M276" i="6"/>
  <c r="O276" i="6" s="1"/>
  <c r="J276" i="6"/>
  <c r="I276" i="6"/>
  <c r="N275" i="6"/>
  <c r="M275" i="6"/>
  <c r="O275" i="6" s="1"/>
  <c r="J275" i="6"/>
  <c r="I275" i="6"/>
  <c r="O274" i="6"/>
  <c r="N274" i="6"/>
  <c r="M274" i="6"/>
  <c r="J274" i="6"/>
  <c r="I274" i="6"/>
  <c r="N273" i="6"/>
  <c r="M273" i="6"/>
  <c r="O273" i="6" s="1"/>
  <c r="J273" i="6"/>
  <c r="I273" i="6"/>
  <c r="O272" i="6"/>
  <c r="N272" i="6"/>
  <c r="M272" i="6"/>
  <c r="J272" i="6"/>
  <c r="I272" i="6"/>
  <c r="O271" i="6"/>
  <c r="N271" i="6"/>
  <c r="M271" i="6"/>
  <c r="J271" i="6"/>
  <c r="I271" i="6"/>
  <c r="O270" i="6"/>
  <c r="N270" i="6"/>
  <c r="M270" i="6"/>
  <c r="J270" i="6"/>
  <c r="I270" i="6"/>
  <c r="N269" i="6"/>
  <c r="M269" i="6"/>
  <c r="O269" i="6" s="1"/>
  <c r="J269" i="6"/>
  <c r="I269" i="6"/>
  <c r="O268" i="6"/>
  <c r="N268" i="6"/>
  <c r="M268" i="6"/>
  <c r="J268" i="6"/>
  <c r="I268" i="6"/>
  <c r="N267" i="6"/>
  <c r="M267" i="6"/>
  <c r="O267" i="6" s="1"/>
  <c r="J267" i="6"/>
  <c r="I267" i="6"/>
  <c r="N266" i="6"/>
  <c r="M266" i="6"/>
  <c r="O266" i="6" s="1"/>
  <c r="J266" i="6"/>
  <c r="I266" i="6"/>
  <c r="O265" i="6"/>
  <c r="N265" i="6"/>
  <c r="M265" i="6"/>
  <c r="J265" i="6"/>
  <c r="I265" i="6"/>
  <c r="N264" i="6"/>
  <c r="M264" i="6"/>
  <c r="O264" i="6" s="1"/>
  <c r="J264" i="6"/>
  <c r="I264" i="6"/>
  <c r="N263" i="6"/>
  <c r="M263" i="6"/>
  <c r="O263" i="6" s="1"/>
  <c r="J263" i="6"/>
  <c r="I263" i="6"/>
  <c r="O262" i="6"/>
  <c r="N262" i="6"/>
  <c r="M262" i="6"/>
  <c r="J262" i="6"/>
  <c r="I262" i="6"/>
  <c r="N261" i="6"/>
  <c r="M261" i="6"/>
  <c r="O261" i="6" s="1"/>
  <c r="J261" i="6"/>
  <c r="I261" i="6"/>
  <c r="O260" i="6"/>
  <c r="N260" i="6"/>
  <c r="M260" i="6"/>
  <c r="J260" i="6"/>
  <c r="I260" i="6"/>
  <c r="O259" i="6"/>
  <c r="N259" i="6"/>
  <c r="M259" i="6"/>
  <c r="J259" i="6"/>
  <c r="I259" i="6"/>
  <c r="O258" i="6"/>
  <c r="N258" i="6"/>
  <c r="M258" i="6"/>
  <c r="J258" i="6"/>
  <c r="I258" i="6"/>
  <c r="N257" i="6"/>
  <c r="M257" i="6"/>
  <c r="O257" i="6" s="1"/>
  <c r="J257" i="6"/>
  <c r="I257" i="6"/>
  <c r="O256" i="6"/>
  <c r="N256" i="6"/>
  <c r="M256" i="6"/>
  <c r="J256" i="6"/>
  <c r="I256" i="6"/>
  <c r="N255" i="6"/>
  <c r="M255" i="6"/>
  <c r="O255" i="6" s="1"/>
  <c r="J255" i="6"/>
  <c r="I255" i="6"/>
  <c r="N254" i="6"/>
  <c r="M254" i="6"/>
  <c r="O254" i="6" s="1"/>
  <c r="J254" i="6"/>
  <c r="I254" i="6"/>
  <c r="O253" i="6"/>
  <c r="N253" i="6"/>
  <c r="M253" i="6"/>
  <c r="J253" i="6"/>
  <c r="I253" i="6"/>
  <c r="N252" i="6"/>
  <c r="M252" i="6"/>
  <c r="O252" i="6" s="1"/>
  <c r="J252" i="6"/>
  <c r="I252" i="6"/>
  <c r="N251" i="6"/>
  <c r="M251" i="6"/>
  <c r="O251" i="6" s="1"/>
  <c r="J251" i="6"/>
  <c r="I251" i="6"/>
  <c r="O250" i="6"/>
  <c r="N250" i="6"/>
  <c r="M250" i="6"/>
  <c r="J250" i="6"/>
  <c r="I250" i="6"/>
  <c r="N249" i="6"/>
  <c r="M249" i="6"/>
  <c r="O249" i="6" s="1"/>
  <c r="J249" i="6"/>
  <c r="I249" i="6"/>
  <c r="O248" i="6"/>
  <c r="N248" i="6"/>
  <c r="M248" i="6"/>
  <c r="J248" i="6"/>
  <c r="I248" i="6"/>
  <c r="O247" i="6"/>
  <c r="N247" i="6"/>
  <c r="M247" i="6"/>
  <c r="J247" i="6"/>
  <c r="I247" i="6"/>
  <c r="O246" i="6"/>
  <c r="N246" i="6"/>
  <c r="M246" i="6"/>
  <c r="J246" i="6"/>
  <c r="I246" i="6"/>
  <c r="N245" i="6"/>
  <c r="M245" i="6"/>
  <c r="O245" i="6" s="1"/>
  <c r="J245" i="6"/>
  <c r="I245" i="6"/>
  <c r="O244" i="6"/>
  <c r="N244" i="6"/>
  <c r="M244" i="6"/>
  <c r="J244" i="6"/>
  <c r="I244" i="6"/>
  <c r="N243" i="6"/>
  <c r="M243" i="6"/>
  <c r="O243" i="6" s="1"/>
  <c r="J243" i="6"/>
  <c r="I243" i="6"/>
  <c r="N242" i="6"/>
  <c r="M242" i="6"/>
  <c r="O242" i="6" s="1"/>
  <c r="J242" i="6"/>
  <c r="I242" i="6"/>
  <c r="O241" i="6"/>
  <c r="N241" i="6"/>
  <c r="M241" i="6"/>
  <c r="J241" i="6"/>
  <c r="I241" i="6"/>
  <c r="N240" i="6"/>
  <c r="M240" i="6"/>
  <c r="O240" i="6" s="1"/>
  <c r="J240" i="6"/>
  <c r="I240" i="6"/>
  <c r="N239" i="6"/>
  <c r="M239" i="6"/>
  <c r="O239" i="6" s="1"/>
  <c r="J239" i="6"/>
  <c r="I239" i="6"/>
  <c r="O238" i="6"/>
  <c r="N238" i="6"/>
  <c r="M238" i="6"/>
  <c r="J238" i="6"/>
  <c r="I238" i="6"/>
  <c r="N237" i="6"/>
  <c r="M237" i="6"/>
  <c r="O237" i="6" s="1"/>
  <c r="J237" i="6"/>
  <c r="I237" i="6"/>
  <c r="O236" i="6"/>
  <c r="N236" i="6"/>
  <c r="M236" i="6"/>
  <c r="J236" i="6"/>
  <c r="I236" i="6"/>
  <c r="O235" i="6"/>
  <c r="N235" i="6"/>
  <c r="M235" i="6"/>
  <c r="J235" i="6"/>
  <c r="I235" i="6"/>
  <c r="O234" i="6"/>
  <c r="N234" i="6"/>
  <c r="M234" i="6"/>
  <c r="J234" i="6"/>
  <c r="I234" i="6"/>
  <c r="N233" i="6"/>
  <c r="M233" i="6"/>
  <c r="O233" i="6" s="1"/>
  <c r="J233" i="6"/>
  <c r="I233" i="6"/>
  <c r="O232" i="6"/>
  <c r="N232" i="6"/>
  <c r="M232" i="6"/>
  <c r="J232" i="6"/>
  <c r="I232" i="6"/>
  <c r="N231" i="6"/>
  <c r="M231" i="6"/>
  <c r="O231" i="6" s="1"/>
  <c r="J231" i="6"/>
  <c r="I231" i="6"/>
  <c r="N230" i="6"/>
  <c r="M230" i="6"/>
  <c r="O230" i="6" s="1"/>
  <c r="J230" i="6"/>
  <c r="I230" i="6"/>
  <c r="O229" i="6"/>
  <c r="N229" i="6"/>
  <c r="M229" i="6"/>
  <c r="J229" i="6"/>
  <c r="I229" i="6"/>
  <c r="N228" i="6"/>
  <c r="M228" i="6"/>
  <c r="O228" i="6" s="1"/>
  <c r="J228" i="6"/>
  <c r="I228" i="6"/>
  <c r="N227" i="6"/>
  <c r="M227" i="6"/>
  <c r="O227" i="6" s="1"/>
  <c r="J227" i="6"/>
  <c r="I227" i="6"/>
  <c r="O226" i="6"/>
  <c r="N226" i="6"/>
  <c r="M226" i="6"/>
  <c r="J226" i="6"/>
  <c r="I226" i="6"/>
  <c r="N225" i="6"/>
  <c r="M225" i="6"/>
  <c r="O225" i="6" s="1"/>
  <c r="J225" i="6"/>
  <c r="I225" i="6"/>
  <c r="O224" i="6"/>
  <c r="N224" i="6"/>
  <c r="M224" i="6"/>
  <c r="J224" i="6"/>
  <c r="I224" i="6"/>
  <c r="O223" i="6"/>
  <c r="N223" i="6"/>
  <c r="M223" i="6"/>
  <c r="J223" i="6"/>
  <c r="I223" i="6"/>
  <c r="O222" i="6"/>
  <c r="N222" i="6"/>
  <c r="M222" i="6"/>
  <c r="J222" i="6"/>
  <c r="I222" i="6"/>
  <c r="N221" i="6"/>
  <c r="M221" i="6"/>
  <c r="O221" i="6" s="1"/>
  <c r="J221" i="6"/>
  <c r="I221" i="6"/>
  <c r="O220" i="6"/>
  <c r="N220" i="6"/>
  <c r="M220" i="6"/>
  <c r="J220" i="6"/>
  <c r="I220" i="6"/>
  <c r="N219" i="6"/>
  <c r="M219" i="6"/>
  <c r="O219" i="6" s="1"/>
  <c r="J219" i="6"/>
  <c r="I219" i="6"/>
  <c r="N218" i="6"/>
  <c r="M218" i="6"/>
  <c r="O218" i="6" s="1"/>
  <c r="J218" i="6"/>
  <c r="I218" i="6"/>
  <c r="O217" i="6"/>
  <c r="N217" i="6"/>
  <c r="M217" i="6"/>
  <c r="J217" i="6"/>
  <c r="I217" i="6"/>
  <c r="N216" i="6"/>
  <c r="M216" i="6"/>
  <c r="O216" i="6" s="1"/>
  <c r="J216" i="6"/>
  <c r="I216" i="6"/>
  <c r="N215" i="6"/>
  <c r="M215" i="6"/>
  <c r="O215" i="6" s="1"/>
  <c r="J215" i="6"/>
  <c r="I215" i="6"/>
  <c r="O214" i="6"/>
  <c r="N214" i="6"/>
  <c r="M214" i="6"/>
  <c r="J214" i="6"/>
  <c r="I214" i="6"/>
  <c r="N213" i="6"/>
  <c r="M213" i="6"/>
  <c r="O213" i="6" s="1"/>
  <c r="J213" i="6"/>
  <c r="I213" i="6"/>
  <c r="O212" i="6"/>
  <c r="N212" i="6"/>
  <c r="M212" i="6"/>
  <c r="J212" i="6"/>
  <c r="I212" i="6"/>
  <c r="O211" i="6"/>
  <c r="N211" i="6"/>
  <c r="M211" i="6"/>
  <c r="J211" i="6"/>
  <c r="I211" i="6"/>
  <c r="O210" i="6"/>
  <c r="N210" i="6"/>
  <c r="M210" i="6"/>
  <c r="J210" i="6"/>
  <c r="I210" i="6"/>
  <c r="N209" i="6"/>
  <c r="M209" i="6"/>
  <c r="O209" i="6" s="1"/>
  <c r="J209" i="6"/>
  <c r="I209" i="6"/>
  <c r="O208" i="6"/>
  <c r="N208" i="6"/>
  <c r="M208" i="6"/>
  <c r="J208" i="6"/>
  <c r="I208" i="6"/>
  <c r="N207" i="6"/>
  <c r="M207" i="6"/>
  <c r="O207" i="6" s="1"/>
  <c r="J207" i="6"/>
  <c r="I207" i="6"/>
  <c r="N206" i="6"/>
  <c r="M206" i="6"/>
  <c r="O206" i="6" s="1"/>
  <c r="J206" i="6"/>
  <c r="I206" i="6"/>
  <c r="O205" i="6"/>
  <c r="N205" i="6"/>
  <c r="M205" i="6"/>
  <c r="J205" i="6"/>
  <c r="I205" i="6"/>
  <c r="N204" i="6"/>
  <c r="M204" i="6"/>
  <c r="O204" i="6" s="1"/>
  <c r="J204" i="6"/>
  <c r="I204" i="6"/>
  <c r="N203" i="6"/>
  <c r="M203" i="6"/>
  <c r="O203" i="6" s="1"/>
  <c r="J203" i="6"/>
  <c r="I203" i="6"/>
  <c r="O202" i="6"/>
  <c r="N202" i="6"/>
  <c r="M202" i="6"/>
  <c r="J202" i="6"/>
  <c r="I202" i="6"/>
  <c r="N201" i="6"/>
  <c r="M201" i="6"/>
  <c r="O201" i="6" s="1"/>
  <c r="J201" i="6"/>
  <c r="I201" i="6"/>
  <c r="O200" i="6"/>
  <c r="N200" i="6"/>
  <c r="M200" i="6"/>
  <c r="J200" i="6"/>
  <c r="I200" i="6"/>
  <c r="O199" i="6"/>
  <c r="N199" i="6"/>
  <c r="M199" i="6"/>
  <c r="J199" i="6"/>
  <c r="I199" i="6"/>
  <c r="O198" i="6"/>
  <c r="N198" i="6"/>
  <c r="M198" i="6"/>
  <c r="J198" i="6"/>
  <c r="I198" i="6"/>
  <c r="N197" i="6"/>
  <c r="M197" i="6"/>
  <c r="O197" i="6" s="1"/>
  <c r="J197" i="6"/>
  <c r="I197" i="6"/>
  <c r="O196" i="6"/>
  <c r="N196" i="6"/>
  <c r="M196" i="6"/>
  <c r="J196" i="6"/>
  <c r="I196" i="6"/>
  <c r="N195" i="6"/>
  <c r="M195" i="6"/>
  <c r="O195" i="6" s="1"/>
  <c r="J195" i="6"/>
  <c r="I195" i="6"/>
  <c r="N194" i="6"/>
  <c r="M194" i="6"/>
  <c r="O194" i="6" s="1"/>
  <c r="J194" i="6"/>
  <c r="I194" i="6"/>
  <c r="O193" i="6"/>
  <c r="N193" i="6"/>
  <c r="M193" i="6"/>
  <c r="J193" i="6"/>
  <c r="I193" i="6"/>
  <c r="N192" i="6"/>
  <c r="M192" i="6"/>
  <c r="O192" i="6" s="1"/>
  <c r="J192" i="6"/>
  <c r="I192" i="6"/>
  <c r="N191" i="6"/>
  <c r="M191" i="6"/>
  <c r="O191" i="6" s="1"/>
  <c r="J191" i="6"/>
  <c r="I191" i="6"/>
  <c r="O190" i="6"/>
  <c r="N190" i="6"/>
  <c r="M190" i="6"/>
  <c r="J190" i="6"/>
  <c r="I190" i="6"/>
  <c r="N189" i="6"/>
  <c r="M189" i="6"/>
  <c r="O189" i="6" s="1"/>
  <c r="J189" i="6"/>
  <c r="I189" i="6"/>
  <c r="O188" i="6"/>
  <c r="N188" i="6"/>
  <c r="M188" i="6"/>
  <c r="J188" i="6"/>
  <c r="I188" i="6"/>
  <c r="O187" i="6"/>
  <c r="N187" i="6"/>
  <c r="M187" i="6"/>
  <c r="J187" i="6"/>
  <c r="I187" i="6"/>
  <c r="O186" i="6"/>
  <c r="N186" i="6"/>
  <c r="M186" i="6"/>
  <c r="J186" i="6"/>
  <c r="I186" i="6"/>
  <c r="N185" i="6"/>
  <c r="M185" i="6"/>
  <c r="O185" i="6" s="1"/>
  <c r="J185" i="6"/>
  <c r="I185" i="6"/>
  <c r="O184" i="6"/>
  <c r="N184" i="6"/>
  <c r="M184" i="6"/>
  <c r="J184" i="6"/>
  <c r="I184" i="6"/>
  <c r="N183" i="6"/>
  <c r="M183" i="6"/>
  <c r="O183" i="6" s="1"/>
  <c r="J183" i="6"/>
  <c r="I183" i="6"/>
  <c r="N182" i="6"/>
  <c r="M182" i="6"/>
  <c r="O182" i="6" s="1"/>
  <c r="J182" i="6"/>
  <c r="I182" i="6"/>
  <c r="O181" i="6"/>
  <c r="N181" i="6"/>
  <c r="M181" i="6"/>
  <c r="J181" i="6"/>
  <c r="I181" i="6"/>
  <c r="N180" i="6"/>
  <c r="M180" i="6"/>
  <c r="O180" i="6" s="1"/>
  <c r="J180" i="6"/>
  <c r="I180" i="6"/>
  <c r="N179" i="6"/>
  <c r="M179" i="6"/>
  <c r="O179" i="6" s="1"/>
  <c r="J179" i="6"/>
  <c r="I179" i="6"/>
  <c r="O178" i="6"/>
  <c r="N178" i="6"/>
  <c r="M178" i="6"/>
  <c r="J178" i="6"/>
  <c r="I178" i="6"/>
  <c r="N177" i="6"/>
  <c r="M177" i="6"/>
  <c r="O177" i="6" s="1"/>
  <c r="J177" i="6"/>
  <c r="I177" i="6"/>
  <c r="O176" i="6"/>
  <c r="N176" i="6"/>
  <c r="M176" i="6"/>
  <c r="J176" i="6"/>
  <c r="I176" i="6"/>
  <c r="O175" i="6"/>
  <c r="N175" i="6"/>
  <c r="M175" i="6"/>
  <c r="J175" i="6"/>
  <c r="I175" i="6"/>
  <c r="O174" i="6"/>
  <c r="N174" i="6"/>
  <c r="M174" i="6"/>
  <c r="J174" i="6"/>
  <c r="I174" i="6"/>
  <c r="N173" i="6"/>
  <c r="M173" i="6"/>
  <c r="O173" i="6" s="1"/>
  <c r="J173" i="6"/>
  <c r="I173" i="6"/>
  <c r="O172" i="6"/>
  <c r="N172" i="6"/>
  <c r="M172" i="6"/>
  <c r="J172" i="6"/>
  <c r="I172" i="6"/>
  <c r="N171" i="6"/>
  <c r="M171" i="6"/>
  <c r="O171" i="6" s="1"/>
  <c r="J171" i="6"/>
  <c r="I171" i="6"/>
  <c r="N170" i="6"/>
  <c r="M170" i="6"/>
  <c r="O170" i="6" s="1"/>
  <c r="J170" i="6"/>
  <c r="I170" i="6"/>
  <c r="O169" i="6"/>
  <c r="N169" i="6"/>
  <c r="M169" i="6"/>
  <c r="J169" i="6"/>
  <c r="I169" i="6"/>
  <c r="N168" i="6"/>
  <c r="M168" i="6"/>
  <c r="O168" i="6" s="1"/>
  <c r="J168" i="6"/>
  <c r="I168" i="6"/>
  <c r="N167" i="6"/>
  <c r="M167" i="6"/>
  <c r="O167" i="6" s="1"/>
  <c r="J167" i="6"/>
  <c r="I167" i="6"/>
  <c r="O166" i="6"/>
  <c r="N166" i="6"/>
  <c r="M166" i="6"/>
  <c r="J166" i="6"/>
  <c r="I166" i="6"/>
  <c r="N165" i="6"/>
  <c r="M165" i="6"/>
  <c r="O165" i="6" s="1"/>
  <c r="J165" i="6"/>
  <c r="I165" i="6"/>
  <c r="O164" i="6"/>
  <c r="N164" i="6"/>
  <c r="M164" i="6"/>
  <c r="J164" i="6"/>
  <c r="I164" i="6"/>
  <c r="O163" i="6"/>
  <c r="N163" i="6"/>
  <c r="M163" i="6"/>
  <c r="J163" i="6"/>
  <c r="I163" i="6"/>
  <c r="O162" i="6"/>
  <c r="N162" i="6"/>
  <c r="M162" i="6"/>
  <c r="J162" i="6"/>
  <c r="I162" i="6"/>
  <c r="N161" i="6"/>
  <c r="M161" i="6"/>
  <c r="O161" i="6" s="1"/>
  <c r="J161" i="6"/>
  <c r="I161" i="6"/>
  <c r="O160" i="6"/>
  <c r="N160" i="6"/>
  <c r="M160" i="6"/>
  <c r="J160" i="6"/>
  <c r="I160" i="6"/>
  <c r="N159" i="6"/>
  <c r="M159" i="6"/>
  <c r="O159" i="6" s="1"/>
  <c r="J159" i="6"/>
  <c r="I159" i="6"/>
  <c r="N158" i="6"/>
  <c r="M158" i="6"/>
  <c r="O158" i="6" s="1"/>
  <c r="J158" i="6"/>
  <c r="I158" i="6"/>
  <c r="O157" i="6"/>
  <c r="N157" i="6"/>
  <c r="M157" i="6"/>
  <c r="J157" i="6"/>
  <c r="I157" i="6"/>
  <c r="N156" i="6"/>
  <c r="M156" i="6"/>
  <c r="O156" i="6" s="1"/>
  <c r="J156" i="6"/>
  <c r="I156" i="6"/>
  <c r="N155" i="6"/>
  <c r="M155" i="6"/>
  <c r="O155" i="6" s="1"/>
  <c r="J155" i="6"/>
  <c r="I155" i="6"/>
  <c r="O154" i="6"/>
  <c r="N154" i="6"/>
  <c r="M154" i="6"/>
  <c r="J154" i="6"/>
  <c r="I154" i="6"/>
  <c r="N153" i="6"/>
  <c r="M153" i="6"/>
  <c r="O153" i="6" s="1"/>
  <c r="J153" i="6"/>
  <c r="I153" i="6"/>
  <c r="O152" i="6"/>
  <c r="N152" i="6"/>
  <c r="M152" i="6"/>
  <c r="J152" i="6"/>
  <c r="I152" i="6"/>
  <c r="O151" i="6"/>
  <c r="N151" i="6"/>
  <c r="M151" i="6"/>
  <c r="J151" i="6"/>
  <c r="I151" i="6"/>
  <c r="O150" i="6"/>
  <c r="N150" i="6"/>
  <c r="M150" i="6"/>
  <c r="J150" i="6"/>
  <c r="I150" i="6"/>
  <c r="N149" i="6"/>
  <c r="M149" i="6"/>
  <c r="O149" i="6" s="1"/>
  <c r="J149" i="6"/>
  <c r="I149" i="6"/>
  <c r="O148" i="6"/>
  <c r="N148" i="6"/>
  <c r="M148" i="6"/>
  <c r="J148" i="6"/>
  <c r="I148" i="6"/>
  <c r="N147" i="6"/>
  <c r="M147" i="6"/>
  <c r="O147" i="6" s="1"/>
  <c r="J147" i="6"/>
  <c r="I147" i="6"/>
  <c r="N146" i="6"/>
  <c r="M146" i="6"/>
  <c r="O146" i="6" s="1"/>
  <c r="J146" i="6"/>
  <c r="I146" i="6"/>
  <c r="O145" i="6"/>
  <c r="N145" i="6"/>
  <c r="M145" i="6"/>
  <c r="J145" i="6"/>
  <c r="I145" i="6"/>
  <c r="N144" i="6"/>
  <c r="M144" i="6"/>
  <c r="O144" i="6" s="1"/>
  <c r="J144" i="6"/>
  <c r="I144" i="6"/>
  <c r="N143" i="6"/>
  <c r="M143" i="6"/>
  <c r="O143" i="6" s="1"/>
  <c r="J143" i="6"/>
  <c r="I143" i="6"/>
  <c r="O142" i="6"/>
  <c r="N142" i="6"/>
  <c r="M142" i="6"/>
  <c r="J142" i="6"/>
  <c r="I142" i="6"/>
  <c r="N141" i="6"/>
  <c r="M141" i="6"/>
  <c r="O141" i="6" s="1"/>
  <c r="J141" i="6"/>
  <c r="I141" i="6"/>
  <c r="O140" i="6"/>
  <c r="N140" i="6"/>
  <c r="M140" i="6"/>
  <c r="J140" i="6"/>
  <c r="I140" i="6"/>
  <c r="O139" i="6"/>
  <c r="N139" i="6"/>
  <c r="M139" i="6"/>
  <c r="J139" i="6"/>
  <c r="I139" i="6"/>
  <c r="O138" i="6"/>
  <c r="N138" i="6"/>
  <c r="M138" i="6"/>
  <c r="J138" i="6"/>
  <c r="I138" i="6"/>
  <c r="N137" i="6"/>
  <c r="M137" i="6"/>
  <c r="O137" i="6" s="1"/>
  <c r="J137" i="6"/>
  <c r="I137" i="6"/>
  <c r="O136" i="6"/>
  <c r="N136" i="6"/>
  <c r="M136" i="6"/>
  <c r="J136" i="6"/>
  <c r="I136" i="6"/>
  <c r="N135" i="6"/>
  <c r="M135" i="6"/>
  <c r="O135" i="6" s="1"/>
  <c r="J135" i="6"/>
  <c r="I135" i="6"/>
  <c r="N134" i="6"/>
  <c r="M134" i="6"/>
  <c r="O134" i="6" s="1"/>
  <c r="J134" i="6"/>
  <c r="I134" i="6"/>
  <c r="O133" i="6"/>
  <c r="N133" i="6"/>
  <c r="M133" i="6"/>
  <c r="J133" i="6"/>
  <c r="I133" i="6"/>
  <c r="N132" i="6"/>
  <c r="M132" i="6"/>
  <c r="O132" i="6" s="1"/>
  <c r="J132" i="6"/>
  <c r="I132" i="6"/>
  <c r="N131" i="6"/>
  <c r="M131" i="6"/>
  <c r="O131" i="6" s="1"/>
  <c r="J131" i="6"/>
  <c r="I131" i="6"/>
  <c r="O130" i="6"/>
  <c r="N130" i="6"/>
  <c r="M130" i="6"/>
  <c r="J130" i="6"/>
  <c r="I130" i="6"/>
  <c r="N129" i="6"/>
  <c r="M129" i="6"/>
  <c r="O129" i="6" s="1"/>
  <c r="J129" i="6"/>
  <c r="I129" i="6"/>
  <c r="O128" i="6"/>
  <c r="N128" i="6"/>
  <c r="M128" i="6"/>
  <c r="J128" i="6"/>
  <c r="I128" i="6"/>
  <c r="O127" i="6"/>
  <c r="N127" i="6"/>
  <c r="M127" i="6"/>
  <c r="J127" i="6"/>
  <c r="I127" i="6"/>
  <c r="O126" i="6"/>
  <c r="N126" i="6"/>
  <c r="M126" i="6"/>
  <c r="J126" i="6"/>
  <c r="I126" i="6"/>
  <c r="N125" i="6"/>
  <c r="M125" i="6"/>
  <c r="O125" i="6" s="1"/>
  <c r="J125" i="6"/>
  <c r="I125" i="6"/>
  <c r="O124" i="6"/>
  <c r="N124" i="6"/>
  <c r="M124" i="6"/>
  <c r="J124" i="6"/>
  <c r="I124" i="6"/>
  <c r="N123" i="6"/>
  <c r="M123" i="6"/>
  <c r="O123" i="6" s="1"/>
  <c r="J123" i="6"/>
  <c r="I123" i="6"/>
  <c r="N122" i="6"/>
  <c r="M122" i="6"/>
  <c r="O122" i="6" s="1"/>
  <c r="J122" i="6"/>
  <c r="I122" i="6"/>
  <c r="O121" i="6"/>
  <c r="N121" i="6"/>
  <c r="M121" i="6"/>
  <c r="J121" i="6"/>
  <c r="I121" i="6"/>
  <c r="N120" i="6"/>
  <c r="M120" i="6"/>
  <c r="O120" i="6" s="1"/>
  <c r="J120" i="6"/>
  <c r="I120" i="6"/>
  <c r="N119" i="6"/>
  <c r="M119" i="6"/>
  <c r="O119" i="6" s="1"/>
  <c r="J119" i="6"/>
  <c r="I119" i="6"/>
  <c r="O118" i="6"/>
  <c r="N118" i="6"/>
  <c r="M118" i="6"/>
  <c r="J118" i="6"/>
  <c r="I118" i="6"/>
  <c r="N117" i="6"/>
  <c r="M117" i="6"/>
  <c r="O117" i="6" s="1"/>
  <c r="J117" i="6"/>
  <c r="I117" i="6"/>
  <c r="O116" i="6"/>
  <c r="N116" i="6"/>
  <c r="M116" i="6"/>
  <c r="J116" i="6"/>
  <c r="I116" i="6"/>
  <c r="O115" i="6"/>
  <c r="N115" i="6"/>
  <c r="M115" i="6"/>
  <c r="J115" i="6"/>
  <c r="I115" i="6"/>
  <c r="O114" i="6"/>
  <c r="N114" i="6"/>
  <c r="M114" i="6"/>
  <c r="J114" i="6"/>
  <c r="I114" i="6"/>
  <c r="N113" i="6"/>
  <c r="M113" i="6"/>
  <c r="O113" i="6" s="1"/>
  <c r="J113" i="6"/>
  <c r="I113" i="6"/>
  <c r="O112" i="6"/>
  <c r="N112" i="6"/>
  <c r="M112" i="6"/>
  <c r="J112" i="6"/>
  <c r="I112" i="6"/>
  <c r="N111" i="6"/>
  <c r="M111" i="6"/>
  <c r="O111" i="6" s="1"/>
  <c r="J111" i="6"/>
  <c r="I111" i="6"/>
  <c r="N110" i="6"/>
  <c r="M110" i="6"/>
  <c r="O110" i="6" s="1"/>
  <c r="J110" i="6"/>
  <c r="I110" i="6"/>
  <c r="O109" i="6"/>
  <c r="N109" i="6"/>
  <c r="M109" i="6"/>
  <c r="J109" i="6"/>
  <c r="I109" i="6"/>
  <c r="N108" i="6"/>
  <c r="M108" i="6"/>
  <c r="O108" i="6" s="1"/>
  <c r="J108" i="6"/>
  <c r="I108" i="6"/>
  <c r="N107" i="6"/>
  <c r="M107" i="6"/>
  <c r="O107" i="6" s="1"/>
  <c r="J107" i="6"/>
  <c r="I107" i="6"/>
  <c r="O106" i="6"/>
  <c r="N106" i="6"/>
  <c r="M106" i="6"/>
  <c r="J106" i="6"/>
  <c r="I106" i="6"/>
  <c r="N105" i="6"/>
  <c r="M105" i="6"/>
  <c r="O105" i="6" s="1"/>
  <c r="J105" i="6"/>
  <c r="I105" i="6"/>
  <c r="O104" i="6"/>
  <c r="N104" i="6"/>
  <c r="M104" i="6"/>
  <c r="J104" i="6"/>
  <c r="I104" i="6"/>
  <c r="O103" i="6"/>
  <c r="N103" i="6"/>
  <c r="M103" i="6"/>
  <c r="J103" i="6"/>
  <c r="I103" i="6"/>
  <c r="O102" i="6"/>
  <c r="N102" i="6"/>
  <c r="M102" i="6"/>
  <c r="J102" i="6"/>
  <c r="I102" i="6"/>
  <c r="N101" i="6"/>
  <c r="M101" i="6"/>
  <c r="O101" i="6" s="1"/>
  <c r="J101" i="6"/>
  <c r="I101" i="6"/>
  <c r="O100" i="6"/>
  <c r="N100" i="6"/>
  <c r="M100" i="6"/>
  <c r="J100" i="6"/>
  <c r="I100" i="6"/>
  <c r="N99" i="6"/>
  <c r="M99" i="6"/>
  <c r="O99" i="6" s="1"/>
  <c r="J99" i="6"/>
  <c r="I99" i="6"/>
  <c r="N98" i="6"/>
  <c r="M98" i="6"/>
  <c r="O98" i="6" s="1"/>
  <c r="J98" i="6"/>
  <c r="I98" i="6"/>
  <c r="O97" i="6"/>
  <c r="N97" i="6"/>
  <c r="M97" i="6"/>
  <c r="J97" i="6"/>
  <c r="I97" i="6"/>
  <c r="N96" i="6"/>
  <c r="M96" i="6"/>
  <c r="O96" i="6" s="1"/>
  <c r="J96" i="6"/>
  <c r="I96" i="6"/>
  <c r="N95" i="6"/>
  <c r="M95" i="6"/>
  <c r="O95" i="6" s="1"/>
  <c r="J95" i="6"/>
  <c r="I95" i="6"/>
  <c r="O94" i="6"/>
  <c r="N94" i="6"/>
  <c r="M94" i="6"/>
  <c r="J94" i="6"/>
  <c r="I94" i="6"/>
  <c r="N93" i="6"/>
  <c r="M93" i="6"/>
  <c r="O93" i="6" s="1"/>
  <c r="J93" i="6"/>
  <c r="I93" i="6"/>
  <c r="O92" i="6"/>
  <c r="N92" i="6"/>
  <c r="M92" i="6"/>
  <c r="J92" i="6"/>
  <c r="I92" i="6"/>
  <c r="O91" i="6"/>
  <c r="N91" i="6"/>
  <c r="M91" i="6"/>
  <c r="J91" i="6"/>
  <c r="I91" i="6"/>
  <c r="O90" i="6"/>
  <c r="N90" i="6"/>
  <c r="M90" i="6"/>
  <c r="J90" i="6"/>
  <c r="I90" i="6"/>
  <c r="N89" i="6"/>
  <c r="M89" i="6"/>
  <c r="O89" i="6" s="1"/>
  <c r="J89" i="6"/>
  <c r="I89" i="6"/>
  <c r="O88" i="6"/>
  <c r="N88" i="6"/>
  <c r="M88" i="6"/>
  <c r="J88" i="6"/>
  <c r="I88" i="6"/>
  <c r="N87" i="6"/>
  <c r="M87" i="6"/>
  <c r="O87" i="6" s="1"/>
  <c r="J87" i="6"/>
  <c r="I87" i="6"/>
  <c r="N86" i="6"/>
  <c r="M86" i="6"/>
  <c r="O86" i="6" s="1"/>
  <c r="J86" i="6"/>
  <c r="I86" i="6"/>
  <c r="O85" i="6"/>
  <c r="N85" i="6"/>
  <c r="M85" i="6"/>
  <c r="J85" i="6"/>
  <c r="I85" i="6"/>
  <c r="N84" i="6"/>
  <c r="M84" i="6"/>
  <c r="O84" i="6" s="1"/>
  <c r="J84" i="6"/>
  <c r="I84" i="6"/>
  <c r="N83" i="6"/>
  <c r="M83" i="6"/>
  <c r="O83" i="6" s="1"/>
  <c r="J83" i="6"/>
  <c r="I83" i="6"/>
  <c r="O82" i="6"/>
  <c r="N82" i="6"/>
  <c r="M82" i="6"/>
  <c r="J82" i="6"/>
  <c r="I82" i="6"/>
  <c r="N81" i="6"/>
  <c r="M81" i="6"/>
  <c r="O81" i="6" s="1"/>
  <c r="J81" i="6"/>
  <c r="I81" i="6"/>
  <c r="O80" i="6"/>
  <c r="N80" i="6"/>
  <c r="M80" i="6"/>
  <c r="J80" i="6"/>
  <c r="I80" i="6"/>
  <c r="O79" i="6"/>
  <c r="N79" i="6"/>
  <c r="M79" i="6"/>
  <c r="J79" i="6"/>
  <c r="I79" i="6"/>
  <c r="O78" i="6"/>
  <c r="N78" i="6"/>
  <c r="M78" i="6"/>
  <c r="J78" i="6"/>
  <c r="I78" i="6"/>
  <c r="N77" i="6"/>
  <c r="M77" i="6"/>
  <c r="O77" i="6" s="1"/>
  <c r="J77" i="6"/>
  <c r="I77" i="6"/>
  <c r="O76" i="6"/>
  <c r="N76" i="6"/>
  <c r="M76" i="6"/>
  <c r="J76" i="6"/>
  <c r="I76" i="6"/>
  <c r="N75" i="6"/>
  <c r="M75" i="6"/>
  <c r="O75" i="6" s="1"/>
  <c r="J75" i="6"/>
  <c r="I75" i="6"/>
  <c r="N74" i="6"/>
  <c r="M74" i="6"/>
  <c r="O74" i="6" s="1"/>
  <c r="J74" i="6"/>
  <c r="I74" i="6"/>
  <c r="O73" i="6"/>
  <c r="N73" i="6"/>
  <c r="M73" i="6"/>
  <c r="J73" i="6"/>
  <c r="I73" i="6"/>
  <c r="N72" i="6"/>
  <c r="M72" i="6"/>
  <c r="O72" i="6" s="1"/>
  <c r="J72" i="6"/>
  <c r="I72" i="6"/>
  <c r="N71" i="6"/>
  <c r="M71" i="6"/>
  <c r="O71" i="6" s="1"/>
  <c r="J71" i="6"/>
  <c r="I71" i="6"/>
  <c r="O70" i="6"/>
  <c r="N70" i="6"/>
  <c r="M70" i="6"/>
  <c r="J70" i="6"/>
  <c r="I70" i="6"/>
  <c r="O69" i="6"/>
  <c r="N69" i="6"/>
  <c r="M69" i="6"/>
  <c r="J69" i="6"/>
  <c r="I69" i="6"/>
  <c r="O68" i="6"/>
  <c r="N68" i="6"/>
  <c r="M68" i="6"/>
  <c r="J68" i="6"/>
  <c r="I68" i="6"/>
  <c r="O67" i="6"/>
  <c r="N67" i="6"/>
  <c r="M67" i="6"/>
  <c r="J67" i="6"/>
  <c r="I67" i="6"/>
  <c r="O66" i="6"/>
  <c r="N66" i="6"/>
  <c r="M66" i="6"/>
  <c r="J66" i="6"/>
  <c r="I66" i="6"/>
  <c r="N65" i="6"/>
  <c r="M65" i="6"/>
  <c r="O65" i="6" s="1"/>
  <c r="J65" i="6"/>
  <c r="I65" i="6"/>
  <c r="O64" i="6"/>
  <c r="N64" i="6"/>
  <c r="M64" i="6"/>
  <c r="J64" i="6"/>
  <c r="I64" i="6"/>
  <c r="N63" i="6"/>
  <c r="M63" i="6"/>
  <c r="O63" i="6" s="1"/>
  <c r="J63" i="6"/>
  <c r="I63" i="6"/>
  <c r="N62" i="6"/>
  <c r="M62" i="6"/>
  <c r="O62" i="6" s="1"/>
  <c r="J62" i="6"/>
  <c r="I62" i="6"/>
  <c r="O61" i="6"/>
  <c r="N61" i="6"/>
  <c r="M61" i="6"/>
  <c r="J61" i="6"/>
  <c r="I61" i="6"/>
  <c r="N60" i="6"/>
  <c r="M60" i="6"/>
  <c r="O60" i="6" s="1"/>
  <c r="J60" i="6"/>
  <c r="I60" i="6"/>
  <c r="N59" i="6"/>
  <c r="M59" i="6"/>
  <c r="O59" i="6" s="1"/>
  <c r="J59" i="6"/>
  <c r="I59" i="6"/>
  <c r="O58" i="6"/>
  <c r="N58" i="6"/>
  <c r="M58" i="6"/>
  <c r="J58" i="6"/>
  <c r="I58" i="6"/>
  <c r="N57" i="6"/>
  <c r="M57" i="6"/>
  <c r="O57" i="6" s="1"/>
  <c r="J57" i="6"/>
  <c r="I57" i="6"/>
  <c r="O56" i="6"/>
  <c r="N56" i="6"/>
  <c r="M56" i="6"/>
  <c r="J56" i="6"/>
  <c r="I56" i="6"/>
  <c r="O55" i="6"/>
  <c r="N55" i="6"/>
  <c r="M55" i="6"/>
  <c r="J55" i="6"/>
  <c r="I55" i="6"/>
  <c r="O54" i="6"/>
  <c r="N54" i="6"/>
  <c r="M54" i="6"/>
  <c r="J54" i="6"/>
  <c r="I54" i="6"/>
  <c r="N53" i="6"/>
  <c r="M53" i="6"/>
  <c r="O53" i="6" s="1"/>
  <c r="J53" i="6"/>
  <c r="I53" i="6"/>
  <c r="O52" i="6"/>
  <c r="N52" i="6"/>
  <c r="M52" i="6"/>
  <c r="J52" i="6"/>
  <c r="I52" i="6"/>
  <c r="N51" i="6"/>
  <c r="M51" i="6"/>
  <c r="O51" i="6" s="1"/>
  <c r="J51" i="6"/>
  <c r="I51" i="6"/>
  <c r="N50" i="6"/>
  <c r="M50" i="6"/>
  <c r="O50" i="6" s="1"/>
  <c r="J50" i="6"/>
  <c r="I50" i="6"/>
  <c r="O49" i="6"/>
  <c r="N49" i="6"/>
  <c r="M49" i="6"/>
  <c r="J49" i="6"/>
  <c r="I49" i="6"/>
  <c r="N48" i="6"/>
  <c r="M48" i="6"/>
  <c r="O48" i="6" s="1"/>
  <c r="J48" i="6"/>
  <c r="I48" i="6"/>
  <c r="N47" i="6"/>
  <c r="M47" i="6"/>
  <c r="O47" i="6" s="1"/>
  <c r="J47" i="6"/>
  <c r="I47" i="6"/>
  <c r="O46" i="6"/>
  <c r="N46" i="6"/>
  <c r="M46" i="6"/>
  <c r="J46" i="6"/>
  <c r="I46" i="6"/>
  <c r="N45" i="6"/>
  <c r="M45" i="6"/>
  <c r="O45" i="6" s="1"/>
  <c r="J45" i="6"/>
  <c r="I45" i="6"/>
  <c r="O44" i="6"/>
  <c r="N44" i="6"/>
  <c r="M44" i="6"/>
  <c r="J44" i="6"/>
  <c r="I44" i="6"/>
  <c r="O43" i="6"/>
  <c r="N43" i="6"/>
  <c r="M43" i="6"/>
  <c r="J43" i="6"/>
  <c r="I43" i="6"/>
  <c r="O42" i="6"/>
  <c r="N42" i="6"/>
  <c r="M42" i="6"/>
  <c r="J42" i="6"/>
  <c r="I42" i="6"/>
  <c r="N41" i="6"/>
  <c r="M41" i="6"/>
  <c r="O41" i="6" s="1"/>
  <c r="J41" i="6"/>
  <c r="I41" i="6"/>
  <c r="O40" i="6"/>
  <c r="N40" i="6"/>
  <c r="M40" i="6"/>
  <c r="J40" i="6"/>
  <c r="I40" i="6"/>
  <c r="N39" i="6"/>
  <c r="M39" i="6"/>
  <c r="O39" i="6" s="1"/>
  <c r="J39" i="6"/>
  <c r="I39" i="6"/>
  <c r="N38" i="6"/>
  <c r="M38" i="6"/>
  <c r="O38" i="6" s="1"/>
  <c r="J38" i="6"/>
  <c r="I38" i="6"/>
  <c r="O37" i="6"/>
  <c r="N37" i="6"/>
  <c r="M37" i="6"/>
  <c r="J37" i="6"/>
  <c r="I37" i="6"/>
  <c r="N36" i="6"/>
  <c r="M36" i="6"/>
  <c r="O36" i="6" s="1"/>
  <c r="J36" i="6"/>
  <c r="I36" i="6"/>
  <c r="N35" i="6"/>
  <c r="M35" i="6"/>
  <c r="O35" i="6" s="1"/>
  <c r="J35" i="6"/>
  <c r="I35" i="6"/>
  <c r="O34" i="6"/>
  <c r="N34" i="6"/>
  <c r="M34" i="6"/>
  <c r="J34" i="6"/>
  <c r="I34" i="6"/>
  <c r="O33" i="6"/>
  <c r="N33" i="6"/>
  <c r="M33" i="6"/>
  <c r="J33" i="6"/>
  <c r="I33" i="6"/>
  <c r="O32" i="6"/>
  <c r="N32" i="6"/>
  <c r="M32" i="6"/>
  <c r="J32" i="6"/>
  <c r="I32" i="6"/>
  <c r="O31" i="6"/>
  <c r="N31" i="6"/>
  <c r="M31" i="6"/>
  <c r="J31" i="6"/>
  <c r="I31" i="6"/>
  <c r="O30" i="6"/>
  <c r="N30" i="6"/>
  <c r="M30" i="6"/>
  <c r="J30" i="6"/>
  <c r="I30" i="6"/>
  <c r="N29" i="6"/>
  <c r="M29" i="6"/>
  <c r="O29" i="6" s="1"/>
  <c r="J29" i="6"/>
  <c r="I29" i="6"/>
  <c r="O28" i="6"/>
  <c r="N28" i="6"/>
  <c r="M28" i="6"/>
  <c r="J28" i="6"/>
  <c r="I28" i="6"/>
  <c r="N27" i="6"/>
  <c r="M27" i="6"/>
  <c r="O27" i="6" s="1"/>
  <c r="J27" i="6"/>
  <c r="I27" i="6"/>
  <c r="N26" i="6"/>
  <c r="M26" i="6"/>
  <c r="O26" i="6" s="1"/>
  <c r="J26" i="6"/>
  <c r="I26" i="6"/>
  <c r="O25" i="6"/>
  <c r="N25" i="6"/>
  <c r="M25" i="6"/>
  <c r="J25" i="6"/>
  <c r="I25" i="6"/>
  <c r="N24" i="6"/>
  <c r="M24" i="6"/>
  <c r="O24" i="6" s="1"/>
  <c r="J24" i="6"/>
  <c r="I24" i="6"/>
  <c r="N23" i="6"/>
  <c r="M23" i="6"/>
  <c r="O23" i="6" s="1"/>
  <c r="J23" i="6"/>
  <c r="I23" i="6"/>
  <c r="O22" i="6"/>
  <c r="N22" i="6"/>
  <c r="M22" i="6"/>
  <c r="J22" i="6"/>
  <c r="I22" i="6"/>
  <c r="O21" i="6"/>
  <c r="N21" i="6"/>
  <c r="M21" i="6"/>
  <c r="J21" i="6"/>
  <c r="I21" i="6"/>
  <c r="O20" i="6"/>
  <c r="N20" i="6"/>
  <c r="M20" i="6"/>
  <c r="J20" i="6"/>
  <c r="I20" i="6"/>
  <c r="O19" i="6"/>
  <c r="N19" i="6"/>
  <c r="M19" i="6"/>
  <c r="J19" i="6"/>
  <c r="I19" i="6"/>
  <c r="O18" i="6"/>
  <c r="N18" i="6"/>
  <c r="M18" i="6"/>
  <c r="J18" i="6"/>
  <c r="I18" i="6"/>
  <c r="N17" i="6"/>
  <c r="M17" i="6"/>
  <c r="O17" i="6" s="1"/>
  <c r="J17" i="6"/>
  <c r="I17" i="6"/>
  <c r="O16" i="6"/>
  <c r="N16" i="6"/>
  <c r="M16" i="6"/>
  <c r="J16" i="6"/>
  <c r="I16" i="6"/>
  <c r="N15" i="6"/>
  <c r="M15" i="6"/>
  <c r="O15" i="6" s="1"/>
  <c r="J15" i="6"/>
  <c r="I15" i="6"/>
  <c r="N14" i="6"/>
  <c r="M14" i="6"/>
  <c r="O14" i="6" s="1"/>
  <c r="J14" i="6"/>
  <c r="I14" i="6"/>
  <c r="O13" i="6"/>
  <c r="N13" i="6"/>
  <c r="M13" i="6"/>
  <c r="J13" i="6"/>
  <c r="I13" i="6"/>
  <c r="N12" i="6"/>
  <c r="M12" i="6"/>
  <c r="O12" i="6" s="1"/>
  <c r="J12" i="6"/>
  <c r="I12" i="6"/>
  <c r="N11" i="6"/>
  <c r="M11" i="6"/>
  <c r="O11" i="6" s="1"/>
  <c r="J11" i="6"/>
  <c r="I11" i="6"/>
  <c r="O10" i="6"/>
  <c r="N10" i="6"/>
  <c r="M10" i="6"/>
  <c r="J10" i="6"/>
  <c r="I10" i="6"/>
  <c r="N9" i="6"/>
  <c r="M9" i="6"/>
  <c r="O9" i="6" s="1"/>
  <c r="J9" i="6"/>
  <c r="I9" i="6"/>
  <c r="O8" i="6"/>
  <c r="N8" i="6"/>
  <c r="M8" i="6"/>
  <c r="J8" i="6"/>
  <c r="I8" i="6"/>
  <c r="O7" i="6"/>
  <c r="N7" i="6"/>
  <c r="M7" i="6"/>
  <c r="J7" i="6"/>
  <c r="I7" i="6"/>
  <c r="O6" i="6"/>
  <c r="N6" i="6"/>
  <c r="M6" i="6"/>
  <c r="J6" i="6"/>
  <c r="I6" i="6"/>
  <c r="M5" i="6"/>
  <c r="A10" i="16" s="1"/>
  <c r="J5" i="6"/>
  <c r="I5" i="6"/>
  <c r="J104" i="3"/>
  <c r="H104" i="12" s="1"/>
  <c r="I104" i="3"/>
  <c r="G104" i="12" s="1"/>
  <c r="H104" i="3"/>
  <c r="F104" i="12" s="1"/>
  <c r="J103" i="3"/>
  <c r="H103" i="12" s="1"/>
  <c r="I103" i="3"/>
  <c r="G103" i="12" s="1"/>
  <c r="H103" i="3"/>
  <c r="F103" i="12" s="1"/>
  <c r="J102" i="3"/>
  <c r="H102" i="12" s="1"/>
  <c r="I102" i="3"/>
  <c r="G102" i="12" s="1"/>
  <c r="H102" i="3"/>
  <c r="F102" i="12" s="1"/>
  <c r="J101" i="3"/>
  <c r="H101" i="12" s="1"/>
  <c r="I101" i="3"/>
  <c r="G101" i="12" s="1"/>
  <c r="H101" i="3"/>
  <c r="F101" i="12" s="1"/>
  <c r="J100" i="3"/>
  <c r="H100" i="12" s="1"/>
  <c r="I100" i="3"/>
  <c r="G100" i="12" s="1"/>
  <c r="H100" i="3"/>
  <c r="F100" i="12" s="1"/>
  <c r="J99" i="3"/>
  <c r="H99" i="12" s="1"/>
  <c r="I99" i="3"/>
  <c r="G99" i="12" s="1"/>
  <c r="H99" i="3"/>
  <c r="F99" i="12" s="1"/>
  <c r="J98" i="3"/>
  <c r="H98" i="12" s="1"/>
  <c r="I98" i="3"/>
  <c r="G98" i="12" s="1"/>
  <c r="H98" i="3"/>
  <c r="F98" i="12" s="1"/>
  <c r="J97" i="3"/>
  <c r="H97" i="12" s="1"/>
  <c r="I97" i="3"/>
  <c r="G97" i="12" s="1"/>
  <c r="H97" i="3"/>
  <c r="F97" i="12" s="1"/>
  <c r="J96" i="3"/>
  <c r="H96" i="12" s="1"/>
  <c r="I96" i="3"/>
  <c r="G96" i="12" s="1"/>
  <c r="H96" i="3"/>
  <c r="F96" i="12" s="1"/>
  <c r="J95" i="3"/>
  <c r="H95" i="12" s="1"/>
  <c r="I95" i="3"/>
  <c r="G95" i="12" s="1"/>
  <c r="H95" i="3"/>
  <c r="F95" i="12" s="1"/>
  <c r="J94" i="3"/>
  <c r="H94" i="12" s="1"/>
  <c r="I94" i="3"/>
  <c r="G94" i="12" s="1"/>
  <c r="H94" i="3"/>
  <c r="F94" i="12" s="1"/>
  <c r="J93" i="3"/>
  <c r="H93" i="12" s="1"/>
  <c r="I93" i="3"/>
  <c r="G93" i="12" s="1"/>
  <c r="H93" i="3"/>
  <c r="F93" i="12" s="1"/>
  <c r="J92" i="3"/>
  <c r="H92" i="12" s="1"/>
  <c r="I92" i="3"/>
  <c r="G92" i="12" s="1"/>
  <c r="H92" i="3"/>
  <c r="F92" i="12" s="1"/>
  <c r="J91" i="3"/>
  <c r="H91" i="12" s="1"/>
  <c r="I91" i="3"/>
  <c r="G91" i="12" s="1"/>
  <c r="H91" i="3"/>
  <c r="F91" i="12" s="1"/>
  <c r="J90" i="3"/>
  <c r="H90" i="12" s="1"/>
  <c r="I90" i="3"/>
  <c r="G90" i="12" s="1"/>
  <c r="H90" i="3"/>
  <c r="F90" i="12" s="1"/>
  <c r="J89" i="3"/>
  <c r="H89" i="12" s="1"/>
  <c r="I89" i="3"/>
  <c r="G89" i="12" s="1"/>
  <c r="H89" i="3"/>
  <c r="F89" i="12" s="1"/>
  <c r="J88" i="3"/>
  <c r="H88" i="12" s="1"/>
  <c r="I88" i="3"/>
  <c r="G88" i="12" s="1"/>
  <c r="H88" i="3"/>
  <c r="F88" i="12" s="1"/>
  <c r="J87" i="3"/>
  <c r="H87" i="12" s="1"/>
  <c r="I87" i="3"/>
  <c r="G87" i="12" s="1"/>
  <c r="H87" i="3"/>
  <c r="F87" i="12" s="1"/>
  <c r="J86" i="3"/>
  <c r="H86" i="12" s="1"/>
  <c r="I86" i="3"/>
  <c r="G86" i="12" s="1"/>
  <c r="H86" i="3"/>
  <c r="F86" i="12" s="1"/>
  <c r="J85" i="3"/>
  <c r="H85" i="12" s="1"/>
  <c r="I85" i="3"/>
  <c r="G85" i="12" s="1"/>
  <c r="H85" i="3"/>
  <c r="F85" i="12" s="1"/>
  <c r="J84" i="3"/>
  <c r="H84" i="12" s="1"/>
  <c r="I84" i="3"/>
  <c r="G84" i="12" s="1"/>
  <c r="H84" i="3"/>
  <c r="F84" i="12" s="1"/>
  <c r="J83" i="3"/>
  <c r="H83" i="12" s="1"/>
  <c r="I83" i="3"/>
  <c r="G83" i="12" s="1"/>
  <c r="H83" i="3"/>
  <c r="F83" i="12" s="1"/>
  <c r="J82" i="3"/>
  <c r="H82" i="12" s="1"/>
  <c r="I82" i="3"/>
  <c r="G82" i="12" s="1"/>
  <c r="H82" i="3"/>
  <c r="F82" i="12" s="1"/>
  <c r="J81" i="3"/>
  <c r="H81" i="12" s="1"/>
  <c r="I81" i="3"/>
  <c r="G81" i="12" s="1"/>
  <c r="H81" i="3"/>
  <c r="F81" i="12" s="1"/>
  <c r="J80" i="3"/>
  <c r="H80" i="12" s="1"/>
  <c r="I80" i="3"/>
  <c r="G80" i="12" s="1"/>
  <c r="H80" i="3"/>
  <c r="F80" i="12" s="1"/>
  <c r="J79" i="3"/>
  <c r="H79" i="12" s="1"/>
  <c r="I79" i="3"/>
  <c r="G79" i="12" s="1"/>
  <c r="H79" i="3"/>
  <c r="F79" i="12" s="1"/>
  <c r="J78" i="3"/>
  <c r="H78" i="12" s="1"/>
  <c r="I78" i="3"/>
  <c r="G78" i="12" s="1"/>
  <c r="H78" i="3"/>
  <c r="F78" i="12" s="1"/>
  <c r="J77" i="3"/>
  <c r="H77" i="12" s="1"/>
  <c r="I77" i="3"/>
  <c r="G77" i="12" s="1"/>
  <c r="H77" i="3"/>
  <c r="F77" i="12" s="1"/>
  <c r="J76" i="3"/>
  <c r="H76" i="12" s="1"/>
  <c r="I76" i="3"/>
  <c r="G76" i="12" s="1"/>
  <c r="H76" i="3"/>
  <c r="F76" i="12" s="1"/>
  <c r="J75" i="3"/>
  <c r="H75" i="12" s="1"/>
  <c r="I75" i="3"/>
  <c r="G75" i="12" s="1"/>
  <c r="H75" i="3"/>
  <c r="F75" i="12" s="1"/>
  <c r="J74" i="3"/>
  <c r="H74" i="12" s="1"/>
  <c r="I74" i="3"/>
  <c r="G74" i="12" s="1"/>
  <c r="H74" i="3"/>
  <c r="F74" i="12" s="1"/>
  <c r="J73" i="3"/>
  <c r="H73" i="12" s="1"/>
  <c r="I73" i="3"/>
  <c r="G73" i="12" s="1"/>
  <c r="H73" i="3"/>
  <c r="F73" i="12" s="1"/>
  <c r="J72" i="3"/>
  <c r="H72" i="12" s="1"/>
  <c r="I72" i="3"/>
  <c r="G72" i="12" s="1"/>
  <c r="H72" i="3"/>
  <c r="F72" i="12" s="1"/>
  <c r="J71" i="3"/>
  <c r="H71" i="12" s="1"/>
  <c r="I71" i="3"/>
  <c r="G71" i="12" s="1"/>
  <c r="H71" i="3"/>
  <c r="F71" i="12" s="1"/>
  <c r="J70" i="3"/>
  <c r="H70" i="12" s="1"/>
  <c r="I70" i="3"/>
  <c r="G70" i="12" s="1"/>
  <c r="H70" i="3"/>
  <c r="F70" i="12" s="1"/>
  <c r="J69" i="3"/>
  <c r="H69" i="12" s="1"/>
  <c r="I69" i="3"/>
  <c r="G69" i="12" s="1"/>
  <c r="H69" i="3"/>
  <c r="F69" i="12" s="1"/>
  <c r="J68" i="3"/>
  <c r="H68" i="12" s="1"/>
  <c r="I68" i="3"/>
  <c r="G68" i="12" s="1"/>
  <c r="H68" i="3"/>
  <c r="F68" i="12" s="1"/>
  <c r="J67" i="3"/>
  <c r="H67" i="12" s="1"/>
  <c r="I67" i="3"/>
  <c r="G67" i="12" s="1"/>
  <c r="H67" i="3"/>
  <c r="F67" i="12" s="1"/>
  <c r="J66" i="3"/>
  <c r="H66" i="12" s="1"/>
  <c r="I66" i="3"/>
  <c r="G66" i="12" s="1"/>
  <c r="H66" i="3"/>
  <c r="F66" i="12" s="1"/>
  <c r="J65" i="3"/>
  <c r="H65" i="12" s="1"/>
  <c r="I65" i="3"/>
  <c r="G65" i="12" s="1"/>
  <c r="H65" i="3"/>
  <c r="F65" i="12" s="1"/>
  <c r="J64" i="3"/>
  <c r="H64" i="12" s="1"/>
  <c r="I64" i="3"/>
  <c r="G64" i="12" s="1"/>
  <c r="H64" i="3"/>
  <c r="F64" i="12" s="1"/>
  <c r="J63" i="3"/>
  <c r="H63" i="12" s="1"/>
  <c r="I63" i="3"/>
  <c r="G63" i="12" s="1"/>
  <c r="H63" i="3"/>
  <c r="F63" i="12" s="1"/>
  <c r="J62" i="3"/>
  <c r="H62" i="12" s="1"/>
  <c r="I62" i="3"/>
  <c r="G62" i="12" s="1"/>
  <c r="H62" i="3"/>
  <c r="F62" i="12" s="1"/>
  <c r="J61" i="3"/>
  <c r="H61" i="12" s="1"/>
  <c r="I61" i="3"/>
  <c r="G61" i="12" s="1"/>
  <c r="H61" i="3"/>
  <c r="F61" i="12" s="1"/>
  <c r="J60" i="3"/>
  <c r="H60" i="12" s="1"/>
  <c r="I60" i="3"/>
  <c r="G60" i="12" s="1"/>
  <c r="H60" i="3"/>
  <c r="F60" i="12" s="1"/>
  <c r="J59" i="3"/>
  <c r="H59" i="12" s="1"/>
  <c r="I59" i="3"/>
  <c r="G59" i="12" s="1"/>
  <c r="H59" i="3"/>
  <c r="F59" i="12" s="1"/>
  <c r="J58" i="3"/>
  <c r="H58" i="12" s="1"/>
  <c r="I58" i="3"/>
  <c r="G58" i="12" s="1"/>
  <c r="H58" i="3"/>
  <c r="F58" i="12" s="1"/>
  <c r="J57" i="3"/>
  <c r="H57" i="12" s="1"/>
  <c r="I57" i="3"/>
  <c r="G57" i="12" s="1"/>
  <c r="H57" i="3"/>
  <c r="F57" i="12" s="1"/>
  <c r="J56" i="3"/>
  <c r="H56" i="12" s="1"/>
  <c r="I56" i="3"/>
  <c r="G56" i="12" s="1"/>
  <c r="H56" i="3"/>
  <c r="F56" i="12" s="1"/>
  <c r="J55" i="3"/>
  <c r="H55" i="12" s="1"/>
  <c r="I55" i="3"/>
  <c r="G55" i="12" s="1"/>
  <c r="H55" i="3"/>
  <c r="F55" i="12" s="1"/>
  <c r="J54" i="3"/>
  <c r="H54" i="12" s="1"/>
  <c r="I54" i="3"/>
  <c r="G54" i="12" s="1"/>
  <c r="H54" i="3"/>
  <c r="F54" i="12" s="1"/>
  <c r="J53" i="3"/>
  <c r="H53" i="12" s="1"/>
  <c r="I53" i="3"/>
  <c r="G53" i="12" s="1"/>
  <c r="H53" i="3"/>
  <c r="F53" i="12" s="1"/>
  <c r="J52" i="3"/>
  <c r="H52" i="12" s="1"/>
  <c r="I52" i="3"/>
  <c r="G52" i="12" s="1"/>
  <c r="H52" i="3"/>
  <c r="F52" i="12" s="1"/>
  <c r="J51" i="3"/>
  <c r="H51" i="12" s="1"/>
  <c r="I51" i="3"/>
  <c r="G51" i="12" s="1"/>
  <c r="H51" i="3"/>
  <c r="F51" i="12" s="1"/>
  <c r="J50" i="3"/>
  <c r="H50" i="12" s="1"/>
  <c r="I50" i="3"/>
  <c r="G50" i="12" s="1"/>
  <c r="H50" i="3"/>
  <c r="F50" i="12" s="1"/>
  <c r="J49" i="3"/>
  <c r="H49" i="12" s="1"/>
  <c r="I49" i="3"/>
  <c r="G49" i="12" s="1"/>
  <c r="H49" i="3"/>
  <c r="F49" i="12" s="1"/>
  <c r="J48" i="3"/>
  <c r="H48" i="12" s="1"/>
  <c r="I48" i="3"/>
  <c r="G48" i="12" s="1"/>
  <c r="H48" i="3"/>
  <c r="F48" i="12" s="1"/>
  <c r="J47" i="3"/>
  <c r="H47" i="12" s="1"/>
  <c r="I47" i="3"/>
  <c r="G47" i="12" s="1"/>
  <c r="H47" i="3"/>
  <c r="F47" i="12" s="1"/>
  <c r="J46" i="3"/>
  <c r="H46" i="12" s="1"/>
  <c r="I46" i="3"/>
  <c r="G46" i="12" s="1"/>
  <c r="H46" i="3"/>
  <c r="F46" i="12" s="1"/>
  <c r="J45" i="3"/>
  <c r="H45" i="12" s="1"/>
  <c r="I45" i="3"/>
  <c r="G45" i="12" s="1"/>
  <c r="H45" i="3"/>
  <c r="F45" i="12" s="1"/>
  <c r="J44" i="3"/>
  <c r="H44" i="12" s="1"/>
  <c r="I44" i="3"/>
  <c r="G44" i="12" s="1"/>
  <c r="H44" i="3"/>
  <c r="F44" i="12" s="1"/>
  <c r="J43" i="3"/>
  <c r="H43" i="12" s="1"/>
  <c r="I43" i="3"/>
  <c r="G43" i="12" s="1"/>
  <c r="H43" i="3"/>
  <c r="F43" i="12" s="1"/>
  <c r="J42" i="3"/>
  <c r="H42" i="12" s="1"/>
  <c r="I42" i="3"/>
  <c r="G42" i="12" s="1"/>
  <c r="H42" i="3"/>
  <c r="F42" i="12" s="1"/>
  <c r="I41" i="3"/>
  <c r="G41" i="12" s="1"/>
  <c r="H41" i="3"/>
  <c r="F41" i="12" s="1"/>
  <c r="I40" i="3"/>
  <c r="G40" i="12" s="1"/>
  <c r="H40" i="3"/>
  <c r="F40" i="12" s="1"/>
  <c r="I39" i="3"/>
  <c r="G39" i="12" s="1"/>
  <c r="H39" i="3"/>
  <c r="F39" i="12" s="1"/>
  <c r="I38" i="3"/>
  <c r="G38" i="12" s="1"/>
  <c r="H38" i="3"/>
  <c r="F38" i="12" s="1"/>
  <c r="I37" i="3"/>
  <c r="G37" i="12" s="1"/>
  <c r="H37" i="3"/>
  <c r="F37" i="12" s="1"/>
  <c r="I36" i="3"/>
  <c r="G36" i="12" s="1"/>
  <c r="H36" i="3"/>
  <c r="F36" i="12" s="1"/>
  <c r="I35" i="3"/>
  <c r="G35" i="12" s="1"/>
  <c r="H35" i="3"/>
  <c r="F35" i="12" s="1"/>
  <c r="J34" i="3"/>
  <c r="I34" i="3"/>
  <c r="G34" i="12" s="1"/>
  <c r="H34" i="3"/>
  <c r="F34" i="12" s="1"/>
  <c r="I33" i="3"/>
  <c r="G33" i="12" s="1"/>
  <c r="H33" i="3"/>
  <c r="F33" i="12" s="1"/>
  <c r="I32" i="3"/>
  <c r="G32" i="12" s="1"/>
  <c r="H32" i="3"/>
  <c r="F32" i="12" s="1"/>
  <c r="I31" i="3"/>
  <c r="G31" i="12" s="1"/>
  <c r="H31" i="3"/>
  <c r="F31" i="12" s="1"/>
  <c r="I30" i="3"/>
  <c r="G30" i="12" s="1"/>
  <c r="H30" i="3"/>
  <c r="F30" i="12" s="1"/>
  <c r="I29" i="3"/>
  <c r="G29" i="12" s="1"/>
  <c r="H29" i="3"/>
  <c r="F29" i="12" s="1"/>
  <c r="I28" i="3"/>
  <c r="G28" i="12" s="1"/>
  <c r="I27" i="3"/>
  <c r="G27" i="12" s="1"/>
  <c r="H27" i="3"/>
  <c r="F27" i="12" s="1"/>
  <c r="I26" i="3"/>
  <c r="G26" i="12" s="1"/>
  <c r="H26" i="3"/>
  <c r="F26" i="12" s="1"/>
  <c r="I25" i="3"/>
  <c r="G25" i="12" s="1"/>
  <c r="H25" i="3"/>
  <c r="F25" i="12" s="1"/>
  <c r="I24" i="3"/>
  <c r="G24" i="12" s="1"/>
  <c r="H24" i="3"/>
  <c r="F24" i="12" s="1"/>
  <c r="I23" i="3"/>
  <c r="G23" i="12" s="1"/>
  <c r="H23" i="3"/>
  <c r="F23" i="12" s="1"/>
  <c r="I22" i="3"/>
  <c r="G22" i="12" s="1"/>
  <c r="H22" i="3"/>
  <c r="F22" i="12" s="1"/>
  <c r="I21" i="3"/>
  <c r="G21" i="12" s="1"/>
  <c r="H21" i="3"/>
  <c r="F21" i="12" s="1"/>
  <c r="I20" i="3"/>
  <c r="G20" i="12" s="1"/>
  <c r="H20" i="3"/>
  <c r="F20" i="12" s="1"/>
  <c r="I19" i="3"/>
  <c r="G19" i="12" s="1"/>
  <c r="H19" i="3"/>
  <c r="F19" i="12" s="1"/>
  <c r="I18" i="3"/>
  <c r="G18" i="12" s="1"/>
  <c r="H18" i="3"/>
  <c r="F18" i="12" s="1"/>
  <c r="I17" i="3"/>
  <c r="G17" i="12" s="1"/>
  <c r="H17" i="3"/>
  <c r="F17" i="12" s="1"/>
  <c r="I16" i="3"/>
  <c r="G16" i="12" s="1"/>
  <c r="H16" i="3"/>
  <c r="F16" i="12" s="1"/>
  <c r="I15" i="3"/>
  <c r="G15" i="12" s="1"/>
  <c r="H15" i="3"/>
  <c r="F15" i="12" s="1"/>
  <c r="I14" i="3"/>
  <c r="G14" i="12" s="1"/>
  <c r="H14" i="3"/>
  <c r="F14" i="12" s="1"/>
  <c r="I13" i="3"/>
  <c r="G13" i="12" s="1"/>
  <c r="H13" i="3"/>
  <c r="F13" i="12" s="1"/>
  <c r="I12" i="3"/>
  <c r="G12" i="12" s="1"/>
  <c r="H12" i="3"/>
  <c r="F12" i="12" s="1"/>
  <c r="I11" i="3"/>
  <c r="G11" i="12" s="1"/>
  <c r="H11" i="3"/>
  <c r="F11" i="12" s="1"/>
  <c r="I10" i="3"/>
  <c r="G10" i="12" s="1"/>
  <c r="H10" i="3"/>
  <c r="F10" i="12" s="1"/>
  <c r="I9" i="3"/>
  <c r="G9" i="12" s="1"/>
  <c r="H9" i="3"/>
  <c r="F9" i="12" s="1"/>
  <c r="I8" i="3"/>
  <c r="G8" i="12" s="1"/>
  <c r="H8" i="3"/>
  <c r="F8" i="12" s="1"/>
  <c r="I7" i="3"/>
  <c r="G7" i="12" s="1"/>
  <c r="H7" i="3"/>
  <c r="F7" i="12" s="1"/>
  <c r="I6" i="3"/>
  <c r="G6" i="12" s="1"/>
  <c r="H6" i="3"/>
  <c r="F6" i="12" s="1"/>
  <c r="I5" i="3"/>
  <c r="G5" i="12" s="1"/>
  <c r="H5" i="3"/>
  <c r="F5" i="12" s="1"/>
  <c r="J8" i="3" l="1"/>
  <c r="J36" i="3"/>
  <c r="J20" i="3"/>
  <c r="J32" i="3"/>
  <c r="J33" i="3"/>
  <c r="J22" i="3"/>
  <c r="J12" i="3"/>
  <c r="B16" i="14" s="1"/>
  <c r="F34" i="16"/>
  <c r="E16" i="10"/>
  <c r="E17" i="10" s="1"/>
  <c r="D12" i="17" a="1"/>
  <c r="D12" i="17" s="1"/>
  <c r="D22" i="16" s="1"/>
  <c r="C12" i="17"/>
  <c r="C22" i="16" s="1"/>
  <c r="F33" i="16"/>
  <c r="B17" i="16"/>
  <c r="J41" i="3"/>
  <c r="J37" i="3"/>
  <c r="B24" i="13" s="1"/>
  <c r="J24" i="3"/>
  <c r="J29" i="3"/>
  <c r="J38" i="3"/>
  <c r="J25" i="3"/>
  <c r="J30" i="3"/>
  <c r="J16" i="3"/>
  <c r="B20" i="14" s="1"/>
  <c r="J26" i="3"/>
  <c r="J40" i="3"/>
  <c r="B27" i="13" s="1"/>
  <c r="D27" i="13" s="1"/>
  <c r="B16" i="16"/>
  <c r="B20" i="16"/>
  <c r="B36" i="16"/>
  <c r="B18" i="16"/>
  <c r="B12" i="18"/>
  <c r="D12" i="18"/>
  <c r="E12" i="18"/>
  <c r="A13" i="18"/>
  <c r="D10" i="17" a="1"/>
  <c r="D10" i="17" s="1"/>
  <c r="D20" i="16" s="1"/>
  <c r="D24" i="13"/>
  <c r="C44" i="15"/>
  <c r="E44" i="15"/>
  <c r="C30" i="13"/>
  <c r="E33" i="15"/>
  <c r="E34" i="15"/>
  <c r="C34" i="15"/>
  <c r="B5" i="13"/>
  <c r="H20" i="12"/>
  <c r="O7" i="15"/>
  <c r="P7" i="15" s="1"/>
  <c r="Q7" i="15" s="1"/>
  <c r="J13" i="3"/>
  <c r="O24" i="15"/>
  <c r="P24" i="15" s="1"/>
  <c r="Q24" i="15" s="1"/>
  <c r="H37" i="12"/>
  <c r="E8" i="14"/>
  <c r="C35" i="15"/>
  <c r="E35" i="15"/>
  <c r="O23" i="15"/>
  <c r="P23" i="15" s="1"/>
  <c r="Q23" i="15" s="1"/>
  <c r="H36" i="12"/>
  <c r="B23" i="13"/>
  <c r="J17" i="3"/>
  <c r="N5" i="6"/>
  <c r="E36" i="15"/>
  <c r="C36" i="15"/>
  <c r="J5" i="3"/>
  <c r="O12" i="15"/>
  <c r="P12" i="15" s="1"/>
  <c r="Q12" i="15" s="1"/>
  <c r="H25" i="12"/>
  <c r="O5" i="6"/>
  <c r="B12" i="13"/>
  <c r="B19" i="13"/>
  <c r="H32" i="12"/>
  <c r="O19" i="15"/>
  <c r="P19" i="15" s="1"/>
  <c r="Q19" i="15" s="1"/>
  <c r="J9" i="3"/>
  <c r="J21" i="3"/>
  <c r="B16" i="13"/>
  <c r="O16" i="15"/>
  <c r="P16" i="15" s="1"/>
  <c r="Q16" i="15" s="1"/>
  <c r="H29" i="12"/>
  <c r="O20" i="15"/>
  <c r="P20" i="15" s="1"/>
  <c r="Q20" i="15" s="1"/>
  <c r="B20" i="13"/>
  <c r="H33" i="12"/>
  <c r="B28" i="13"/>
  <c r="O28" i="15"/>
  <c r="P28" i="15" s="1"/>
  <c r="Q28" i="15" s="1"/>
  <c r="H41" i="12"/>
  <c r="J10" i="3"/>
  <c r="O9" i="15"/>
  <c r="P9" i="15" s="1"/>
  <c r="Q9" i="15" s="1"/>
  <c r="H22" i="12"/>
  <c r="B7" i="13"/>
  <c r="C38" i="15"/>
  <c r="E38" i="15"/>
  <c r="B8" i="14"/>
  <c r="H8" i="12"/>
  <c r="O11" i="15"/>
  <c r="P11" i="15" s="1"/>
  <c r="Q11" i="15" s="1"/>
  <c r="H24" i="12"/>
  <c r="B11" i="13"/>
  <c r="J6" i="3"/>
  <c r="J14" i="3"/>
  <c r="J18" i="3"/>
  <c r="B13" i="13"/>
  <c r="H26" i="12"/>
  <c r="O13" i="15"/>
  <c r="P13" i="15" s="1"/>
  <c r="Q13" i="15" s="1"/>
  <c r="H30" i="12"/>
  <c r="O17" i="15"/>
  <c r="P17" i="15" s="1"/>
  <c r="Q17" i="15" s="1"/>
  <c r="B17" i="13"/>
  <c r="O21" i="15"/>
  <c r="P21" i="15" s="1"/>
  <c r="Q21" i="15" s="1"/>
  <c r="H34" i="12"/>
  <c r="B25" i="13"/>
  <c r="H38" i="12"/>
  <c r="O25" i="15"/>
  <c r="P25" i="15" s="1"/>
  <c r="Q25" i="15" s="1"/>
  <c r="E39" i="15"/>
  <c r="C33" i="15"/>
  <c r="B21" i="13"/>
  <c r="J7" i="3"/>
  <c r="J11" i="3"/>
  <c r="J15" i="3"/>
  <c r="J19" i="3"/>
  <c r="J23" i="3"/>
  <c r="J27" i="3"/>
  <c r="J31" i="3"/>
  <c r="J35" i="3"/>
  <c r="J39" i="3"/>
  <c r="C41" i="15"/>
  <c r="E41" i="15"/>
  <c r="E42" i="15"/>
  <c r="H28" i="3"/>
  <c r="L5" i="8"/>
  <c r="B13" i="17" s="1" a="1"/>
  <c r="B13" i="17" s="1"/>
  <c r="D13" i="17" s="1" a="1"/>
  <c r="D13" i="17" s="1"/>
  <c r="D23" i="16" s="1"/>
  <c r="E37" i="15"/>
  <c r="E40" i="15"/>
  <c r="E43" i="15"/>
  <c r="F34" i="15"/>
  <c r="F37" i="15"/>
  <c r="F40" i="15"/>
  <c r="F43" i="15"/>
  <c r="H16" i="12" l="1"/>
  <c r="H12" i="12"/>
  <c r="M5" i="16"/>
  <c r="B12" i="22"/>
  <c r="C12" i="22" s="1"/>
  <c r="B25" i="20"/>
  <c r="C13" i="17"/>
  <c r="C23" i="16" s="1"/>
  <c r="F35" i="16"/>
  <c r="O27" i="15"/>
  <c r="P27" i="15" s="1"/>
  <c r="Q27" i="15" s="1"/>
  <c r="I5" i="16"/>
  <c r="C10" i="18"/>
  <c r="F10" i="18" s="1"/>
  <c r="C11" i="18" s="1"/>
  <c r="F11" i="18" s="1"/>
  <c r="C12" i="18" s="1"/>
  <c r="F12" i="18" s="1"/>
  <c r="H40" i="12"/>
  <c r="B23" i="16"/>
  <c r="A14" i="18"/>
  <c r="B13" i="18"/>
  <c r="D13" i="18" s="1"/>
  <c r="G40" i="15"/>
  <c r="B22" i="13"/>
  <c r="O22" i="15"/>
  <c r="P22" i="15" s="1"/>
  <c r="Q22" i="15" s="1"/>
  <c r="H35" i="12"/>
  <c r="H14" i="12"/>
  <c r="B18" i="14"/>
  <c r="H9" i="12"/>
  <c r="B9" i="14"/>
  <c r="G35" i="15"/>
  <c r="O14" i="15"/>
  <c r="P14" i="15" s="1"/>
  <c r="Q14" i="15" s="1"/>
  <c r="B14" i="13"/>
  <c r="H27" i="12"/>
  <c r="D25" i="13"/>
  <c r="D11" i="13"/>
  <c r="F28" i="12"/>
  <c r="J28" i="3"/>
  <c r="B10" i="13"/>
  <c r="O10" i="15"/>
  <c r="P10" i="15" s="1"/>
  <c r="Q10" i="15" s="1"/>
  <c r="H23" i="12"/>
  <c r="D19" i="13"/>
  <c r="G43" i="15"/>
  <c r="O26" i="15"/>
  <c r="P26" i="15" s="1"/>
  <c r="Q26" i="15" s="1"/>
  <c r="B26" i="13"/>
  <c r="H39" i="12"/>
  <c r="G36" i="15"/>
  <c r="B27" i="14"/>
  <c r="H19" i="12"/>
  <c r="D28" i="13"/>
  <c r="B24" i="14"/>
  <c r="H17" i="12"/>
  <c r="B11" i="14"/>
  <c r="H11" i="12"/>
  <c r="B19" i="14"/>
  <c r="H15" i="12"/>
  <c r="D17" i="13"/>
  <c r="D23" i="13"/>
  <c r="B17" i="14"/>
  <c r="H13" i="12"/>
  <c r="D12" i="13"/>
  <c r="D20" i="13"/>
  <c r="B7" i="14"/>
  <c r="H7" i="12"/>
  <c r="D21" i="13"/>
  <c r="D5" i="13"/>
  <c r="G33" i="15"/>
  <c r="G38" i="15"/>
  <c r="G39" i="15"/>
  <c r="D13" i="13"/>
  <c r="D16" i="13"/>
  <c r="H18" i="12"/>
  <c r="B25" i="14"/>
  <c r="B6" i="13"/>
  <c r="O8" i="15"/>
  <c r="P8" i="15" s="1"/>
  <c r="Q8" i="15" s="1"/>
  <c r="H21" i="12"/>
  <c r="B5" i="14"/>
  <c r="H5" i="12"/>
  <c r="G34" i="15"/>
  <c r="G44" i="15"/>
  <c r="G41" i="15"/>
  <c r="D7" i="13"/>
  <c r="G42" i="15"/>
  <c r="G37" i="15"/>
  <c r="O18" i="15"/>
  <c r="P18" i="15" s="1"/>
  <c r="Q18" i="15" s="1"/>
  <c r="B18" i="13"/>
  <c r="H31" i="12"/>
  <c r="H6" i="12"/>
  <c r="B6" i="14"/>
  <c r="H10" i="12"/>
  <c r="B10" i="14"/>
  <c r="B21" i="14" l="1"/>
  <c r="B12" i="14"/>
  <c r="B13" i="14" s="1"/>
  <c r="C13" i="18"/>
  <c r="E13" i="18"/>
  <c r="F13" i="18" s="1"/>
  <c r="C14" i="18" s="1"/>
  <c r="B14" i="18"/>
  <c r="D14" i="18"/>
  <c r="E14" i="18"/>
  <c r="A15" i="18"/>
  <c r="H35" i="15"/>
  <c r="O15" i="15"/>
  <c r="P15" i="15" s="1"/>
  <c r="Q15" i="15" s="1"/>
  <c r="H28" i="12"/>
  <c r="B15" i="13"/>
  <c r="H36" i="15"/>
  <c r="H34" i="15"/>
  <c r="D10" i="13"/>
  <c r="D18" i="13"/>
  <c r="H39" i="15"/>
  <c r="D26" i="13"/>
  <c r="D6" i="13"/>
  <c r="E6" i="13"/>
  <c r="H41" i="15"/>
  <c r="H44" i="15"/>
  <c r="H38" i="15"/>
  <c r="D22" i="13"/>
  <c r="B8" i="13"/>
  <c r="H37" i="15"/>
  <c r="H43" i="15"/>
  <c r="H42" i="15"/>
  <c r="H40" i="15"/>
  <c r="H33" i="15"/>
  <c r="D14" i="13"/>
  <c r="E26" i="13" l="1"/>
  <c r="A5" i="16"/>
  <c r="B33" i="16"/>
  <c r="E6" i="14"/>
  <c r="E7" i="14" s="1"/>
  <c r="F14" i="18"/>
  <c r="A16" i="18"/>
  <c r="B15" i="18"/>
  <c r="D15" i="18" s="1"/>
  <c r="E22" i="13"/>
  <c r="E14" i="13"/>
  <c r="E15" i="13"/>
  <c r="D15" i="13"/>
  <c r="E9" i="13"/>
  <c r="E8" i="13"/>
  <c r="D8" i="13"/>
  <c r="E27" i="13"/>
  <c r="E24" i="13"/>
  <c r="E7" i="13"/>
  <c r="E23" i="13"/>
  <c r="E12" i="13"/>
  <c r="E25" i="13"/>
  <c r="E20" i="13"/>
  <c r="E21" i="13"/>
  <c r="E17" i="13"/>
  <c r="E11" i="13"/>
  <c r="E13" i="13"/>
  <c r="E16" i="13"/>
  <c r="E5" i="13"/>
  <c r="E19" i="13"/>
  <c r="E28" i="13"/>
  <c r="E10" i="13"/>
  <c r="E18" i="13"/>
  <c r="B29" i="13"/>
  <c r="B34" i="16" s="1"/>
  <c r="B30" i="13" l="1"/>
  <c r="C15" i="18"/>
  <c r="B16" i="18"/>
  <c r="D16" i="18"/>
  <c r="E16" i="18"/>
  <c r="A17" i="18"/>
  <c r="E15" i="18"/>
  <c r="E30" i="13"/>
  <c r="D30" i="13"/>
  <c r="B26" i="14"/>
  <c r="B28" i="14" s="1"/>
  <c r="E29" i="13"/>
  <c r="D29" i="13"/>
  <c r="F15" i="18" l="1"/>
  <c r="B29" i="14"/>
  <c r="B30" i="14" s="1"/>
  <c r="B24" i="20" s="1"/>
  <c r="B23" i="20"/>
  <c r="B21" i="20"/>
  <c r="E5" i="16"/>
  <c r="B22" i="20"/>
  <c r="B35" i="16"/>
  <c r="M10" i="16"/>
  <c r="C16" i="18"/>
  <c r="F16" i="18" s="1"/>
  <c r="C17" i="18" s="1"/>
  <c r="A18" i="18"/>
  <c r="B17" i="18"/>
  <c r="D17" i="18" s="1"/>
  <c r="E17" i="18" l="1"/>
  <c r="F17" i="18" s="1"/>
  <c r="B18" i="18"/>
  <c r="D18" i="18"/>
  <c r="E18" i="18"/>
  <c r="A19" i="18"/>
  <c r="C18" i="18" l="1"/>
  <c r="F18" i="18" s="1"/>
  <c r="C19" i="18" s="1"/>
  <c r="A20" i="18"/>
  <c r="B19" i="18"/>
  <c r="E19" i="18" s="1"/>
  <c r="D19" i="18" l="1"/>
  <c r="F19" i="18" s="1"/>
  <c r="C20" i="18" s="1"/>
  <c r="B20" i="18"/>
  <c r="D20" i="18"/>
  <c r="E20" i="18"/>
  <c r="A21" i="18"/>
  <c r="A22" i="18" l="1"/>
  <c r="B21" i="18"/>
  <c r="D21" i="18" s="1"/>
  <c r="F20" i="18"/>
  <c r="C21" i="18" s="1"/>
  <c r="E21" i="18" l="1"/>
  <c r="F21" i="18" s="1"/>
  <c r="C22" i="18" s="1"/>
  <c r="B22" i="18"/>
  <c r="D22" i="18"/>
  <c r="E22" i="18"/>
  <c r="F22" i="18" l="1"/>
  <c r="I18" i="18" l="1"/>
  <c r="I19" i="18"/>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<sst xmlns="http://schemas.openxmlformats.org/spreadsheetml/2006/main" count="951" uniqueCount="642">
  <si>
    <t>Sole Trader Bookkeeping Workbook</t>
  </si>
  <si>
    <t>A linked double-entry workbook for recording transactions, managing invoices and bills, reconciling the bank, and producing management reports.</t>
  </si>
  <si>
    <t>How the workbook works</t>
  </si>
  <si>
    <t>Step</t>
  </si>
  <si>
    <t>What to do</t>
  </si>
  <si>
    <t>Where</t>
  </si>
  <si>
    <t>1</t>
  </si>
  <si>
    <t>Complete the business details, reporting dates, accounting basis and bank code.</t>
  </si>
  <si>
    <t>Setup</t>
  </si>
  <si>
    <t>2</t>
  </si>
  <si>
    <t>Review the nominal codes and add or deactivate accounts before entering transactions.</t>
  </si>
  <si>
    <t>Chart of Accounts</t>
  </si>
  <si>
    <t>3</t>
  </si>
  <si>
    <t>Add customers, suppliers, invoices and supplier bills as they arise.</t>
  </si>
  <si>
    <t>Customers / Suppliers / Sales Invoices / Purchase Bills</t>
  </si>
  <si>
    <t>4</t>
  </si>
  <si>
    <t>Post each accounting entry in the Journal by selecting one debit account, one credit account and one amount.</t>
  </si>
  <si>
    <t>Journal</t>
  </si>
  <si>
    <t>5</t>
  </si>
  <si>
    <t>Enter bank statement lines and mark journal bank entries as reconciled when matched.</t>
  </si>
  <si>
    <t>Bank Statement / Journal</t>
  </si>
  <si>
    <t>6</t>
  </si>
  <si>
    <t>Review the reconciliation difference. It should be £0.00 when the records agree.</t>
  </si>
  <si>
    <t>Bank Reconciliation</t>
  </si>
  <si>
    <t>7</t>
  </si>
  <si>
    <t>Review nominal balances, the P&amp;L, Balance Sheet, budget and dashboard.</t>
  </si>
  <si>
    <t>Reports</t>
  </si>
  <si>
    <t>Important operating rules</t>
  </si>
  <si>
    <t>• Drawings are owner withdrawals, not business expenses.</t>
  </si>
  <si>
    <t>• Capital introduced, loans, customer deposits and unpaid bills affect cash or the Balance Sheet but are not automatically sales or expenses.</t>
  </si>
  <si>
    <t>• The invoice and bill trackers do not post entries into the Journal automatically. Use their journal-reference fields to preserve the audit trail.</t>
  </si>
  <si>
    <t>• Use separate journal lines for split transactions, VAT control entries, accruals, prepayments and corrections.</t>
  </si>
  <si>
    <t>• Blue text/yellow cells are inputs. Green text is linked from another worksheet. Black text is a calculation on the same worksheet.</t>
  </si>
  <si>
    <t>• This workbook supports bookkeeping and management reporting; it does not submit VAT, Self Assessment or Making Tax Digital returns.</t>
  </si>
  <si>
    <t>Source and scope</t>
  </si>
  <si>
    <t>Primary source</t>
  </si>
  <si>
    <t>Accounting for UK Sole Traders: A Practical Guide for Business Owners and Students (Blackwood Publishing, 2026)</t>
  </si>
  <si>
    <t>Companion resources</t>
  </si>
  <si>
    <t>https://blackwoodpublishing.co.uk/pages/soletrader.html</t>
  </si>
  <si>
    <t>Workbook basis</t>
  </si>
  <si>
    <t>The structure follows the book's treatment of source records, invoicing, double entry, bank reconciliation, drawings, year-end accounts and templates.</t>
  </si>
  <si>
    <t>Caution</t>
  </si>
  <si>
    <t>Tax rules, thresholds, deadlines and reporting requirements change. Check current HMRC guidance and obtain professional advice where appropriate.</t>
  </si>
  <si>
    <t>Business Setup</t>
  </si>
  <si>
    <t>Complete the yellow input cells before entering transactions.</t>
  </si>
  <si>
    <t>Setting</t>
  </si>
  <si>
    <t>Value</t>
  </si>
  <si>
    <t>Notes</t>
  </si>
  <si>
    <t>Business name</t>
  </si>
  <si>
    <t>My Sole Trader Business</t>
  </si>
  <si>
    <t>Accounting basis</t>
  </si>
  <si>
    <t>Cash basis follows money received and paid. Accruals basis follows income earned and costs incurred.</t>
  </si>
  <si>
    <t>Owner name</t>
  </si>
  <si>
    <t>Main bank code</t>
  </si>
  <si>
    <t>The bank reconciliation uses this nominal code. The default chart uses 1000 for the current account.</t>
  </si>
  <si>
    <t>Cash Basis</t>
  </si>
  <si>
    <t>VAT</t>
  </si>
  <si>
    <t>VAT fields are included for record keeping, but VAT entries should be posted deliberately through the Journal.</t>
  </si>
  <si>
    <t>Reporting start date</t>
  </si>
  <si>
    <t>Tax savings rate</t>
  </si>
  <si>
    <t>A planning assumption only; it is not a tax calculation.</t>
  </si>
  <si>
    <t>Reporting end date</t>
  </si>
  <si>
    <t>Main bank nominal code</t>
  </si>
  <si>
    <t>1000</t>
  </si>
  <si>
    <t>VAT registered?</t>
  </si>
  <si>
    <t>No</t>
  </si>
  <si>
    <t>Default VAT rate</t>
  </si>
  <si>
    <t>Tax savings planning rate</t>
  </si>
  <si>
    <t>Workbook version</t>
  </si>
  <si>
    <t>1.0</t>
  </si>
  <si>
    <t>Review the default nominal codes before posting entries. Opening balances and account settings are editable.</t>
  </si>
  <si>
    <t>Code</t>
  </si>
  <si>
    <t>Account Name</t>
  </si>
  <si>
    <t>Type</t>
  </si>
  <si>
    <t>Report Group</t>
  </si>
  <si>
    <t>Normal Balance</t>
  </si>
  <si>
    <t>Active?</t>
  </si>
  <si>
    <t>Opening Balance (£)</t>
  </si>
  <si>
    <t>Total Debits (£)</t>
  </si>
  <si>
    <t>Total Credits (£)</t>
  </si>
  <si>
    <t>Closing Balance (£)</t>
  </si>
  <si>
    <t>Business Current Account</t>
  </si>
  <si>
    <t>Asset</t>
  </si>
  <si>
    <t>Bank</t>
  </si>
  <si>
    <t>Debit</t>
  </si>
  <si>
    <t>Yes</t>
  </si>
  <si>
    <t>1010</t>
  </si>
  <si>
    <t>Cash in Hand</t>
  </si>
  <si>
    <t>Cash</t>
  </si>
  <si>
    <t>1100</t>
  </si>
  <si>
    <t>Trade Debtors</t>
  </si>
  <si>
    <t>1200</t>
  </si>
  <si>
    <t>Prepayments</t>
  </si>
  <si>
    <t>1300</t>
  </si>
  <si>
    <t>Stock / Inventory</t>
  </si>
  <si>
    <t>Stock</t>
  </si>
  <si>
    <t>1500</t>
  </si>
  <si>
    <t>Equipment at Cost</t>
  </si>
  <si>
    <t>Fixed Assets</t>
  </si>
  <si>
    <t>1510</t>
  </si>
  <si>
    <t>Accumulated Depreciation</t>
  </si>
  <si>
    <t>Contra Asset</t>
  </si>
  <si>
    <t>Credit</t>
  </si>
  <si>
    <t>2000</t>
  </si>
  <si>
    <t>Trade Creditors</t>
  </si>
  <si>
    <t>Liability</t>
  </si>
  <si>
    <t>2100</t>
  </si>
  <si>
    <t>Accruals</t>
  </si>
  <si>
    <t>2200</t>
  </si>
  <si>
    <t>VAT Control</t>
  </si>
  <si>
    <t>2300</t>
  </si>
  <si>
    <t>Business Loans</t>
  </si>
  <si>
    <t>Loans</t>
  </si>
  <si>
    <t>2400</t>
  </si>
  <si>
    <t>Tax / National Insurance Provision</t>
  </si>
  <si>
    <t>Tax Provision</t>
  </si>
  <si>
    <t>3000</t>
  </si>
  <si>
    <t>Opening Capital</t>
  </si>
  <si>
    <t>Capital</t>
  </si>
  <si>
    <t>3100</t>
  </si>
  <si>
    <t>Capital Introduced</t>
  </si>
  <si>
    <t>3200</t>
  </si>
  <si>
    <t>Drawings</t>
  </si>
  <si>
    <t>4000</t>
  </si>
  <si>
    <t>Sales Income</t>
  </si>
  <si>
    <t>Income</t>
  </si>
  <si>
    <t>Sales</t>
  </si>
  <si>
    <t>4010</t>
  </si>
  <si>
    <t>Other Business Income</t>
  </si>
  <si>
    <t>Other Income</t>
  </si>
  <si>
    <t>4020</t>
  </si>
  <si>
    <t>Sales Returns and Refunds</t>
  </si>
  <si>
    <t>Contra Income</t>
  </si>
  <si>
    <t>Sales Returns</t>
  </si>
  <si>
    <t>5000</t>
  </si>
  <si>
    <t>Cost of Sales / Materials</t>
  </si>
  <si>
    <t>Expense</t>
  </si>
  <si>
    <t>Cost of Sales</t>
  </si>
  <si>
    <t>6000</t>
  </si>
  <si>
    <t>Advertising and Marketing</t>
  </si>
  <si>
    <t>Advertising</t>
  </si>
  <si>
    <t>6010</t>
  </si>
  <si>
    <t>Bank and Merchant Fees</t>
  </si>
  <si>
    <t>Bank &amp; Merchant Fees</t>
  </si>
  <si>
    <t>6020</t>
  </si>
  <si>
    <t>Insurance</t>
  </si>
  <si>
    <t>6030</t>
  </si>
  <si>
    <t>Motor and Travel</t>
  </si>
  <si>
    <t>Motor &amp; Travel</t>
  </si>
  <si>
    <t>6040</t>
  </si>
  <si>
    <t>Office and Stationery</t>
  </si>
  <si>
    <t>Office &amp; Stationery</t>
  </si>
  <si>
    <t>6050</t>
  </si>
  <si>
    <t>Phone and Internet</t>
  </si>
  <si>
    <t>Phone &amp; Internet</t>
  </si>
  <si>
    <t>6060</t>
  </si>
  <si>
    <t>Professional Fees</t>
  </si>
  <si>
    <t>6070</t>
  </si>
  <si>
    <t>Rent, Rates and Home Working</t>
  </si>
  <si>
    <t>Rent &amp; Rates</t>
  </si>
  <si>
    <t>6080</t>
  </si>
  <si>
    <t>Repairs and Maintenance</t>
  </si>
  <si>
    <t>Repairs &amp; Maintenance</t>
  </si>
  <si>
    <t>6090</t>
  </si>
  <si>
    <t>Software and Subscriptions</t>
  </si>
  <si>
    <t>Software &amp; Subscriptions</t>
  </si>
  <si>
    <t>6100</t>
  </si>
  <si>
    <t>Subcontractors</t>
  </si>
  <si>
    <t>6110</t>
  </si>
  <si>
    <t>Utilities</t>
  </si>
  <si>
    <t>6120</t>
  </si>
  <si>
    <t>Wages and Staff Costs</t>
  </si>
  <si>
    <t>Wages</t>
  </si>
  <si>
    <t>6130</t>
  </si>
  <si>
    <t>Depreciation</t>
  </si>
  <si>
    <t>6140</t>
  </si>
  <si>
    <t>Training and Professional Development</t>
  </si>
  <si>
    <t>Training</t>
  </si>
  <si>
    <t>6150</t>
  </si>
  <si>
    <t>Postage and Delivery</t>
  </si>
  <si>
    <t>Postage &amp; Delivery</t>
  </si>
  <si>
    <t>6160</t>
  </si>
  <si>
    <t>Bad Debts</t>
  </si>
  <si>
    <t>6170</t>
  </si>
  <si>
    <t>Other Business Expenses</t>
  </si>
  <si>
    <t>Other Expenses</t>
  </si>
  <si>
    <t>Customers</t>
  </si>
  <si>
    <t>Maintain customer details used by the sales invoice tracker.</t>
  </si>
  <si>
    <t>Customer ID</t>
  </si>
  <si>
    <t>Customer Name</t>
  </si>
  <si>
    <t>Contact Name</t>
  </si>
  <si>
    <t>Email</t>
  </si>
  <si>
    <t>Phone</t>
  </si>
  <si>
    <t>Address</t>
  </si>
  <si>
    <t>Payment Terms (Days)</t>
  </si>
  <si>
    <t>Suppliers</t>
  </si>
  <si>
    <t>Maintain supplier details used by the purchase bill tracker.</t>
  </si>
  <si>
    <t>Supplier ID</t>
  </si>
  <si>
    <t>Supplier Name</t>
  </si>
  <si>
    <t>Sales Invoice Tracker</t>
  </si>
  <si>
    <t>Track amounts charged, received, refunded and still owed. Post the accounting entry separately in the Journal.</t>
  </si>
  <si>
    <t>Invoice Number</t>
  </si>
  <si>
    <t>Customer</t>
  </si>
  <si>
    <t>Invoice Date</t>
  </si>
  <si>
    <t>Supply Date</t>
  </si>
  <si>
    <t>Due Date</t>
  </si>
  <si>
    <t>Description</t>
  </si>
  <si>
    <t>Net (£)</t>
  </si>
  <si>
    <t>VAT Rate</t>
  </si>
  <si>
    <t>VAT (£)</t>
  </si>
  <si>
    <t>Gross (£)</t>
  </si>
  <si>
    <t>Amount Received (£)</t>
  </si>
  <si>
    <t>Refunds / Credit Notes (£)</t>
  </si>
  <si>
    <t>Outstanding (£)</t>
  </si>
  <si>
    <t>Status</t>
  </si>
  <si>
    <t>Days Overdue</t>
  </si>
  <si>
    <t>Journal Reference</t>
  </si>
  <si>
    <t>Purchase Bill Tracker</t>
  </si>
  <si>
    <t>Track supplier liabilities, payments and overdue balances. Post bills and payments separately in the Journal.</t>
  </si>
  <si>
    <t>Bill Reference</t>
  </si>
  <si>
    <t>Supplier</t>
  </si>
  <si>
    <t>Bill Date</t>
  </si>
  <si>
    <t>Amount Paid (£)</t>
  </si>
  <si>
    <t>Double-Entry Journal</t>
  </si>
  <si>
    <t>Enter one debit account, one credit account and one amount. Use additional rows for split transactions and adjustments.</t>
  </si>
  <si>
    <t>Transaction ID</t>
  </si>
  <si>
    <t>Date</t>
  </si>
  <si>
    <t>Transaction Type</t>
  </si>
  <si>
    <t>Reference</t>
  </si>
  <si>
    <t>Contact</t>
  </si>
  <si>
    <t>Debit Account</t>
  </si>
  <si>
    <t>Credit Account</t>
  </si>
  <si>
    <t>Amount (£)</t>
  </si>
  <si>
    <t>Debit (£)</t>
  </si>
  <si>
    <t>Credit (£)</t>
  </si>
  <si>
    <t>Balance Check (£)</t>
  </si>
  <si>
    <t>Bank Account</t>
  </si>
  <si>
    <t>Reconciled?</t>
  </si>
  <si>
    <t>Evidence Reference</t>
  </si>
  <si>
    <t>Allowable Business %</t>
  </si>
  <si>
    <t>Bank Statement Register</t>
  </si>
  <si>
    <t>Enter or paste statement lines. Use the same match/reference used in the Journal wherever possible.</t>
  </si>
  <si>
    <t>Bank nominal code</t>
  </si>
  <si>
    <t>Opening statement balance</t>
  </si>
  <si>
    <t>Statement Line ID</t>
  </si>
  <si>
    <t>Money In (£)</t>
  </si>
  <si>
    <t>Money Out (£)</t>
  </si>
  <si>
    <t>Running Balance (£)</t>
  </si>
  <si>
    <t>Match / Reference</t>
  </si>
  <si>
    <t>Matched?</t>
  </si>
  <si>
    <t>Statement start date</t>
  </si>
  <si>
    <t>Statement end date</t>
  </si>
  <si>
    <t>Compare the bookkeeping bank balance with the bank statement. The final difference should be £0.00.</t>
  </si>
  <si>
    <t>Reconciliation input</t>
  </si>
  <si>
    <t>Amount / Date</t>
  </si>
  <si>
    <t>Reconciliation date</t>
  </si>
  <si>
    <t>Bank statement closing balance</t>
  </si>
  <si>
    <t>Add: income on statement missing from books</t>
  </si>
  <si>
    <t>Add: duplicate payment corrected</t>
  </si>
  <si>
    <t>Less: bank charges or costs missing from books</t>
  </si>
  <si>
    <t>Less: income entered twice</t>
  </si>
  <si>
    <t>Bookkeeping reconciliation</t>
  </si>
  <si>
    <t>Bank statement reconciliation</t>
  </si>
  <si>
    <t>Bookkeeping bank balance before checks</t>
  </si>
  <si>
    <t>Add: missing statement income</t>
  </si>
  <si>
    <t>Add: receipts in books not yet on statement</t>
  </si>
  <si>
    <t>Less: payments in books not yet on statement</t>
  </si>
  <si>
    <t>Less: missing bank charges / costs</t>
  </si>
  <si>
    <t>Adjusted bank statement balance</t>
  </si>
  <si>
    <t>Difference</t>
  </si>
  <si>
    <t>Adjusted bookkeeping bank balance</t>
  </si>
  <si>
    <t>Reconciliation logic follows the book's template: adjust the bookkeeping balance for missing or duplicate entries, then adjust the statement balance for receipts and payments not yet cleared.</t>
  </si>
  <si>
    <t>Fixed Asset Register</t>
  </si>
  <si>
    <t>Track equipment cost, useful life, depreciation and net book value. Post asset and depreciation entries through the Journal.</t>
  </si>
  <si>
    <t>Asset ID</t>
  </si>
  <si>
    <t>Purchase Date</t>
  </si>
  <si>
    <t>Cost (£)</t>
  </si>
  <si>
    <t>Residual Value (£)</t>
  </si>
  <si>
    <t>Useful Life (Years)</t>
  </si>
  <si>
    <t>Method</t>
  </si>
  <si>
    <t>Annual Depreciation (£)</t>
  </si>
  <si>
    <t>Prior Accumulated Depreciation (£)</t>
  </si>
  <si>
    <t>Current Period Depreciation (£)</t>
  </si>
  <si>
    <t>Closing Accumulated Depreciation (£)</t>
  </si>
  <si>
    <t>Net Book Value (£)</t>
  </si>
  <si>
    <t>Disposal Date</t>
  </si>
  <si>
    <t>Nominal Ledger Summary</t>
  </si>
  <si>
    <t>Every active nominal account is summarised from the double-entry Journal.</t>
  </si>
  <si>
    <t>Debits (£)</t>
  </si>
  <si>
    <t>Credits (£)</t>
  </si>
  <si>
    <t>Profit and Loss Account</t>
  </si>
  <si>
    <t>Income less business expenses for the reporting period.</t>
  </si>
  <si>
    <t>Category</t>
  </si>
  <si>
    <t>Actual (£)</t>
  </si>
  <si>
    <t>Annual Budget (£)</t>
  </si>
  <si>
    <t>Variance (£)</t>
  </si>
  <si>
    <t>% of Income</t>
  </si>
  <si>
    <t>Less: Sales Returns / Refunds</t>
  </si>
  <si>
    <t>Net Income</t>
  </si>
  <si>
    <t>Total Expenses</t>
  </si>
  <si>
    <t>Profit for the Period</t>
  </si>
  <si>
    <t>Balance Sheet</t>
  </si>
  <si>
    <t>Assets, liabilities and owner capital at the reporting date.</t>
  </si>
  <si>
    <t>Assets</t>
  </si>
  <si>
    <t>Cross-check</t>
  </si>
  <si>
    <t>Fixed asset register NBV</t>
  </si>
  <si>
    <t>Ledger net fixed assets</t>
  </si>
  <si>
    <t>Unpaid invoices (tracker)</t>
  </si>
  <si>
    <t>Less: Accumulated Depreciation</t>
  </si>
  <si>
    <t>Net Fixed Assets</t>
  </si>
  <si>
    <t>Total Assets</t>
  </si>
  <si>
    <t>Liabilities</t>
  </si>
  <si>
    <t>Tax / NI Provision</t>
  </si>
  <si>
    <t>Total Liabilities</t>
  </si>
  <si>
    <t>Owner Capital</t>
  </si>
  <si>
    <t>Add: Profit for the Period</t>
  </si>
  <si>
    <t>Less: Drawings</t>
  </si>
  <si>
    <t>Closing Capital</t>
  </si>
  <si>
    <t>Total Liabilities and Capital</t>
  </si>
  <si>
    <t>Balance Check</t>
  </si>
  <si>
    <t>Budget Tracker</t>
  </si>
  <si>
    <t>Enter monthly budgets in the yellow cells. Annual actuals and the monthly summary are calculated from the Journal.</t>
  </si>
  <si>
    <t>Annual Actual (£)</t>
  </si>
  <si>
    <t>Actual - Budget (£)</t>
  </si>
  <si>
    <t>Variance %</t>
  </si>
  <si>
    <t>Monthly budget by report group</t>
  </si>
  <si>
    <t>Monthly budget versus actual summary</t>
  </si>
  <si>
    <t>Month</t>
  </si>
  <si>
    <t>Budget Income (£)</t>
  </si>
  <si>
    <t>Actual Income (£)</t>
  </si>
  <si>
    <t>Budget Expenses (£)</t>
  </si>
  <si>
    <t>Actual Expenses (£)</t>
  </si>
  <si>
    <t>Budget Profit (£)</t>
  </si>
  <si>
    <t>Actual Profit (£)</t>
  </si>
  <si>
    <t>Profit Variance (£)</t>
  </si>
  <si>
    <t>Sole Trader Dashboard</t>
  </si>
  <si>
    <t>Profit for Period</t>
  </si>
  <si>
    <t>Book Bank Balance</t>
  </si>
  <si>
    <t>Unpaid Invoices</t>
  </si>
  <si>
    <t>Unpaid Supplier Bills</t>
  </si>
  <si>
    <t>Reconciliation Difference</t>
  </si>
  <si>
    <t>Exceptions &amp; Data Quality Checks</t>
  </si>
  <si>
    <t>Live checks for duplicate IDs, missing journal references, unreconciled bank statement lines and unbalanced journal entries.</t>
  </si>
  <si>
    <t>EXCEPTION SUMMARY</t>
  </si>
  <si>
    <t>Check</t>
  </si>
  <si>
    <t>Count</t>
  </si>
  <si>
    <t>Items / notes</t>
  </si>
  <si>
    <t>Duplicate Journal transaction IDs</t>
  </si>
  <si>
    <t>Duplicate bank statement line IDs</t>
  </si>
  <si>
    <t>Duplicate sales invoice numbers</t>
  </si>
  <si>
    <t>Duplicate purchase bill references</t>
  </si>
  <si>
    <t>Sales invoices missing journal reference</t>
  </si>
  <si>
    <t>Purchase bills missing journal reference</t>
  </si>
  <si>
    <t>Unreconciled bank statement lines</t>
  </si>
  <si>
    <t>Unbalanced journal entries</t>
  </si>
  <si>
    <t>HOW TO USE THIS SHEET</t>
  </si>
  <si>
    <t>Review any row whose Status is Review. The Count and Items / notes cells update automatically from the live tables. Fix the source row in the named sheet, then return here to confirm the count returns to zero.</t>
  </si>
  <si>
    <t>Key bookkeeping, cash-flow, exception and tax-planning indicators. All KPI values are linked to the workbook tables and reports.</t>
  </si>
  <si>
    <t>Sales less sales returns</t>
  </si>
  <si>
    <t>After business expenses</t>
  </si>
  <si>
    <t>Target is £0.00</t>
  </si>
  <si>
    <t>Customer money outstanding</t>
  </si>
  <si>
    <t>Supplier bills outstanding</t>
  </si>
  <si>
    <t>Unreconciled Bank Lines</t>
  </si>
  <si>
    <t>Statement rows not matched</t>
  </si>
  <si>
    <t>Tax Savings Estimate</t>
  </si>
  <si>
    <t>Planning only, not tax advice</t>
  </si>
  <si>
    <t>EXCEPTION STATUS</t>
  </si>
  <si>
    <t>ACTION PROMPTS</t>
  </si>
  <si>
    <t>Fix any Review item on the Exceptions sheet, then return here to confirm the count is zero.</t>
  </si>
  <si>
    <t>Use the new dropdowns when entering journal accounts, invoice customers, bill suppliers and bank match status.</t>
  </si>
  <si>
    <t>The reconciliation difference card should remain at £0.00 before relying on reports.</t>
  </si>
  <si>
    <t>Yellow cells are editable; formula cells are protected to preserve the linked model.</t>
  </si>
  <si>
    <t>Metric</t>
  </si>
  <si>
    <t>Amount</t>
  </si>
  <si>
    <t>Profit</t>
  </si>
  <si>
    <t>Unpaid Bills</t>
  </si>
  <si>
    <t>Exception</t>
  </si>
  <si>
    <t>Unreconciled bank lines</t>
  </si>
  <si>
    <t>Missing journal refs</t>
  </si>
  <si>
    <t>Reset examples / delete starter data</t>
  </si>
  <si>
    <t>Before using this workbook for real records, either replace or delete the rows marked as starter examples in Customers, Suppliers, Sales Invoices, Journal and Bank Statement. After deleting examples, review the Exceptions sheet and Dashboard to confirm no linked references remain.</t>
  </si>
  <si>
    <t>Cash Flow Forecast &amp; Ageing</t>
  </si>
  <si>
    <t>Forecast expected cash using unpaid invoices, unpaid supplier bills and an editable weekly recurring-cost assumption; ageing buckets use the reporting end date by default.</t>
  </si>
  <si>
    <t>SETUP</t>
  </si>
  <si>
    <t>As-of date</t>
  </si>
  <si>
    <t>Weekly recurring costs (£)</t>
  </si>
  <si>
    <t>Note</t>
  </si>
  <si>
    <t>Change weekly recurring costs in the yellow cell. Invoice and bill timing is pulled from the tracker due dates.</t>
  </si>
  <si>
    <t>13-WEEK CASH FLOW FORECAST</t>
  </si>
  <si>
    <t>Week Start</t>
  </si>
  <si>
    <t>Week End</t>
  </si>
  <si>
    <t>Opening Cash</t>
  </si>
  <si>
    <t>Invoice Receipts</t>
  </si>
  <si>
    <t>Bill Payments + Recurring</t>
  </si>
  <si>
    <t>Closing Cash</t>
  </si>
  <si>
    <t>DEBTOR AGEING</t>
  </si>
  <si>
    <t>Age bucket</t>
  </si>
  <si>
    <t>Invoices (£)</t>
  </si>
  <si>
    <t>Bills (£)</t>
  </si>
  <si>
    <t>Not due</t>
  </si>
  <si>
    <t>0–30 days</t>
  </si>
  <si>
    <t>31–60 days</t>
  </si>
  <si>
    <t>61–90 days</t>
  </si>
  <si>
    <t>90+ days</t>
  </si>
  <si>
    <t>FORECAST ALERTS</t>
  </si>
  <si>
    <t>Lowest forecast cash</t>
  </si>
  <si>
    <t>Weeks below zero</t>
  </si>
  <si>
    <t>90+ overdue exposure</t>
  </si>
  <si>
    <t>Audit Trail</t>
  </si>
  <si>
    <t>Manual change log for important bookkeeping changes. Add a row whenever a transaction, reconciliation status, invoice, bill or setup assumption is changed.</t>
  </si>
  <si>
    <t>CHANGE LOG</t>
  </si>
  <si>
    <t>Date/time</t>
  </si>
  <si>
    <t>User</t>
  </si>
  <si>
    <t>Sheet / table</t>
  </si>
  <si>
    <t>Cell or record ID</t>
  </si>
  <si>
    <t>Change type</t>
  </si>
  <si>
    <t>Before</t>
  </si>
  <si>
    <t>After</t>
  </si>
  <si>
    <t>Reason / evidence</t>
  </si>
  <si>
    <t>Reviewed?</t>
  </si>
  <si>
    <t>Year End Checklist</t>
  </si>
  <si>
    <t>Checklist for closing balances, drawings, capital, tax reserve and final review before preparing year-end accounts.</t>
  </si>
  <si>
    <t>CHECKLIST</t>
  </si>
  <si>
    <t>Area</t>
  </si>
  <si>
    <t>Task</t>
  </si>
  <si>
    <t>Source / check</t>
  </si>
  <si>
    <t>Owner / date</t>
  </si>
  <si>
    <t>Reconcile all bank statement lines</t>
  </si>
  <si>
    <t>Bank Reconciliation difference should be £0.00</t>
  </si>
  <si>
    <t>Not started</t>
  </si>
  <si>
    <t>Debtors</t>
  </si>
  <si>
    <t>Review unpaid customer invoices</t>
  </si>
  <si>
    <t>Use Cash Flow &amp; Ageing 90+ bucket</t>
  </si>
  <si>
    <t>Creditors</t>
  </si>
  <si>
    <t>Review unpaid supplier bills</t>
  </si>
  <si>
    <t>Use Cash Flow &amp; Ageing bills ageing</t>
  </si>
  <si>
    <t>Confirm owner drawings are complete</t>
  </si>
  <si>
    <t>Review Journal drawings entries</t>
  </si>
  <si>
    <t>Confirm capital introduced and loans</t>
  </si>
  <si>
    <t>Review Professional Review flags</t>
  </si>
  <si>
    <t>Fixed assets</t>
  </si>
  <si>
    <t>Review additions, disposals and depreciation</t>
  </si>
  <si>
    <t>Fixed Assets vs Balance Sheet cross-check</t>
  </si>
  <si>
    <t>Confirm VAT position is correct</t>
  </si>
  <si>
    <t>Professional Review VAT flags</t>
  </si>
  <si>
    <t>Tax reserve</t>
  </si>
  <si>
    <t>Confirm tax savings transfer/reserve</t>
  </si>
  <si>
    <t>Compare profit to tax savings estimate</t>
  </si>
  <si>
    <t>Accruals/prepayments</t>
  </si>
  <si>
    <t>Post year-end adjustments if needed</t>
  </si>
  <si>
    <t>Journal adjustments</t>
  </si>
  <si>
    <t>Review P&amp;L and Balance Sheet</t>
  </si>
  <si>
    <t>Balance Sheet check should be £0.00</t>
  </si>
  <si>
    <t>Evidence</t>
  </si>
  <si>
    <t>File receipts, invoices and statements</t>
  </si>
  <si>
    <t>Evidence references in Journal</t>
  </si>
  <si>
    <t>Backup</t>
  </si>
  <si>
    <t>Save final year-end copy</t>
  </si>
  <si>
    <t>Export PDF/reports if required</t>
  </si>
  <si>
    <t>YEAR-END SUMMARY</t>
  </si>
  <si>
    <t>Profit for period</t>
  </si>
  <si>
    <t>Tax savings estimate</t>
  </si>
  <si>
    <t>Closing capital</t>
  </si>
  <si>
    <t>Balance sheet check</t>
  </si>
  <si>
    <t>Reconciliation difference</t>
  </si>
  <si>
    <t>Import Templates</t>
  </si>
  <si>
    <t>Paste source exports into these templates, then copy cleaned rows into the main trackers. These templates do not post transactions automatically.</t>
  </si>
  <si>
    <t>BANK CSV TEMPLATE</t>
  </si>
  <si>
    <t>Balance (£)</t>
  </si>
  <si>
    <t>Suggested Match</t>
  </si>
  <si>
    <t>SALES INVOICE EXPORT TEMPLATE</t>
  </si>
  <si>
    <t>PURCHASE BILL EXPORT TEMPLATE</t>
  </si>
  <si>
    <t>Professional Review Flags</t>
  </si>
  <si>
    <t>Live prompts for VAT, capital, loan, tax and unusual entries that may need accountant or bookkeeper review.</t>
  </si>
  <si>
    <t>REVIEW FLAGS</t>
  </si>
  <si>
    <t>Flag</t>
  </si>
  <si>
    <t>Why it matters</t>
  </si>
  <si>
    <t>Suggested action</t>
  </si>
  <si>
    <t>VAT used while VAT registered? is No</t>
  </si>
  <si>
    <t>VAT entries may not be appropriate if the business is not VAT registered.</t>
  </si>
  <si>
    <t>Confirm VAT treatment before relying on VAT figures.</t>
  </si>
  <si>
    <t>VAT rate above default</t>
  </si>
  <si>
    <t>Rates above the default may be a data-entry or tax-treatment issue.</t>
  </si>
  <si>
    <t>Check source invoice and VAT rules.</t>
  </si>
  <si>
    <t>Capital, drawings or loan wording</t>
  </si>
  <si>
    <t>Owner capital, drawings and loans affect the Balance Sheet, not normal profit.</t>
  </si>
  <si>
    <t>Confirm classification and supporting evidence.</t>
  </si>
  <si>
    <t>Negative transaction amounts</t>
  </si>
  <si>
    <t>Negative amounts can reverse accounting logic unexpectedly.</t>
  </si>
  <si>
    <t>Use debit/credit direction rather than negative amounts where possible.</t>
  </si>
  <si>
    <t>Non-100% allowable business use</t>
  </si>
  <si>
    <t>Private-use adjustments affect allowable expense and tax planning.</t>
  </si>
  <si>
    <t>Check apportionment and evidence.</t>
  </si>
  <si>
    <t>Tax / HMRC wording in descriptions</t>
  </si>
  <si>
    <t>Tax payments/provisions can be easy to misclassify.</t>
  </si>
  <si>
    <t>Confirm whether entry is business tax, VAT, PAYE, income tax or drawings.</t>
  </si>
  <si>
    <t>Reports are less reliable until the bank agrees to the books.</t>
  </si>
  <si>
    <t>Resolve bank reconciliation difference first.</t>
  </si>
  <si>
    <t>NEW CONTROL REPORTS</t>
  </si>
  <si>
    <t>Cash Flow &amp; Ageing</t>
  </si>
  <si>
    <t>Forecast cash and debtor/creditor ageing</t>
  </si>
  <si>
    <t>Professional Review</t>
  </si>
  <si>
    <t>VAT/capital/loan/tax review prompts</t>
  </si>
  <si>
    <t>Year End</t>
  </si>
  <si>
    <t>Closing checklist and summary figures</t>
  </si>
  <si>
    <t>Audit Trail / Import Templates</t>
  </si>
  <si>
    <t>Manual change log and paste templates</t>
  </si>
  <si>
    <t>Workbook Navigation &amp; Formula Map</t>
  </si>
  <si>
    <t>Use this sheet as a table of contents and dependency map. References are styled like links but kept as plain text to avoid disabled hyperlink behaviour.</t>
  </si>
  <si>
    <t>START HERE</t>
  </si>
  <si>
    <t>Go to</t>
  </si>
  <si>
    <t>Purpose</t>
  </si>
  <si>
    <t>Key cells / tables</t>
  </si>
  <si>
    <t>Feeds / depends on</t>
  </si>
  <si>
    <t>Operating instructions and reset-example guidance</t>
  </si>
  <si>
    <t>Read Me!A1:H31</t>
  </si>
  <si>
    <t>All users</t>
  </si>
  <si>
    <t>Start here before live use.</t>
  </si>
  <si>
    <t>Business name, reporting dates, VAT and tax planning rate</t>
  </si>
  <si>
    <t>Setup!B5:B13</t>
  </si>
  <si>
    <t>Reports, forecast, review flags</t>
  </si>
  <si>
    <t>Yellow cells are editable.</t>
  </si>
  <si>
    <t>Top-level KPIs, exception status and report links</t>
  </si>
  <si>
    <t>Dashboard!A4:O40</t>
  </si>
  <si>
    <t>P&amp;L, Balance Sheet, Exceptions, Cash Flow &amp; Ageing</t>
  </si>
  <si>
    <t>First review page after entering data.</t>
  </si>
  <si>
    <t>Duplicate IDs, missing journal refs and unreconciled/unbalanced checks</t>
  </si>
  <si>
    <t>Exceptions!A6:D13</t>
  </si>
  <si>
    <t>Journal, Bank Statement, Sales Invoices, Purchase Bills</t>
  </si>
  <si>
    <t>All checks should be OK.</t>
  </si>
  <si>
    <t>13-week cash forecast and debtor/creditor ageing</t>
  </si>
  <si>
    <t>Cash Flow &amp; Ageing!A8:J22</t>
  </si>
  <si>
    <t>Sales Invoices, Purchase Bills, Setup</t>
  </si>
  <si>
    <t>Edit weekly recurring costs in B6.</t>
  </si>
  <si>
    <t>VAT, capital, loan, tax and unusual-entry prompts</t>
  </si>
  <si>
    <t>Professional Review!A6:E12</t>
  </si>
  <si>
    <t>Journal, Setup, Bank Reconciliation</t>
  </si>
  <si>
    <t>Review counts above zero.</t>
  </si>
  <si>
    <t>Closing checklist and final report checks</t>
  </si>
  <si>
    <t>Year End!A6:F25</t>
  </si>
  <si>
    <t>P&amp;L, Balance Sheet, Bank Reconciliation</t>
  </si>
  <si>
    <t>Use before final accounts.</t>
  </si>
  <si>
    <t>Manual log of important changes</t>
  </si>
  <si>
    <t>Audit Trail!A6:I55</t>
  </si>
  <si>
    <t>User-maintained</t>
  </si>
  <si>
    <t>Add a row for material corrections.</t>
  </si>
  <si>
    <t>Paste areas for bank/invoice/bill exports</t>
  </si>
  <si>
    <t>Import Templates!A5:L163</t>
  </si>
  <si>
    <t>Copy cleaned data into trackers.</t>
  </si>
  <si>
    <t>FORMULA MAP</t>
  </si>
  <si>
    <t>Output sheet / area</t>
  </si>
  <si>
    <t>Key output</t>
  </si>
  <si>
    <t>Formula/source logic</t>
  </si>
  <si>
    <t>Main source sheets</t>
  </si>
  <si>
    <t>What to check if wrong</t>
  </si>
  <si>
    <t>KPIs</t>
  </si>
  <si>
    <t>Linked formulas to P&amp;L, Balance Sheet, Bank Reconciliation and tracker tables</t>
  </si>
  <si>
    <t>P&amp;L; Balance Sheet; Sales Invoices; Purchase Bills; Bank Statement</t>
  </si>
  <si>
    <t>Check source tables and Exceptions</t>
  </si>
  <si>
    <t>Live</t>
  </si>
  <si>
    <t>Data quality checks</t>
  </si>
  <si>
    <t>COUNTIFS, SUMPRODUCT, FILTER and UNIQUE checks over source tables</t>
  </si>
  <si>
    <t>Journal; Bank Statement; Sales Invoices; Purchase Bills</t>
  </si>
  <si>
    <t>Fix source row shown in Items / notes</t>
  </si>
  <si>
    <t>13-week cash forecast</t>
  </si>
  <si>
    <t>Opening bank + due invoice receipts - due bill payments - weekly recurring costs</t>
  </si>
  <si>
    <t>Chart of Accounts; Sales Invoices; Purchase Bills; Setup</t>
  </si>
  <si>
    <t>Check due dates, outstanding values and B6 recurring costs</t>
  </si>
  <si>
    <t>Debtor/creditor ageing</t>
  </si>
  <si>
    <t>SUMIFS by due-date bucket against as-of date</t>
  </si>
  <si>
    <t>Sales Invoices; Purchase Bills; Setup</t>
  </si>
  <si>
    <t>Check B5 as-of date and tracker due dates</t>
  </si>
  <si>
    <t>Review flags</t>
  </si>
  <si>
    <t>COUNTIFS over VAT, capital/drawings/loan wording, negative amounts and reconciliation difference</t>
  </si>
  <si>
    <t>Journal; Setup; Bank Reconciliation</t>
  </si>
  <si>
    <t>Investigate any Review status</t>
  </si>
  <si>
    <t>Year-end summary</t>
  </si>
  <si>
    <t>Direct links to P&amp;L, Balance Sheet, Bank Reconciliation and tax planning rate</t>
  </si>
  <si>
    <t>P&amp;L; Balance Sheet; Setup; Bank Reconciliation</t>
  </si>
  <si>
    <t>Resolve non-zero checks before finalising</t>
  </si>
  <si>
    <t>Profit and loss</t>
  </si>
  <si>
    <t>SUMIFS from Chart of Accounts closing balances by report group</t>
  </si>
  <si>
    <t>Chart of Accounts; Journal</t>
  </si>
  <si>
    <t>Trace Chart of Accounts formulas back to Journal</t>
  </si>
  <si>
    <t>Assets/liabilities/capital</t>
  </si>
  <si>
    <t>Linked balances and cross-checks from Chart of Accounts and trackers</t>
  </si>
  <si>
    <t>Chart of Accounts; Sales Invoices; Purchase Bills; Fixed Assets</t>
  </si>
  <si>
    <t>Balance Check should be £0.00</t>
  </si>
  <si>
    <t>Bank reconciliation difference</t>
  </si>
  <si>
    <t>Book balance and statement adjustments compared to statement balance</t>
  </si>
  <si>
    <t>Chart of Accounts; Bank Statement; Journal</t>
  </si>
  <si>
    <t>Difference should be £0.00</t>
  </si>
  <si>
    <t>SOURCE DATA FLOW</t>
  </si>
  <si>
    <t>Stage</t>
  </si>
  <si>
    <t>Sheets</t>
  </si>
  <si>
    <t>Role</t>
  </si>
  <si>
    <t>Feeds into</t>
  </si>
  <si>
    <t>Input type</t>
  </si>
  <si>
    <t>Formula protected?</t>
  </si>
  <si>
    <t>Setup; Chart of Accounts</t>
  </si>
  <si>
    <t>Defines business settings and nominal structure</t>
  </si>
  <si>
    <t>All reports and validations</t>
  </si>
  <si>
    <t>Yellow input cells</t>
  </si>
  <si>
    <t>Mixed</t>
  </si>
  <si>
    <t>Operational records</t>
  </si>
  <si>
    <t>Customers; Suppliers; Sales Invoices; Purchase Bills; Fixed Assets</t>
  </si>
  <si>
    <t>Customer/supplier/asset records and invoice/bill trackers</t>
  </si>
  <si>
    <t>Cash Flow, Ageing, Balance Sheet, Exceptions</t>
  </si>
  <si>
    <t>Formula columns protected</t>
  </si>
  <si>
    <t>Double entry</t>
  </si>
  <si>
    <t>Main accounting entries</t>
  </si>
  <si>
    <t>Chart of Accounts, P&amp;L, Balance Sheet, Review flags</t>
  </si>
  <si>
    <t>Bank records</t>
  </si>
  <si>
    <t>Bank Statement; Bank Reconciliation</t>
  </si>
  <si>
    <t>Bank import/matching and reconciliation</t>
  </si>
  <si>
    <t>Dashboard, Exceptions, Year End</t>
  </si>
  <si>
    <t>P&amp;L; Balance Sheet; Budget; Dashboard</t>
  </si>
  <si>
    <t>Management accounts and monitoring</t>
  </si>
  <si>
    <t>Year End and review workflow</t>
  </si>
  <si>
    <t>Calculated</t>
  </si>
  <si>
    <t>Protected</t>
  </si>
  <si>
    <t>Controls</t>
  </si>
  <si>
    <t>Exceptions; Professional Review; Audit Trail</t>
  </si>
  <si>
    <t>Quality checks, review prompts and manual change log</t>
  </si>
  <si>
    <t>Dashboard and year-end workflow</t>
  </si>
  <si>
    <t>Mostly calculated; Audit Trail editable</t>
  </si>
  <si>
    <t>PLAIN-TEXT NAVIGATION NOTE</t>
  </si>
  <si>
    <t>These entries are not Excel hyperlinks. They are sheet-qualified references you can use from the workbook tabs/name box, and they describe exactly where each report pulls its values from. This avoids broken or disabled hyperlink behaviour while still making the workbook easier to navigate.</t>
  </si>
  <si>
    <t>LAST REVIEW</t>
  </si>
  <si>
    <t>Reviewed by</t>
  </si>
  <si>
    <t>Review date</t>
  </si>
  <si>
    <t>Review notes</t>
  </si>
  <si>
    <t>David Stewart</t>
  </si>
  <si>
    <t>Ready for live-data use after final error scan.</t>
  </si>
  <si>
    <t>Workbook version notes</t>
  </si>
  <si>
    <t>Version</t>
  </si>
  <si>
    <t>Change summary</t>
  </si>
  <si>
    <t>Prepared / reviewed by</t>
  </si>
  <si>
    <t>Added navigation/formula map, exceptions, controls, dashboard review box, cash-flow forecast, ageing, year-end checklist, import templates, audit trail and professional review flags.</t>
  </si>
  <si>
    <t>Original</t>
  </si>
  <si>
    <t>Base sole trader bookkeeping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</si>
</sst>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m\-yyyy"/>
    <numFmt numFmtId="165" formatCode="0.0%;[Red]\(0.0%\);\-"/>
    <numFmt numFmtId="166" formatCode="\£#,##0.00;[Red]\(\£#,##0.00\);\-"/>
    <numFmt numFmtId="167" formatCode="0.0"/>
    <numFmt numFmtId="168" formatCode="\£#,##0.00;[Red]\(\£#,##0.00\);\£0.00"/>
    <numFmt numFmtId="169" formatCode="dd\-mmm\-yyyy\ hh:mm"/>
  </numFmts>
  <fonts count="25">
    <font>
      <sz val="11"/>
      <name val="Carlito"/>
    </font>
    <font>
      <b/>
      <sz val="18"/>
      <color rgb="FFFFFFFF"/>
      <name val="Carlito"/>
    </font>
    <font>
      <i/>
      <sz val="10"/>
      <color rgb="FF16324F"/>
      <name val="Carlito"/>
    </font>
    <font>
      <b/>
      <sz val="11"/>
      <color rgb="FFFFFFFF"/>
      <name val="Carlito"/>
    </font>
    <font>
      <b/>
      <sz val="11"/>
      <color rgb="FF16324F"/>
      <name val="Carlito"/>
    </font>
    <font>
      <sz val="11"/>
      <color rgb="FF0000FF"/>
      <name val="Carlito"/>
    </font>
    <font>
      <sz val="11"/>
      <color rgb="FF008000"/>
      <name val="Carlito"/>
    </font>
    <font>
      <sz val="11"/>
      <color rgb="FF000000"/>
      <name val="Carlito"/>
    </font>
    <font>
      <b/>
      <sz val="11"/>
      <color rgb="FF000000"/>
      <name val="Carlito"/>
    </font>
    <font>
      <i/>
      <sz val="11"/>
      <color rgb="FF16324F"/>
      <name val="Carlito"/>
    </font>
    <font>
      <u/>
      <sz val="11"/>
      <color theme="10"/>
      <name val="Carlito"/>
    </font>
    <font>
      <b/>
      <sz val="12"/>
      <color rgb="FFFFFFFF"/>
      <name val="Carlito"/>
    </font>
    <font>
      <b/>
      <sz val="11"/>
      <name val="Carlito"/>
    </font>
    <font>
      <b/>
      <sz val="18"/>
      <color rgb="FFFFFFFF"/>
      <name val="Aptos"/>
    </font>
    <font>
      <i/>
      <sz val="11"/>
      <color rgb="FF666666"/>
      <name val="Aptos"/>
    </font>
    <font>
      <sz val="11"/>
      <name val="Aptos"/>
    </font>
    <font>
      <b/>
      <sz val="11"/>
      <color rgb="FF1F4E78"/>
      <name val="Aptos"/>
    </font>
    <font>
      <b/>
      <sz val="20"/>
      <name val="Aptos"/>
    </font>
    <font>
      <sz val="11"/>
      <color rgb="FF666666"/>
      <name val="Aptos"/>
    </font>
    <font>
      <b/>
      <sz val="12"/>
      <color rgb="FFFFFFFF"/>
      <name val="Aptos"/>
    </font>
    <font>
      <b/>
      <sz val="11"/>
      <name val="Aptos"/>
    </font>
    <font>
      <sz val="11"/>
      <color rgb="FFFFFFFF"/>
      <name val="Aptos"/>
    </font>
    <font>
      <b/>
      <sz val="11"/>
      <color rgb="FF1F1F1F"/>
      <name val="Aptos"/>
    </font>
    <font>
      <u/>
      <sz val="11"/>
      <color rgb="FF0563C1"/>
      <name val="Carlito"/>
    </font>
    <font>
      <u/>
      <sz val="11"/>
      <color rgb="FF0563C1"/>
      <name val="Aptos"/>
    </font>
  </fonts>
  <fills count="13">
    <fill>
      <patternFill patternType="none"/>
    </fill>
    <fill>
      <patternFill patternType="gray125"/>
    </fill>
    <fill>
      <patternFill patternType="solid">
        <fgColor rgb="FF16324F"/>
      </patternFill>
    </fill>
    <fill>
      <patternFill patternType="solid">
        <fgColor rgb="FFEAF2F8"/>
      </patternFill>
    </fill>
    <fill>
      <patternFill patternType="solid">
        <fgColor rgb="FF1F6F78"/>
      </patternFill>
    </fill>
    <fill>
      <patternFill patternType="solid">
        <fgColor rgb="FFDCEEEF"/>
      </patternFill>
    </fill>
    <fill>
      <patternFill patternType="solid">
        <fgColor rgb="FFE2F0D9"/>
      </patternFill>
    </fill>
    <fill>
      <patternFill patternType="solid">
        <fgColor rgb="FF1F4E78"/>
        <bgColor indexed="64"/>
      </patternFill>
    </fill>
    <fill>
      <patternFill patternType="solid">
        <fgColor rgb="FF5B9BD5"/>
        <bgColor indexed="64"/>
      </patternFill>
    </fill>
    <fill>
      <patternFill patternType="solid">
        <fgColor rgb="FFD9EAF7"/>
        <bgColor indexed="64"/>
      </patternFill>
    </fill>
    <fill>
      <patternFill patternType="solid">
        <fgColor rgb="FFF8FBFD"/>
        <bgColor indexed="64"/>
      </patternFill>
    </fill>
    <fill>
      <patternFill patternType="solid">
        <fgColor rgb="FFFFF2CC"/>
        <bgColor indexed="64"/>
      </patternFill>
    </fill>
    <fill>
      <patternFill patternType="solid">
        <fgColor rgb="FFEAF3F8"/>
        <bgColor indexed="64"/>
      </patternFill>
    </fill>
  </fills>
  <borders count="1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16324F"/>
      </top>
      <bottom/>
      <diagonal/>
    </border>
    <border>
      <left/>
      <right/>
      <top style="double">
        <color rgb="FF16324F"/>
      </top>
      <bottom/>
      <diagonal/>
    </border>
    <border>
      <left/>
      <right/>
      <top style="double">
        <color rgb="FF16324F"/>
      </top>
      <bottom/>
      <diagonal/>
    </border>
    <border>
      <left/>
      <right/>
      <top style="double">
        <color rgb="FF16324F"/>
      </top>
      <bottom/>
      <diagonal/>
    </border>
    <border>
      <left/>
      <right/>
      <top/>
      <bottom/>
      <diagonal/>
    </border>
    <border>
      <left/>
      <right/>
      <top style="thin">
        <color rgb="FF9ECAE1"/>
      </top>
      <bottom/>
      <diagonal/>
    </border>
    <border>
      <left/>
      <right/>
      <top/>
      <bottom style="thin">
        <color rgb="FF9ECAE1"/>
      </bottom>
      <diagonal/>
    </border>
  </borders>
  <cellStyleXfs count="2">
    <xf numFmtId="0" fontId="0" fillId="0" borderId="0"/>
    <xf numFmtId="0" fontId="10" fillId="0" borderId="0" applyNumberFormat="0" applyFill="0" applyBorder="0" applyAlignment="0" applyProtection="0"/>
  </cellStyleXfs>
  <cellXfs count="180">
    <xf numFmtId="0" fontId="0" fillId="0" borderId="0" xfId="0"/>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9" xfId="0" applyBorder="1" applyAlignment="1">
      <alignment vertical="center"/>
    </xf>
    <xf numFmtId="166" fontId="6" fillId="0" borderId="5" xfId="0" applyNumberFormat="1" applyFont="1" applyBorder="1" applyAlignment="1">
      <alignment vertical="center"/>
    </xf>
    <xf numFmtId="166" fontId="6" fillId="0" borderId="6" xfId="0" applyNumberFormat="1" applyFont="1" applyBorder="1" applyAlignment="1">
      <alignment vertical="center"/>
    </xf>
    <xf numFmtId="166" fontId="6" fillId="0" borderId="0" xfId="0" applyNumberFormat="1" applyFont="1" applyAlignment="1">
      <alignment vertical="center"/>
    </xf>
    <xf numFmtId="166" fontId="6" fillId="0" borderId="8" xfId="0" applyNumberFormat="1" applyFont="1" applyBorder="1" applyAlignment="1">
      <alignment vertical="center"/>
    </xf>
    <xf numFmtId="166" fontId="6" fillId="0" borderId="10" xfId="0" applyNumberFormat="1" applyFont="1" applyBorder="1" applyAlignment="1">
      <alignment vertical="center"/>
    </xf>
    <xf numFmtId="166" fontId="6" fillId="0" borderId="11" xfId="0" applyNumberFormat="1"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0" xfId="0" applyFont="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165" fontId="6" fillId="0" borderId="6" xfId="0" applyNumberFormat="1" applyFont="1" applyBorder="1" applyAlignment="1">
      <alignment vertical="center"/>
    </xf>
    <xf numFmtId="165" fontId="6" fillId="0" borderId="8" xfId="0" applyNumberFormat="1" applyFont="1" applyBorder="1" applyAlignment="1">
      <alignment vertical="center"/>
    </xf>
    <xf numFmtId="0" fontId="4" fillId="5" borderId="7" xfId="0" applyFont="1" applyFill="1" applyBorder="1" applyAlignment="1">
      <alignment vertical="center"/>
    </xf>
    <xf numFmtId="166" fontId="4" fillId="5" borderId="0" xfId="0" applyNumberFormat="1" applyFont="1" applyFill="1" applyAlignment="1">
      <alignment vertical="center"/>
    </xf>
    <xf numFmtId="165" fontId="4" fillId="5" borderId="8" xfId="0" applyNumberFormat="1" applyFont="1" applyFill="1" applyBorder="1" applyAlignment="1">
      <alignment vertical="center"/>
    </xf>
    <xf numFmtId="0" fontId="8" fillId="6" borderId="14" xfId="0" applyFont="1" applyFill="1" applyBorder="1" applyAlignment="1">
      <alignment vertical="center"/>
    </xf>
    <xf numFmtId="166" fontId="8" fillId="6" borderId="15" xfId="0" applyNumberFormat="1" applyFont="1" applyFill="1" applyBorder="1" applyAlignment="1">
      <alignment vertical="center"/>
    </xf>
    <xf numFmtId="165" fontId="8" fillId="6" borderId="15" xfId="0" applyNumberFormat="1" applyFont="1" applyFill="1" applyBorder="1" applyAlignment="1">
      <alignment vertical="center"/>
    </xf>
    <xf numFmtId="0" fontId="8" fillId="6" borderId="9" xfId="0" applyFont="1" applyFill="1" applyBorder="1" applyAlignment="1">
      <alignment vertical="center"/>
    </xf>
    <xf numFmtId="166" fontId="8" fillId="6" borderId="10" xfId="0" applyNumberFormat="1" applyFont="1" applyFill="1" applyBorder="1" applyAlignment="1">
      <alignment vertical="center"/>
    </xf>
    <xf numFmtId="165" fontId="8" fillId="6" borderId="11" xfId="0" applyNumberFormat="1" applyFont="1" applyFill="1" applyBorder="1" applyAlignment="1">
      <alignment vertical="center"/>
    </xf>
    <xf numFmtId="0" fontId="8" fillId="6" borderId="7" xfId="0" applyFont="1" applyFill="1" applyBorder="1" applyAlignment="1">
      <alignment vertical="center"/>
    </xf>
    <xf numFmtId="166" fontId="8" fillId="6" borderId="8" xfId="0" applyNumberFormat="1" applyFont="1" applyFill="1" applyBorder="1" applyAlignment="1">
      <alignment vertical="center"/>
    </xf>
    <xf numFmtId="0" fontId="8" fillId="6" borderId="12" xfId="0" applyFont="1" applyFill="1" applyBorder="1" applyAlignment="1">
      <alignment vertical="center"/>
    </xf>
    <xf numFmtId="166" fontId="8" fillId="6" borderId="13" xfId="0" applyNumberFormat="1" applyFont="1" applyFill="1" applyBorder="1" applyAlignment="1">
      <alignment vertical="center"/>
    </xf>
    <xf numFmtId="166" fontId="8" fillId="6" borderId="11" xfId="0" applyNumberFormat="1" applyFont="1" applyFill="1" applyBorder="1" applyAlignment="1">
      <alignment vertical="center"/>
    </xf>
    <xf numFmtId="0" fontId="1" fillId="2" borderId="0" xfId="0" applyFont="1" applyFill="1" applyAlignment="1">
      <alignment horizontal="left" vertical="center"/>
    </xf>
    <xf numFmtId="0" fontId="2" fillId="3" borderId="0" xfId="0" applyFont="1" applyFill="1" applyAlignment="1">
      <alignment vertical="center" wrapText="1"/>
    </xf>
    <xf numFmtId="0" fontId="1" fillId="2" borderId="0" xfId="0" applyFont="1" applyFill="1" applyAlignment="1" applyProtection="1">
      <alignment horizontal="left" vertical="center"/>
    </xf>
    <xf numFmtId="0" fontId="2" fillId="3" borderId="0" xfId="0" applyFont="1" applyFill="1" applyAlignment="1" applyProtection="1">
      <alignment vertical="center" wrapText="1"/>
    </xf>
    <xf numFmtId="0" fontId="0" fillId="0" borderId="0" xfId="0" applyAlignment="1" applyProtection="1">
      <alignment vertical="center"/>
    </xf>
    <xf numFmtId="0" fontId="3" fillId="4" borderId="1"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2" borderId="0" xfId="0" applyFont="1" applyFill="1" applyAlignment="1" applyProtection="1">
      <alignment horizontal="left" vertical="center"/>
    </xf>
    <xf numFmtId="0" fontId="4" fillId="0" borderId="4" xfId="0" applyFont="1" applyBorder="1" applyAlignment="1" applyProtection="1">
      <alignment vertical="center"/>
    </xf>
    <xf numFmtId="0" fontId="0" fillId="0" borderId="5" xfId="0" applyBorder="1" applyAlignment="1" applyProtection="1">
      <alignment vertical="center" wrapText="1"/>
    </xf>
    <xf numFmtId="0" fontId="0" fillId="0" borderId="6" xfId="0" applyBorder="1" applyAlignment="1" applyProtection="1">
      <alignment vertical="center" wrapText="1"/>
    </xf>
    <xf numFmtId="0" fontId="4" fillId="0" borderId="7" xfId="0" applyFont="1" applyBorder="1" applyAlignment="1" applyProtection="1">
      <alignment vertical="center"/>
    </xf>
    <xf numFmtId="0" fontId="0" fillId="0" borderId="0" xfId="0" applyAlignment="1" applyProtection="1">
      <alignment vertical="center" wrapText="1"/>
    </xf>
    <xf numFmtId="0" fontId="0" fillId="0" borderId="8" xfId="0" applyBorder="1" applyAlignment="1" applyProtection="1">
      <alignment vertical="center" wrapText="1"/>
    </xf>
    <xf numFmtId="0" fontId="4" fillId="0" borderId="9" xfId="0" applyFont="1" applyBorder="1" applyAlignment="1" applyProtection="1">
      <alignment vertical="center"/>
    </xf>
    <xf numFmtId="0" fontId="0" fillId="0" borderId="10" xfId="0" applyBorder="1" applyAlignment="1" applyProtection="1">
      <alignment vertical="center" wrapText="1"/>
    </xf>
    <xf numFmtId="0" fontId="0" fillId="0" borderId="11" xfId="0" applyBorder="1" applyAlignment="1" applyProtection="1">
      <alignment vertical="center" wrapText="1"/>
    </xf>
    <xf numFmtId="0" fontId="0" fillId="0" borderId="11" xfId="0" applyBorder="1" applyAlignment="1" applyProtection="1">
      <alignment vertical="center"/>
    </xf>
    <xf numFmtId="0" fontId="3" fillId="4" borderId="2" xfId="0" applyFont="1" applyFill="1" applyBorder="1" applyAlignment="1" applyProtection="1">
      <alignment horizontal="center" vertical="center" wrapText="1"/>
    </xf>
    <xf numFmtId="166" fontId="6" fillId="0" borderId="5" xfId="0" applyNumberFormat="1" applyFont="1" applyBorder="1" applyAlignment="1" applyProtection="1">
      <alignment vertical="center"/>
    </xf>
    <xf numFmtId="166" fontId="6" fillId="0" borderId="6" xfId="0" applyNumberFormat="1" applyFont="1" applyBorder="1" applyAlignment="1" applyProtection="1">
      <alignment vertical="center"/>
    </xf>
    <xf numFmtId="166" fontId="6" fillId="0" borderId="0" xfId="0" applyNumberFormat="1" applyFont="1" applyAlignment="1" applyProtection="1">
      <alignment vertical="center"/>
    </xf>
    <xf numFmtId="166" fontId="6" fillId="0" borderId="8" xfId="0" applyNumberFormat="1" applyFont="1" applyBorder="1" applyAlignment="1" applyProtection="1">
      <alignment vertical="center"/>
    </xf>
    <xf numFmtId="166" fontId="6" fillId="0" borderId="10" xfId="0" applyNumberFormat="1" applyFont="1" applyBorder="1" applyAlignment="1" applyProtection="1">
      <alignment vertical="center"/>
    </xf>
    <xf numFmtId="166" fontId="6" fillId="0" borderId="11" xfId="0" applyNumberFormat="1" applyFont="1" applyBorder="1" applyAlignment="1" applyProtection="1">
      <alignment vertical="center"/>
    </xf>
    <xf numFmtId="166" fontId="7" fillId="0" borderId="5" xfId="0" applyNumberFormat="1" applyFont="1" applyBorder="1" applyAlignment="1" applyProtection="1">
      <alignment vertical="center"/>
    </xf>
    <xf numFmtId="0" fontId="7" fillId="0" borderId="5" xfId="0" applyFont="1" applyBorder="1" applyAlignment="1" applyProtection="1">
      <alignment vertical="center"/>
    </xf>
    <xf numFmtId="166" fontId="7" fillId="0" borderId="0" xfId="0" applyNumberFormat="1" applyFont="1" applyAlignment="1" applyProtection="1">
      <alignment vertical="center"/>
    </xf>
    <xf numFmtId="0" fontId="7" fillId="0" borderId="0" xfId="0" applyFont="1" applyAlignment="1" applyProtection="1">
      <alignment vertical="center"/>
    </xf>
    <xf numFmtId="166" fontId="7" fillId="0" borderId="10" xfId="0" applyNumberFormat="1" applyFont="1" applyBorder="1" applyAlignment="1" applyProtection="1">
      <alignment vertical="center"/>
    </xf>
    <xf numFmtId="0" fontId="7" fillId="0" borderId="10" xfId="0" applyFont="1" applyBorder="1" applyAlignment="1" applyProtection="1">
      <alignment vertical="center"/>
    </xf>
    <xf numFmtId="0" fontId="0" fillId="0" borderId="4" xfId="0" applyBorder="1" applyAlignment="1" applyProtection="1">
      <alignment vertical="center"/>
    </xf>
    <xf numFmtId="0" fontId="0" fillId="0" borderId="7" xfId="0" applyBorder="1" applyAlignment="1" applyProtection="1">
      <alignment vertical="center"/>
    </xf>
    <xf numFmtId="0" fontId="8" fillId="0" borderId="14" xfId="0" applyFont="1" applyBorder="1" applyAlignment="1" applyProtection="1">
      <alignment vertical="center"/>
    </xf>
    <xf numFmtId="166" fontId="8" fillId="0" borderId="15" xfId="0" applyNumberFormat="1" applyFont="1" applyBorder="1" applyAlignment="1" applyProtection="1">
      <alignment vertical="center"/>
    </xf>
    <xf numFmtId="0" fontId="8" fillId="0" borderId="9" xfId="0" applyFont="1" applyBorder="1" applyAlignment="1" applyProtection="1">
      <alignment vertical="center"/>
    </xf>
    <xf numFmtId="166" fontId="8" fillId="0" borderId="11" xfId="0" applyNumberFormat="1" applyFont="1" applyBorder="1" applyAlignment="1" applyProtection="1">
      <alignment vertical="center"/>
    </xf>
    <xf numFmtId="0" fontId="8" fillId="0" borderId="12" xfId="0" applyFont="1" applyBorder="1" applyAlignment="1" applyProtection="1">
      <alignment vertical="center"/>
    </xf>
    <xf numFmtId="166" fontId="8" fillId="0" borderId="13" xfId="0" applyNumberFormat="1" applyFont="1" applyBorder="1" applyAlignment="1" applyProtection="1">
      <alignment vertical="center"/>
    </xf>
    <xf numFmtId="0" fontId="9" fillId="3" borderId="0" xfId="0" applyFont="1" applyFill="1" applyAlignment="1" applyProtection="1">
      <alignment vertical="center" wrapText="1"/>
    </xf>
    <xf numFmtId="17" fontId="3" fillId="4" borderId="2" xfId="0" applyNumberFormat="1" applyFont="1" applyFill="1" applyBorder="1" applyAlignment="1" applyProtection="1">
      <alignment horizontal="center" vertical="center" wrapText="1"/>
    </xf>
    <xf numFmtId="165" fontId="6" fillId="0" borderId="6" xfId="0" applyNumberFormat="1" applyFont="1" applyBorder="1" applyAlignment="1" applyProtection="1">
      <alignment vertical="center"/>
    </xf>
    <xf numFmtId="165" fontId="6" fillId="0" borderId="8" xfId="0" applyNumberFormat="1" applyFont="1" applyBorder="1" applyAlignment="1" applyProtection="1">
      <alignment vertical="center"/>
    </xf>
    <xf numFmtId="0" fontId="0" fillId="0" borderId="9" xfId="0" applyBorder="1" applyAlignment="1" applyProtection="1">
      <alignment vertical="center"/>
    </xf>
    <xf numFmtId="165" fontId="6" fillId="0" borderId="11" xfId="0" applyNumberFormat="1" applyFont="1" applyBorder="1" applyAlignment="1" applyProtection="1">
      <alignment vertical="center"/>
    </xf>
    <xf numFmtId="17" fontId="6" fillId="0" borderId="4" xfId="0" applyNumberFormat="1" applyFont="1" applyBorder="1" applyAlignment="1" applyProtection="1">
      <alignment vertical="center"/>
    </xf>
    <xf numFmtId="17" fontId="6" fillId="0" borderId="7" xfId="0" applyNumberFormat="1" applyFont="1" applyBorder="1" applyAlignment="1" applyProtection="1">
      <alignment vertical="center"/>
    </xf>
    <xf numFmtId="17" fontId="6" fillId="0" borderId="9" xfId="0" applyNumberFormat="1" applyFont="1" applyBorder="1" applyAlignment="1" applyProtection="1">
      <alignment vertical="center"/>
    </xf>
    <xf numFmtId="0" fontId="5" fillId="11" borderId="6" xfId="0" applyFont="1" applyFill="1" applyBorder="1" applyAlignment="1" applyProtection="1">
      <alignment vertical="center"/>
      <protection locked="0"/>
    </xf>
    <xf numFmtId="0" fontId="5" fillId="11" borderId="8" xfId="0" applyFont="1" applyFill="1" applyBorder="1" applyAlignment="1" applyProtection="1">
      <alignment vertical="center"/>
      <protection locked="0"/>
    </xf>
    <xf numFmtId="164" fontId="5" fillId="11" borderId="8" xfId="0" applyNumberFormat="1" applyFont="1" applyFill="1" applyBorder="1" applyAlignment="1" applyProtection="1">
      <alignment vertical="center"/>
      <protection locked="0"/>
    </xf>
    <xf numFmtId="165" fontId="5" fillId="11" borderId="8" xfId="0" applyNumberFormat="1"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5" fillId="11" borderId="5" xfId="0" applyFont="1" applyFill="1" applyBorder="1" applyAlignment="1" applyProtection="1">
      <alignment vertical="center"/>
      <protection locked="0"/>
    </xf>
    <xf numFmtId="166" fontId="5" fillId="11" borderId="5" xfId="0" applyNumberFormat="1" applyFont="1" applyFill="1" applyBorder="1" applyAlignment="1" applyProtection="1">
      <alignment vertical="center"/>
      <protection locked="0"/>
    </xf>
    <xf numFmtId="0" fontId="5" fillId="11" borderId="7" xfId="0" applyFont="1" applyFill="1" applyBorder="1" applyAlignment="1" applyProtection="1">
      <alignment vertical="center"/>
      <protection locked="0"/>
    </xf>
    <xf numFmtId="0" fontId="5" fillId="11" borderId="0" xfId="0" applyFont="1" applyFill="1" applyAlignment="1" applyProtection="1">
      <alignment vertical="center"/>
      <protection locked="0"/>
    </xf>
    <xf numFmtId="166" fontId="5" fillId="11" borderId="0" xfId="0" applyNumberFormat="1" applyFont="1" applyFill="1" applyAlignment="1" applyProtection="1">
      <alignment vertical="center"/>
      <protection locked="0"/>
    </xf>
    <xf numFmtId="0" fontId="5" fillId="11" borderId="9" xfId="0" applyFont="1" applyFill="1" applyBorder="1" applyAlignment="1" applyProtection="1">
      <alignment vertical="center"/>
      <protection locked="0"/>
    </xf>
    <xf numFmtId="0" fontId="5" fillId="11" borderId="10" xfId="0" applyFont="1" applyFill="1" applyBorder="1" applyAlignment="1" applyProtection="1">
      <alignment vertical="center"/>
      <protection locked="0"/>
    </xf>
    <xf numFmtId="166" fontId="5" fillId="11" borderId="10" xfId="0" applyNumberFormat="1" applyFont="1" applyFill="1" applyBorder="1" applyAlignment="1" applyProtection="1">
      <alignment vertical="center"/>
      <protection locked="0"/>
    </xf>
    <xf numFmtId="1" fontId="5" fillId="11" borderId="5" xfId="0" applyNumberFormat="1" applyFont="1" applyFill="1" applyBorder="1" applyAlignment="1" applyProtection="1">
      <alignment vertical="center"/>
      <protection locked="0"/>
    </xf>
    <xf numFmtId="1" fontId="5" fillId="11" borderId="0" xfId="0" applyNumberFormat="1" applyFont="1" applyFill="1" applyAlignment="1" applyProtection="1">
      <alignment vertical="center"/>
      <protection locked="0"/>
    </xf>
    <xf numFmtId="1" fontId="5" fillId="11" borderId="10" xfId="0" applyNumberFormat="1" applyFont="1" applyFill="1" applyBorder="1" applyAlignment="1" applyProtection="1">
      <alignment vertical="center"/>
      <protection locked="0"/>
    </xf>
    <xf numFmtId="0" fontId="5" fillId="11" borderId="11" xfId="0" applyFont="1" applyFill="1" applyBorder="1" applyAlignment="1" applyProtection="1">
      <alignment vertical="center"/>
      <protection locked="0"/>
    </xf>
    <xf numFmtId="164" fontId="5" fillId="11" borderId="5" xfId="0" applyNumberFormat="1" applyFont="1" applyFill="1" applyBorder="1" applyAlignment="1" applyProtection="1">
      <alignment vertical="center"/>
      <protection locked="0"/>
    </xf>
    <xf numFmtId="165" fontId="5" fillId="11" borderId="5" xfId="0" applyNumberFormat="1" applyFont="1" applyFill="1" applyBorder="1" applyAlignment="1" applyProtection="1">
      <alignment vertical="center"/>
      <protection locked="0"/>
    </xf>
    <xf numFmtId="164" fontId="5" fillId="11" borderId="0" xfId="0" applyNumberFormat="1" applyFont="1" applyFill="1" applyAlignment="1" applyProtection="1">
      <alignment vertical="center"/>
      <protection locked="0"/>
    </xf>
    <xf numFmtId="165" fontId="5" fillId="11" borderId="0" xfId="0" applyNumberFormat="1" applyFont="1" applyFill="1" applyAlignment="1" applyProtection="1">
      <alignment vertical="center"/>
      <protection locked="0"/>
    </xf>
    <xf numFmtId="164" fontId="5" fillId="11" borderId="10" xfId="0" applyNumberFormat="1" applyFont="1" applyFill="1" applyBorder="1" applyAlignment="1" applyProtection="1">
      <alignment vertical="center"/>
      <protection locked="0"/>
    </xf>
    <xf numFmtId="165" fontId="5" fillId="11" borderId="10" xfId="0" applyNumberFormat="1" applyFont="1" applyFill="1" applyBorder="1" applyAlignment="1" applyProtection="1">
      <alignment vertical="center"/>
      <protection locked="0"/>
    </xf>
    <xf numFmtId="0" fontId="7" fillId="11" borderId="5" xfId="0" applyFont="1" applyFill="1" applyBorder="1" applyAlignment="1" applyProtection="1">
      <alignment vertical="center"/>
      <protection locked="0"/>
    </xf>
    <xf numFmtId="0" fontId="7" fillId="11" borderId="0" xfId="0" applyFont="1" applyFill="1" applyAlignment="1" applyProtection="1">
      <alignment vertical="center"/>
      <protection locked="0"/>
    </xf>
    <xf numFmtId="0" fontId="7" fillId="11" borderId="10" xfId="0" applyFont="1" applyFill="1" applyBorder="1" applyAlignment="1" applyProtection="1">
      <alignment vertical="center"/>
      <protection locked="0"/>
    </xf>
    <xf numFmtId="0" fontId="4" fillId="11" borderId="0" xfId="0" applyFont="1" applyFill="1" applyAlignment="1" applyProtection="1">
      <alignment vertical="center"/>
      <protection locked="0"/>
    </xf>
    <xf numFmtId="164" fontId="5" fillId="11" borderId="6" xfId="0" applyNumberFormat="1" applyFont="1" applyFill="1" applyBorder="1" applyAlignment="1" applyProtection="1">
      <alignment vertical="center"/>
      <protection locked="0"/>
    </xf>
    <xf numFmtId="166" fontId="5" fillId="11" borderId="8" xfId="0" applyNumberFormat="1" applyFont="1" applyFill="1" applyBorder="1" applyAlignment="1" applyProtection="1">
      <alignment vertical="center"/>
      <protection locked="0"/>
    </xf>
    <xf numFmtId="166" fontId="5" fillId="11" borderId="11" xfId="0" applyNumberFormat="1" applyFont="1" applyFill="1" applyBorder="1" applyAlignment="1" applyProtection="1">
      <alignment vertical="center"/>
      <protection locked="0"/>
    </xf>
    <xf numFmtId="166" fontId="6" fillId="11" borderId="8" xfId="0" applyNumberFormat="1" applyFont="1" applyFill="1" applyBorder="1" applyAlignment="1" applyProtection="1">
      <alignment vertical="center"/>
      <protection locked="0"/>
    </xf>
    <xf numFmtId="167" fontId="5" fillId="11" borderId="5" xfId="0" applyNumberFormat="1" applyFont="1" applyFill="1" applyBorder="1" applyAlignment="1" applyProtection="1">
      <alignment vertical="center"/>
      <protection locked="0"/>
    </xf>
    <xf numFmtId="167" fontId="5" fillId="11" borderId="0" xfId="0" applyNumberFormat="1" applyFont="1" applyFill="1" applyAlignment="1" applyProtection="1">
      <alignment vertical="center"/>
      <protection locked="0"/>
    </xf>
    <xf numFmtId="167" fontId="5" fillId="11" borderId="10" xfId="0" applyNumberFormat="1" applyFont="1" applyFill="1" applyBorder="1" applyAlignment="1" applyProtection="1">
      <alignment vertical="center"/>
      <protection locked="0"/>
    </xf>
    <xf numFmtId="0" fontId="0" fillId="11" borderId="0" xfId="0" applyFill="1" applyAlignment="1" applyProtection="1">
      <alignment vertical="center"/>
      <protection locked="0"/>
    </xf>
    <xf numFmtId="0" fontId="3" fillId="11" borderId="0" xfId="0" applyFont="1" applyFill="1" applyAlignment="1" applyProtection="1">
      <alignment horizontal="left" vertical="center"/>
      <protection locked="0"/>
    </xf>
    <xf numFmtId="0" fontId="3" fillId="11" borderId="2" xfId="0" applyFont="1" applyFill="1" applyBorder="1" applyAlignment="1" applyProtection="1">
      <alignment horizontal="center" vertical="center" wrapText="1"/>
      <protection locked="0"/>
    </xf>
    <xf numFmtId="0" fontId="3" fillId="11" borderId="3" xfId="0" applyFont="1" applyFill="1" applyBorder="1" applyAlignment="1" applyProtection="1">
      <alignment horizontal="center" vertical="center" wrapText="1"/>
      <protection locked="0"/>
    </xf>
    <xf numFmtId="166" fontId="6" fillId="11" borderId="5" xfId="0" applyNumberFormat="1" applyFont="1" applyFill="1" applyBorder="1" applyAlignment="1" applyProtection="1">
      <alignment vertical="center"/>
      <protection locked="0"/>
    </xf>
    <xf numFmtId="166" fontId="6" fillId="11" borderId="6" xfId="0" applyNumberFormat="1" applyFont="1" applyFill="1" applyBorder="1" applyAlignment="1" applyProtection="1">
      <alignment vertical="center"/>
      <protection locked="0"/>
    </xf>
    <xf numFmtId="166" fontId="6" fillId="11" borderId="0" xfId="0" applyNumberFormat="1" applyFont="1" applyFill="1" applyAlignment="1" applyProtection="1">
      <alignment vertical="center"/>
      <protection locked="0"/>
    </xf>
    <xf numFmtId="166" fontId="6" fillId="11" borderId="10" xfId="0" applyNumberFormat="1" applyFont="1" applyFill="1" applyBorder="1" applyAlignment="1" applyProtection="1">
      <alignment vertical="center"/>
      <protection locked="0"/>
    </xf>
    <xf numFmtId="166" fontId="6" fillId="11" borderId="11" xfId="0" applyNumberFormat="1" applyFont="1" applyFill="1" applyBorder="1" applyAlignment="1" applyProtection="1">
      <alignment vertical="center"/>
      <protection locked="0"/>
    </xf>
    <xf numFmtId="168" fontId="15" fillId="11" borderId="0" xfId="0" applyNumberFormat="1" applyFont="1" applyFill="1" applyProtection="1">
      <protection locked="0"/>
    </xf>
    <xf numFmtId="169" fontId="15" fillId="11" borderId="0" xfId="0" applyNumberFormat="1" applyFont="1" applyFill="1" applyProtection="1">
      <protection locked="0"/>
    </xf>
    <xf numFmtId="0" fontId="15" fillId="11" borderId="0" xfId="0" applyFont="1" applyFill="1" applyProtection="1">
      <protection locked="0"/>
    </xf>
    <xf numFmtId="0" fontId="13" fillId="7" borderId="16" xfId="0" applyFont="1" applyFill="1" applyBorder="1" applyProtection="1"/>
    <xf numFmtId="0" fontId="14" fillId="0" borderId="16" xfId="0" applyFont="1" applyBorder="1" applyAlignment="1" applyProtection="1">
      <alignment wrapText="1"/>
    </xf>
    <xf numFmtId="0" fontId="15" fillId="0" borderId="0" xfId="0" applyFont="1" applyProtection="1"/>
    <xf numFmtId="0" fontId="15" fillId="0" borderId="0" xfId="0" applyFont="1" applyAlignment="1" applyProtection="1">
      <alignment wrapText="1"/>
    </xf>
    <xf numFmtId="0" fontId="19" fillId="8" borderId="16" xfId="0" applyFont="1" applyFill="1" applyBorder="1" applyProtection="1"/>
    <xf numFmtId="0" fontId="22" fillId="9" borderId="0" xfId="0" applyFont="1" applyFill="1" applyAlignment="1" applyProtection="1">
      <alignment horizontal="center"/>
    </xf>
    <xf numFmtId="0" fontId="22" fillId="9" borderId="0" xfId="0" applyFont="1" applyFill="1" applyAlignment="1" applyProtection="1">
      <alignment horizontal="center" wrapText="1"/>
    </xf>
    <xf numFmtId="0" fontId="23" fillId="12" borderId="0" xfId="1" applyFont="1" applyFill="1" applyProtection="1"/>
    <xf numFmtId="0" fontId="24" fillId="12" borderId="0" xfId="0" applyFont="1" applyFill="1" applyAlignment="1" applyProtection="1">
      <alignment wrapText="1"/>
    </xf>
    <xf numFmtId="0" fontId="10" fillId="12" borderId="0" xfId="1" applyFill="1" applyProtection="1"/>
    <xf numFmtId="0" fontId="24" fillId="12" borderId="0" xfId="0" applyFont="1" applyFill="1" applyProtection="1"/>
    <xf numFmtId="0" fontId="15" fillId="0" borderId="16" xfId="0" applyFont="1" applyBorder="1" applyAlignment="1" applyProtection="1">
      <alignment wrapText="1"/>
    </xf>
    <xf numFmtId="0" fontId="0" fillId="11" borderId="0" xfId="0" applyFill="1" applyAlignment="1" applyProtection="1">
      <alignment vertical="center" wrapText="1"/>
      <protection locked="0"/>
    </xf>
    <xf numFmtId="164" fontId="0" fillId="11" borderId="0" xfId="0" applyNumberFormat="1" applyFill="1" applyAlignment="1" applyProtection="1">
      <alignment vertical="center" wrapText="1"/>
      <protection locked="0"/>
    </xf>
    <xf numFmtId="164" fontId="0" fillId="11" borderId="0" xfId="0" applyNumberFormat="1" applyFill="1" applyAlignment="1" applyProtection="1">
      <alignment vertical="center"/>
      <protection locked="0"/>
    </xf>
    <xf numFmtId="0" fontId="0" fillId="11" borderId="0" xfId="0" applyFill="1" applyAlignment="1" applyProtection="1">
      <alignment vertical="center" wrapText="1"/>
      <protection locked="0"/>
    </xf>
    <xf numFmtId="164" fontId="15" fillId="0" borderId="0" xfId="0" applyNumberFormat="1" applyFont="1" applyProtection="1"/>
    <xf numFmtId="0" fontId="15" fillId="0" borderId="0" xfId="0" applyFont="1" applyAlignment="1" applyProtection="1">
      <alignment wrapText="1"/>
    </xf>
    <xf numFmtId="168" fontId="15" fillId="0" borderId="0" xfId="0" applyNumberFormat="1" applyFont="1" applyProtection="1"/>
    <xf numFmtId="3" fontId="15" fillId="0" borderId="0" xfId="0" applyNumberFormat="1" applyFont="1" applyProtection="1"/>
    <xf numFmtId="0" fontId="0" fillId="0" borderId="0" xfId="0" applyProtection="1"/>
    <xf numFmtId="0" fontId="13" fillId="7" borderId="16" xfId="0" applyFont="1" applyFill="1" applyBorder="1" applyAlignment="1" applyProtection="1">
      <alignment horizontal="left"/>
    </xf>
    <xf numFmtId="0" fontId="16" fillId="10" borderId="17" xfId="0" applyFont="1" applyFill="1" applyBorder="1" applyProtection="1"/>
    <xf numFmtId="0" fontId="15" fillId="10" borderId="17" xfId="0" applyFont="1" applyFill="1" applyBorder="1" applyProtection="1"/>
    <xf numFmtId="168" fontId="17" fillId="10" borderId="16" xfId="0" applyNumberFormat="1" applyFont="1" applyFill="1" applyBorder="1" applyProtection="1"/>
    <xf numFmtId="166" fontId="15" fillId="10" borderId="16" xfId="0" applyNumberFormat="1" applyFont="1" applyFill="1" applyBorder="1" applyProtection="1"/>
    <xf numFmtId="166" fontId="15" fillId="0" borderId="0" xfId="0" applyNumberFormat="1" applyFont="1" applyProtection="1"/>
    <xf numFmtId="0" fontId="15" fillId="10" borderId="16" xfId="0" applyFont="1" applyFill="1" applyBorder="1" applyProtection="1"/>
    <xf numFmtId="0" fontId="18" fillId="10" borderId="16" xfId="0" applyFont="1" applyFill="1" applyBorder="1" applyAlignment="1" applyProtection="1">
      <alignment wrapText="1"/>
    </xf>
    <xf numFmtId="0" fontId="15" fillId="10" borderId="18" xfId="0" applyFont="1" applyFill="1" applyBorder="1" applyProtection="1"/>
    <xf numFmtId="3" fontId="17" fillId="10" borderId="16" xfId="0" applyNumberFormat="1" applyFont="1" applyFill="1" applyBorder="1" applyProtection="1"/>
    <xf numFmtId="0" fontId="20" fillId="9" borderId="0" xfId="0" applyFont="1" applyFill="1" applyProtection="1"/>
    <xf numFmtId="0" fontId="21" fillId="0" borderId="0" xfId="0" applyFont="1" applyProtection="1"/>
    <xf numFmtId="3" fontId="21" fillId="0" borderId="0" xfId="0" applyNumberFormat="1" applyFont="1" applyProtection="1"/>
    <xf numFmtId="0" fontId="11" fillId="8" borderId="16" xfId="0" applyFont="1" applyFill="1" applyBorder="1" applyProtection="1"/>
    <xf numFmtId="0" fontId="0" fillId="0" borderId="5" xfId="0" applyBorder="1" applyAlignment="1" applyProtection="1">
      <alignment vertical="center"/>
    </xf>
    <xf numFmtId="0" fontId="0" fillId="0" borderId="6" xfId="0" applyBorder="1" applyAlignment="1" applyProtection="1">
      <alignmen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0" xfId="0" applyAlignment="1" applyProtection="1">
      <alignment vertical="center" wrapText="1"/>
    </xf>
    <xf numFmtId="0" fontId="0" fillId="0" borderId="6" xfId="0" applyBorder="1" applyAlignment="1" applyProtection="1">
      <alignment vertical="center" wrapText="1"/>
    </xf>
    <xf numFmtId="0" fontId="0" fillId="0" borderId="8" xfId="0" applyBorder="1" applyAlignment="1" applyProtection="1">
      <alignment vertical="center" wrapText="1"/>
    </xf>
    <xf numFmtId="0" fontId="0" fillId="0" borderId="11" xfId="0" applyBorder="1" applyAlignment="1" applyProtection="1">
      <alignment vertical="center" wrapText="1"/>
    </xf>
    <xf numFmtId="0" fontId="3" fillId="8" borderId="16" xfId="0" applyFont="1" applyFill="1" applyBorder="1" applyProtection="1"/>
    <xf numFmtId="0" fontId="0" fillId="0" borderId="16" xfId="0" applyBorder="1" applyAlignment="1" applyProtection="1">
      <alignment wrapText="1"/>
    </xf>
    <xf numFmtId="0" fontId="12" fillId="9" borderId="0" xfId="0" applyFont="1" applyFill="1" applyAlignment="1" applyProtection="1">
      <alignment vertical="center"/>
    </xf>
  </cellXfs>
  <cellStyles count="2">
    <cellStyle name="Hyperlink" xfId="1" builtinId="8"/>
    <cellStyle name="Normal" xfId="0" builtinId="0"/>
  </cellStyles>
  <dxfs count="159">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fill>
        <patternFill patternType="solid">
          <fgColor indexed="64"/>
          <bgColor rgb="FFFFF2CC"/>
        </patternFill>
      </fill>
      <protection locked="0"/>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font>
        <color rgb="FF9C6500"/>
      </font>
      <fill>
        <patternFill patternType="solid">
          <fgColor indexed="64"/>
          <bgColor rgb="FFFCE4D6"/>
        </patternFill>
      </fill>
    </dxf>
    <dxf>
      <font>
        <color rgb="FF006100"/>
      </font>
      <fill>
        <patternFill patternType="solid">
          <fgColor indexed="64"/>
          <bgColor rgb="FFD9EAD3"/>
        </patternFill>
      </fill>
    </dxf>
    <dxf>
      <font>
        <color rgb="FF9C0006"/>
      </font>
      <fill>
        <patternFill patternType="solid">
          <fgColor indexed="64"/>
          <bgColor rgb="FFF4CCCC"/>
        </patternFill>
      </fill>
    </dxf>
    <dxf>
      <font>
        <color rgb="FF9C0006"/>
      </font>
      <fill>
        <patternFill patternType="solid">
          <fgColor indexed="64"/>
          <bgColor rgb="FFF4CCCC"/>
        </patternFill>
      </fill>
    </dxf>
    <dxf>
      <fill>
        <patternFill patternType="solid">
          <fgColor indexed="64"/>
          <bgColor rgb="FFD9EAD3"/>
        </patternFill>
      </fill>
    </dxf>
    <dxf>
      <font>
        <color rgb="FF9C0006"/>
      </font>
      <fill>
        <patternFill patternType="solid">
          <fgColor indexed="64"/>
          <bgColor rgb="FFF4CCCC"/>
        </patternFill>
      </fill>
    </dxf>
    <dxf>
      <fill>
        <patternFill patternType="solid">
          <fgColor indexed="64"/>
          <bgColor rgb="FFFCE4D6"/>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FF2CC"/>
        </patternFill>
      </fill>
    </dxf>
    <dxf>
      <fill>
        <patternFill patternType="solid">
          <fgColor indexed="64"/>
          <bgColor rgb="FFFFF2CC"/>
        </patternFill>
      </fill>
    </dxf>
    <dxf>
      <font>
        <color rgb="FF9C0006"/>
      </font>
      <fill>
        <patternFill patternType="solid">
          <fgColor indexed="64"/>
          <bgColor rgb="FFF4CCCC"/>
        </patternFill>
      </fill>
    </dxf>
    <dxf>
      <font>
        <color rgb="FF9C6500"/>
      </font>
      <fill>
        <patternFill patternType="solid">
          <fgColor indexed="64"/>
          <bgColor rgb="FFFCE4D6"/>
        </patternFill>
      </fill>
    </dxf>
    <dxf>
      <font>
        <color rgb="FF006100"/>
      </font>
      <fill>
        <patternFill patternType="solid">
          <fgColor indexed="64"/>
          <bgColor rgb="FFD9EAD3"/>
        </patternFill>
      </fill>
    </dxf>
    <dxf>
      <font>
        <color rgb="FF9C0006"/>
      </font>
      <fill>
        <patternFill patternType="solid">
          <fgColor indexed="64"/>
          <bgColor rgb="FFF4CCCC"/>
        </patternFill>
      </fill>
    </dxf>
    <dxf>
      <font>
        <b/>
        <sz val="16"/>
        <color rgb="FF006100"/>
      </font>
      <fill>
        <patternFill patternType="solid">
          <bgColor rgb="FFE2F0D9"/>
        </patternFill>
      </fill>
    </dxf>
    <dxf>
      <font>
        <b/>
        <sz val="16"/>
        <color rgb="FFC00000"/>
      </font>
      <fill>
        <patternFill patternType="solid">
          <bgColor rgb="FFFCE4D6"/>
        </patternFill>
      </fill>
    </dxf>
    <dxf>
      <font>
        <color rgb="FF006100"/>
      </font>
      <fill>
        <patternFill patternType="solid">
          <bgColor rgb="FFE2F0D9"/>
        </patternFill>
      </fill>
    </dxf>
    <dxf>
      <font>
        <color rgb="FFC00000"/>
      </font>
      <fill>
        <patternFill patternType="solid">
          <bgColor rgb="FFFCE4D6"/>
        </patternFill>
      </fill>
    </dxf>
    <dxf>
      <font>
        <b/>
        <color rgb="FF006100"/>
      </font>
      <fill>
        <patternFill patternType="solid">
          <bgColor rgb="FFE2F0D9"/>
        </patternFill>
      </fill>
    </dxf>
    <dxf>
      <font>
        <b/>
        <color rgb="FFC00000"/>
      </font>
      <fill>
        <patternFill patternType="solid">
          <bgColor rgb="FFFCE4D6"/>
        </patternFill>
      </fill>
    </dxf>
    <dxf>
      <font>
        <b/>
        <color rgb="FF006100"/>
      </font>
      <fill>
        <patternFill patternType="solid">
          <bgColor rgb="FFE2F0D9"/>
        </patternFill>
      </fill>
    </dxf>
    <dxf>
      <font>
        <b/>
        <color rgb="FFC00000"/>
      </font>
      <fill>
        <patternFill patternType="solid">
          <bgColor rgb="FFFCE4D6"/>
        </patternFill>
      </fill>
    </dxf>
    <dxf>
      <font>
        <color rgb="FFC00000"/>
      </font>
      <fill>
        <patternFill patternType="solid">
          <bgColor rgb="FFFCE4D6"/>
        </patternFill>
      </fill>
    </dxf>
    <dxf>
      <font>
        <b/>
        <color rgb="FFC00000"/>
      </font>
      <fill>
        <patternFill patternType="solid">
          <bgColor rgb="FFFCE4D6"/>
        </patternFill>
      </fill>
    </dxf>
    <dxf>
      <font>
        <b/>
        <color rgb="FF006100"/>
      </font>
      <fill>
        <patternFill patternType="solid">
          <bgColor rgb="FFE2F0D9"/>
        </patternFill>
      </fill>
    </dxf>
    <dxf>
      <font>
        <b/>
        <color rgb="FFC00000"/>
      </font>
      <fill>
        <patternFill patternType="solid">
          <bgColor rgb="FFFCE4D6"/>
        </patternFill>
      </fill>
    </dxf>
    <dxf>
      <font>
        <b/>
        <color rgb="FF006100"/>
      </font>
      <fill>
        <patternFill patternType="solid">
          <bgColor rgb="FFE2F0D9"/>
        </patternFill>
      </fill>
    </dxf>
    <dxf>
      <font>
        <b/>
        <color rgb="FFC00000"/>
      </font>
      <fill>
        <patternFill patternType="solid">
          <bgColor rgb="FFFCE4D6"/>
        </patternFill>
      </fill>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Financial Snapshot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Dashboard!$B$32</c:f>
              <c:strCache>
                <c:ptCount val="1"/>
                <c:pt idx="0">
                  <c:v>Amount</c:v>
                </c:pt>
              </c:strCache>
            </c:strRef>
          </c:tx>
          <c:spPr>
            <a:solidFill>
              <a:schemeClr val="accent1"/>
            </a:solidFill>
            <a:ln>
              <a:noFill/>
            </a:ln>
            <a:effectLst/>
          </c:spPr>
          <c:invertIfNegative val="0"/>
          <c:cat>
            <c:strRef>
              <c:f>Dashboard!$A$33:$A$37</c:f>
              <c:strCache>
                <c:ptCount val="5"/>
                <c:pt idx="0">
                  <c:v>Net Income</c:v>
                </c:pt>
                <c:pt idx="1">
                  <c:v>Total Expenses</c:v>
                </c:pt>
                <c:pt idx="2">
                  <c:v>Profit</c:v>
                </c:pt>
                <c:pt idx="3">
                  <c:v>Unpaid Invoices</c:v>
                </c:pt>
                <c:pt idx="4">
                  <c:v>Unpaid Bills</c:v>
                </c:pt>
              </c:strCache>
            </c:strRef>
          </c:cat>
          <c:val>
            <c:numRef>
              <c:f>Dashboard!$B$33:$B$37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27-4F48-B735-996B2D38EFA5}"/>
            </c:ext>
          </c:extLst>
        </c:ser>
        <c:dLbls>
          <c:showLegendKey val="0"/>
          <c:showVal val="0"/>
          <c:showCatName val="0"/>
          <c:showSerName val="0"/>
          <c:showPercent val="0"/>
          <c:showBubbleSize val="0"/>
        </c:dLbls>
        <c:gapWidth val="219"/>
        <c:overlap val="-27"/>
        <c:axId val="1221527376"/>
        <c:axId val="1221522576"/>
      </c:barChart>
      <c:catAx>
        <c:axId val="122152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522576"/>
        <c:crosses val="autoZero"/>
        <c:auto val="1"/>
        <c:lblAlgn val="ctr"/>
        <c:lblOffset val="100"/>
        <c:noMultiLvlLbl val="0"/>
      </c:catAx>
      <c:valAx>
        <c:axId val="1221522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Amount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527376"/>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Exception Counts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Dashboard!$F$32</c:f>
              <c:strCache>
                <c:ptCount val="1"/>
                <c:pt idx="0">
                  <c:v>Count</c:v>
                </c:pt>
              </c:strCache>
            </c:strRef>
          </c:tx>
          <c:spPr>
            <a:solidFill>
              <a:schemeClr val="accent1"/>
            </a:solidFill>
            <a:ln>
              <a:noFill/>
            </a:ln>
            <a:effectLst/>
          </c:spPr>
          <c:invertIfNegative val="0"/>
          <c:cat>
            <c:strRef>
              <c:f>Dashboard!$E$33:$E$35</c:f>
              <c:strCache>
                <c:ptCount val="3"/>
                <c:pt idx="0">
                  <c:v>Unreconciled bank lines</c:v>
                </c:pt>
                <c:pt idx="1">
                  <c:v>Missing journal refs</c:v>
                </c:pt>
                <c:pt idx="2">
                  <c:v>Unbalanced journal entries</c:v>
                </c:pt>
              </c:strCache>
            </c:strRef>
          </c:cat>
          <c:val>
            <c:numRef>
              <c:f>Dashboard!$F$33:$F$35</c:f>
              <c:numCache>
                <c:formatCode>#,##0</c:formatCode>
                <c:ptCount val="3"/>
                <c:pt idx="0">
                  <c:v>0</c:v>
                </c:pt>
                <c:pt idx="1">
                  <c:v>0</c:v>
                </c:pt>
                <c:pt idx="2">
                  <c:v>0</c:v>
                </c:pt>
              </c:numCache>
            </c:numRef>
          </c:val>
          <c:extLst>
            <c:ext xmlns:c16="http://schemas.microsoft.com/office/drawing/2014/chart" uri="{C3380CC4-5D6E-409C-BE32-E72D297353CC}">
              <c16:uniqueId val="{00000000-8359-4BF1-8774-D8DDC3E10F5D}"/>
            </c:ext>
          </c:extLst>
        </c:ser>
        <c:dLbls>
          <c:showLegendKey val="0"/>
          <c:showVal val="0"/>
          <c:showCatName val="0"/>
          <c:showSerName val="0"/>
          <c:showPercent val="0"/>
          <c:showBubbleSize val="0"/>
        </c:dLbls>
        <c:gapWidth val="182"/>
        <c:axId val="1221440016"/>
        <c:axId val="1221441456"/>
      </c:barChart>
      <c:catAx>
        <c:axId val="1221440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41456"/>
        <c:crosses val="autoZero"/>
        <c:auto val="1"/>
        <c:lblAlgn val="ctr"/>
        <c:lblOffset val="100"/>
        <c:noMultiLvlLbl val="0"/>
      </c:catAx>
      <c:valAx>
        <c:axId val="12214414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Count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40016"/>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13-Week Closing Cash Forecast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'Cash Flow &amp; Ageing'!$F$9</c:f>
              <c:strCache>
                <c:ptCount val="1"/>
                <c:pt idx="0">
                  <c:v>Closing Cash</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'Cash Flow &amp; Ageing'!$A$10:$A$22</c:f>
              <c:numCache>
                <c:formatCode>dd\-mmm\-yyyy</c:formatCode>
                <c:ptCount val="13"/>
                <c:pt idx="0">
                  <c:v>46482</c:v>
                </c:pt>
                <c:pt idx="1">
                  <c:v>46489</c:v>
                </c:pt>
                <c:pt idx="2">
                  <c:v>46496</c:v>
                </c:pt>
                <c:pt idx="3">
                  <c:v>46503</c:v>
                </c:pt>
                <c:pt idx="4">
                  <c:v>46510</c:v>
                </c:pt>
                <c:pt idx="5">
                  <c:v>46517</c:v>
                </c:pt>
                <c:pt idx="6">
                  <c:v>46524</c:v>
                </c:pt>
                <c:pt idx="7">
                  <c:v>46531</c:v>
                </c:pt>
                <c:pt idx="8">
                  <c:v>46538</c:v>
                </c:pt>
                <c:pt idx="9">
                  <c:v>46545</c:v>
                </c:pt>
                <c:pt idx="10">
                  <c:v>46552</c:v>
                </c:pt>
                <c:pt idx="11">
                  <c:v>46559</c:v>
                </c:pt>
                <c:pt idx="12">
                  <c:v>46566</c:v>
                </c:pt>
              </c:numCache>
            </c:numRef>
          </c:cat>
          <c:val>
            <c:numRef>
              <c:f>'Cash Flow &amp; Ageing'!$F$10:$F$22</c:f>
              <c:numCache>
                <c:formatCode>\£#,##0.00;[Red]\(\£#,##0.00\);\£0.00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2602-400C-B405-09A886CB9783}"/>
            </c:ext>
          </c:extLst>
        </c:ser>
        <c:dLbls>
          <c:showLegendKey val="0"/>
          <c:showVal val="0"/>
          <c:showCatName val="0"/>
          <c:showSerName val="0"/>
          <c:showPercent val="0"/>
          <c:showBubbleSize val="0"/>
        </c:dLbls>
        <c:marker val="1"/>
        <c:smooth val="0"/>
        <c:axId val="1221477456"/>
        <c:axId val="1221461616"/>
      </c:lineChart>
      <c:dateAx>
        <c:axId val="1221477456"/>
        <c:scaling>
          <c:orientation val="minMax"/>
        </c:scaling>
        <c:delete val="0"/>
        <c:axPos val="b"/>
        <c:numFmt formatCode="dd\-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61616"/>
        <c:crosses val="autoZero"/>
        <c:auto val="0"/>
        <c:lblOffset val="100"/>
        <c:baseTimeUnit val="days"/>
      </c:dateAx>
      <c:valAx>
        <c:axId val="12214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Closing cash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774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Debtor / Creditor Ageing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'Cash Flow &amp; Ageing'!$I$9</c:f>
              <c:strCache>
                <c:ptCount val="1"/>
                <c:pt idx="0">
                  <c:v>Invoices (£)</c:v>
                </c:pt>
              </c:strCache>
            </c:strRef>
          </c:tx>
          <c:spPr>
            <a:solidFill>
              <a:schemeClr val="accent1"/>
            </a:solidFill>
            <a:ln>
              <a:noFill/>
            </a:ln>
            <a:effectLst/>
          </c:spPr>
          <c:invertIfNegative val="0"/>
          <c:cat>
            <c:strRef>
              <c:f>'Cash Flow &amp; Ageing'!$H$10:$H$14</c:f>
              <c:strCache>
                <c:ptCount val="5"/>
                <c:pt idx="0">
                  <c:v>Not due</c:v>
                </c:pt>
                <c:pt idx="1">
                  <c:v>0–30 days</c:v>
                </c:pt>
                <c:pt idx="2">
                  <c:v>31–60 days</c:v>
                </c:pt>
                <c:pt idx="3">
                  <c:v>61–90 days</c:v>
                </c:pt>
                <c:pt idx="4">
                  <c:v>90+ days</c:v>
                </c:pt>
              </c:strCache>
            </c:strRef>
          </c:cat>
          <c:val>
            <c:numRef>
              <c:f>'Cash Flow &amp; Ageing'!$I$10:$I$14</c:f>
              <c:numCache>
                <c:formatCode>\£#,##0.00;[Red]\(\£#,##0.00\);\£0.00</c:formatCode>
                <c:ptCount val="5"/>
                <c:pt idx="0">
                  <c:v>0</c:v>
                </c:pt>
                <c:pt idx="1">
                  <c:v>0</c:v>
                </c:pt>
                <c:pt idx="2">
                  <c:v>0</c:v>
                </c:pt>
                <c:pt idx="3">
                  <c:v>0</c:v>
                </c:pt>
                <c:pt idx="4">
                  <c:v>0</c:v>
                </c:pt>
              </c:numCache>
            </c:numRef>
          </c:val>
          <c:extLst>
            <c:ext xmlns:c16="http://schemas.microsoft.com/office/drawing/2014/chart" uri="{C3380CC4-5D6E-409C-BE32-E72D297353CC}">
              <c16:uniqueId val="{00000000-9DD2-43CE-BC8A-5EB23AF48C1A}"/>
            </c:ext>
          </c:extLst>
        </c:ser>
        <c:ser>
          <c:idx val="1"/>
          <c:order val="1"/>
          <c:tx>
            <c:strRef>
              <c:f>'Cash Flow &amp; Ageing'!$J$9</c:f>
              <c:strCache>
                <c:ptCount val="1"/>
                <c:pt idx="0">
                  <c:v>Bills (£)</c:v>
                </c:pt>
              </c:strCache>
            </c:strRef>
          </c:tx>
          <c:spPr>
            <a:solidFill>
              <a:schemeClr val="accent2"/>
            </a:solidFill>
            <a:ln>
              <a:noFill/>
            </a:ln>
            <a:effectLst/>
          </c:spPr>
          <c:invertIfNegative val="0"/>
          <c:cat>
            <c:strRef>
              <c:f>'Cash Flow &amp; Ageing'!$H$10:$H$14</c:f>
              <c:strCache>
                <c:ptCount val="5"/>
                <c:pt idx="0">
                  <c:v>Not due</c:v>
                </c:pt>
                <c:pt idx="1">
                  <c:v>0–30 days</c:v>
                </c:pt>
                <c:pt idx="2">
                  <c:v>31–60 days</c:v>
                </c:pt>
                <c:pt idx="3">
                  <c:v>61–90 days</c:v>
                </c:pt>
                <c:pt idx="4">
                  <c:v>90+ days</c:v>
                </c:pt>
              </c:strCache>
            </c:strRef>
          </c:cat>
          <c:val>
            <c:numRef>
              <c:f>'Cash Flow &amp; Ageing'!$J$10:$J$14</c:f>
              <c:numCache>
                <c:formatCode>\£#,##0.00;[Red]\(\£#,##0.00\);\£0.00</c:formatCode>
                <c:ptCount val="5"/>
                <c:pt idx="0">
                  <c:v>0</c:v>
                </c:pt>
                <c:pt idx="1">
                  <c:v>0</c:v>
                </c:pt>
                <c:pt idx="2">
                  <c:v>0</c:v>
                </c:pt>
                <c:pt idx="3">
                  <c:v>0</c:v>
                </c:pt>
                <c:pt idx="4">
                  <c:v>0</c:v>
                </c:pt>
              </c:numCache>
            </c:numRef>
          </c:val>
          <c:extLst>
            <c:ext xmlns:c16="http://schemas.microsoft.com/office/drawing/2014/chart" uri="{C3380CC4-5D6E-409C-BE32-E72D297353CC}">
              <c16:uniqueId val="{00000001-9DD2-43CE-BC8A-5EB23AF48C1A}"/>
            </c:ext>
          </c:extLst>
        </c:ser>
        <c:dLbls>
          <c:showLegendKey val="0"/>
          <c:showVal val="0"/>
          <c:showCatName val="0"/>
          <c:showSerName val="0"/>
          <c:showPercent val="0"/>
          <c:showBubbleSize val="0"/>
        </c:dLbls>
        <c:gapWidth val="219"/>
        <c:overlap val="-27"/>
        <c:axId val="1221479376"/>
        <c:axId val="1221463056"/>
      </c:barChart>
      <c:catAx>
        <c:axId val="122147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63056"/>
        <c:crosses val="autoZero"/>
        <c:auto val="1"/>
        <c:lblAlgn val="ctr"/>
        <c:lblOffset val="100"/>
        <c:noMultiLvlLbl val="0"/>
      </c:catAx>
      <c:valAx>
        <c:axId val="1221463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Outstanding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479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0</xdr:colOff>
      <xdr:row>21</xdr:row>
      <xdr:rowOff>0</xdr:rowOff>
    </xdr:from>
    <xdr:to>
      <xdr:col>15</xdr:col>
      <xdr:colOff>0</xdr:colOff>
      <xdr:row>34</xdr:row>
      <xdr:rowOff>0</xdr:rowOff>
    </xdr:to>
    <xdr:graphicFrame macro="">
      <xdr:nvGraphicFramePr>
        <xdr:cNvPr id="4" name="Financial Snapshot Chart">
          <a:extLst>
            <a:ext uri="{FF2B5EF4-FFF2-40B4-BE49-F238E27FC236}">
              <a16:creationId xmlns:a16="http://schemas.microsoft.com/office/drawing/2014/main" id="{58D10873-BD8D-891C-1B00-F9700E990A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1</xdr:rowOff>
    </xdr:from>
    <xdr:to>
      <xdr:col>7</xdr:col>
      <xdr:colOff>0</xdr:colOff>
      <xdr:row>38</xdr:row>
      <xdr:rowOff>1</xdr:rowOff>
    </xdr:to>
    <xdr:graphicFrame macro="">
      <xdr:nvGraphicFramePr>
        <xdr:cNvPr id="5" name="Exception Counts Chart">
          <a:extLst>
            <a:ext uri="{FF2B5EF4-FFF2-40B4-BE49-F238E27FC236}">
              <a16:creationId xmlns:a16="http://schemas.microsoft.com/office/drawing/2014/main" id="{763D909F-3E20-6FB8-1DF5-A6226D8DE7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1</xdr:rowOff>
    </xdr:from>
    <xdr:to>
      <xdr:col>6</xdr:col>
      <xdr:colOff>0</xdr:colOff>
      <xdr:row>39</xdr:row>
      <xdr:rowOff>1</xdr:rowOff>
    </xdr:to>
    <xdr:graphicFrame macro="">
      <xdr:nvGraphicFramePr>
        <xdr:cNvPr id="2" name="13 Week Cash Forecast Chart">
          <a:extLst>
            <a:ext uri="{FF2B5EF4-FFF2-40B4-BE49-F238E27FC236}">
              <a16:creationId xmlns:a16="http://schemas.microsoft.com/office/drawing/2014/main" id="{3EEEBF9F-29F5-7877-9943-7A4495BE54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24</xdr:row>
      <xdr:rowOff>1</xdr:rowOff>
    </xdr:from>
    <xdr:to>
      <xdr:col>10</xdr:col>
      <xdr:colOff>0</xdr:colOff>
      <xdr:row>39</xdr:row>
      <xdr:rowOff>1</xdr:rowOff>
    </xdr:to>
    <xdr:graphicFrame macro="">
      <xdr:nvGraphicFramePr>
        <xdr:cNvPr id="3" name="Debtor Creditor Ageing Chart">
          <a:extLst>
            <a:ext uri="{FF2B5EF4-FFF2-40B4-BE49-F238E27FC236}">
              <a16:creationId xmlns:a16="http://schemas.microsoft.com/office/drawing/2014/main" id="{E1DAF188-6C48-1078-4234-B98DF9FDF0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hartOfAccountsTable" displayName="ChartOfAccountsTable" ref="A4:J104" headerRowDxfId="122" dataDxfId="120" totalsRowDxfId="121">
  <tableColumns count="10">
    <tableColumn id="1" xr3:uid="{00000000-0010-0000-0000-000001000000}" name="Code" dataDxfId="81"/>
    <tableColumn id="2" xr3:uid="{00000000-0010-0000-0000-000002000000}" name="Account Name" dataDxfId="80"/>
    <tableColumn id="3" xr3:uid="{00000000-0010-0000-0000-000003000000}" name="Type" dataDxfId="79"/>
    <tableColumn id="4" xr3:uid="{00000000-0010-0000-0000-000004000000}" name="Report Group" dataDxfId="78"/>
    <tableColumn id="5" xr3:uid="{00000000-0010-0000-0000-000005000000}" name="Normal Balance" dataDxfId="77"/>
    <tableColumn id="6" xr3:uid="{00000000-0010-0000-0000-000006000000}" name="Active?" dataDxfId="76"/>
    <tableColumn id="7" xr3:uid="{00000000-0010-0000-0000-000007000000}" name="Opening Balance (£)" dataDxfId="75"/>
    <tableColumn id="8" xr3:uid="{00000000-0010-0000-0000-000008000000}" name="Total Debits (£)" dataDxfId="125"/>
    <tableColumn id="9" xr3:uid="{00000000-0010-0000-0000-000009000000}" name="Total Credits (£)" dataDxfId="124"/>
    <tableColumn id="10" xr3:uid="{00000000-0010-0000-0000-00000A000000}" name="Closing Balance (£)" dataDxfId="1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ustomersTable" displayName="CustomersTable" ref="A4:H204" headerRowDxfId="119" dataDxfId="66" totalsRowDxfId="118">
  <tableColumns count="8">
    <tableColumn id="1" xr3:uid="{00000000-0010-0000-0100-000001000000}" name="Customer ID" dataDxfId="74"/>
    <tableColumn id="2" xr3:uid="{00000000-0010-0000-0100-000002000000}" name="Customer Name" dataDxfId="73"/>
    <tableColumn id="3" xr3:uid="{00000000-0010-0000-0100-000003000000}" name="Contact Name" dataDxfId="72"/>
    <tableColumn id="4" xr3:uid="{00000000-0010-0000-0100-000004000000}" name="Email" dataDxfId="71"/>
    <tableColumn id="5" xr3:uid="{00000000-0010-0000-0100-000005000000}" name="Phone" dataDxfId="70"/>
    <tableColumn id="6" xr3:uid="{00000000-0010-0000-0100-000006000000}" name="Address" dataDxfId="69"/>
    <tableColumn id="7" xr3:uid="{00000000-0010-0000-0100-000007000000}" name="Payment Terms (Days)" dataDxfId="68"/>
    <tableColumn id="8" xr3:uid="{00000000-0010-0000-0100-000008000000}" name="Active?" dataDxfId="6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uppliersTable" displayName="SuppliersTable" ref="A4:H204" headerRowDxfId="117" dataDxfId="57" totalsRowDxfId="116">
  <tableColumns count="8">
    <tableColumn id="1" xr3:uid="{00000000-0010-0000-0200-000001000000}" name="Supplier ID" dataDxfId="65"/>
    <tableColumn id="2" xr3:uid="{00000000-0010-0000-0200-000002000000}" name="Supplier Name" dataDxfId="64"/>
    <tableColumn id="3" xr3:uid="{00000000-0010-0000-0200-000003000000}" name="Contact Name" dataDxfId="63"/>
    <tableColumn id="4" xr3:uid="{00000000-0010-0000-0200-000004000000}" name="Email" dataDxfId="62"/>
    <tableColumn id="5" xr3:uid="{00000000-0010-0000-0200-000005000000}" name="Phone" dataDxfId="61"/>
    <tableColumn id="6" xr3:uid="{00000000-0010-0000-0200-000006000000}" name="Address" dataDxfId="60"/>
    <tableColumn id="7" xr3:uid="{00000000-0010-0000-0200-000007000000}" name="Payment Terms (Days)" dataDxfId="59"/>
    <tableColumn id="8" xr3:uid="{00000000-0010-0000-0200-000008000000}" name="Active?" dataDxfId="5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alesInvoicesTable" displayName="SalesInvoicesTable" ref="A4:Q304" headerRowDxfId="110" dataDxfId="108" totalsRowDxfId="109">
  <tableColumns count="17">
    <tableColumn id="1" xr3:uid="{00000000-0010-0000-0300-000001000000}" name="Invoice Number" dataDxfId="56"/>
    <tableColumn id="2" xr3:uid="{00000000-0010-0000-0300-000002000000}" name="Customer" dataDxfId="55"/>
    <tableColumn id="3" xr3:uid="{00000000-0010-0000-0300-000003000000}" name="Invoice Date" dataDxfId="54"/>
    <tableColumn id="4" xr3:uid="{00000000-0010-0000-0300-000004000000}" name="Supply Date" dataDxfId="53"/>
    <tableColumn id="5" xr3:uid="{00000000-0010-0000-0300-000005000000}" name="Due Date" dataDxfId="52"/>
    <tableColumn id="6" xr3:uid="{00000000-0010-0000-0300-000006000000}" name="Description" dataDxfId="51"/>
    <tableColumn id="7" xr3:uid="{00000000-0010-0000-0300-000007000000}" name="Net (£)" dataDxfId="50"/>
    <tableColumn id="8" xr3:uid="{00000000-0010-0000-0300-000008000000}" name="VAT Rate" dataDxfId="49"/>
    <tableColumn id="9" xr3:uid="{00000000-0010-0000-0300-000009000000}" name="VAT (£)" dataDxfId="115"/>
    <tableColumn id="10" xr3:uid="{00000000-0010-0000-0300-00000A000000}" name="Gross (£)" dataDxfId="114"/>
    <tableColumn id="11" xr3:uid="{00000000-0010-0000-0300-00000B000000}" name="Amount Received (£)" dataDxfId="48"/>
    <tableColumn id="12" xr3:uid="{00000000-0010-0000-0300-00000C000000}" name="Refunds / Credit Notes (£)" dataDxfId="47"/>
    <tableColumn id="13" xr3:uid="{00000000-0010-0000-0300-00000D000000}" name="Outstanding (£)" dataDxfId="113"/>
    <tableColumn id="14" xr3:uid="{00000000-0010-0000-0300-00000E000000}" name="Status" dataDxfId="112"/>
    <tableColumn id="15" xr3:uid="{00000000-0010-0000-0300-00000F000000}" name="Days Overdue" dataDxfId="111"/>
    <tableColumn id="16" xr3:uid="{00000000-0010-0000-0300-000010000000}" name="Journal Reference" dataDxfId="46"/>
    <tableColumn id="17" xr3:uid="{00000000-0010-0000-0300-000011000000}" name="Notes" dataDxfId="4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urchaseBillsTable" displayName="PurchaseBillsTable" ref="A4:O304" headerRowDxfId="103" dataDxfId="101" totalsRowDxfId="102">
  <tableColumns count="15">
    <tableColumn id="1" xr3:uid="{00000000-0010-0000-0400-000001000000}" name="Bill Reference" dataDxfId="44"/>
    <tableColumn id="2" xr3:uid="{00000000-0010-0000-0400-000002000000}" name="Supplier" dataDxfId="43"/>
    <tableColumn id="3" xr3:uid="{00000000-0010-0000-0400-000003000000}" name="Bill Date" dataDxfId="42"/>
    <tableColumn id="4" xr3:uid="{00000000-0010-0000-0400-000004000000}" name="Due Date" dataDxfId="41"/>
    <tableColumn id="5" xr3:uid="{00000000-0010-0000-0400-000005000000}" name="Description" dataDxfId="40"/>
    <tableColumn id="6" xr3:uid="{00000000-0010-0000-0400-000006000000}" name="Net (£)" dataDxfId="39"/>
    <tableColumn id="7" xr3:uid="{00000000-0010-0000-0400-000007000000}" name="VAT Rate" dataDxfId="38"/>
    <tableColumn id="8" xr3:uid="{00000000-0010-0000-0400-000008000000}" name="VAT (£)" dataDxfId="107"/>
    <tableColumn id="9" xr3:uid="{00000000-0010-0000-0400-000009000000}" name="Gross (£)" dataDxfId="106"/>
    <tableColumn id="10" xr3:uid="{00000000-0010-0000-0400-00000A000000}" name="Amount Paid (£)" dataDxfId="37"/>
    <tableColumn id="11" xr3:uid="{00000000-0010-0000-0400-00000B000000}" name="Outstanding (£)" dataDxfId="105"/>
    <tableColumn id="12" xr3:uid="{00000000-0010-0000-0400-00000C000000}" name="Status" dataDxfId="36"/>
    <tableColumn id="13" xr3:uid="{00000000-0010-0000-0400-00000D000000}" name="Days Overdue" dataDxfId="104"/>
    <tableColumn id="14" xr3:uid="{00000000-0010-0000-0400-00000E000000}" name="Journal Reference" dataDxfId="35"/>
    <tableColumn id="15" xr3:uid="{00000000-0010-0000-0400-00000F000000}" name="Notes" dataDxfId="3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JournalTable" displayName="JournalTable" ref="A4:T504" headerRowDxfId="95" dataDxfId="93" totalsRowDxfId="94">
  <tableColumns count="20">
    <tableColumn id="1" xr3:uid="{00000000-0010-0000-0500-000001000000}" name="Transaction ID" dataDxfId="33"/>
    <tableColumn id="2" xr3:uid="{00000000-0010-0000-0500-000002000000}" name="Date" dataDxfId="32"/>
    <tableColumn id="3" xr3:uid="{00000000-0010-0000-0500-000003000000}" name="Transaction Type" dataDxfId="31"/>
    <tableColumn id="4" xr3:uid="{00000000-0010-0000-0500-000004000000}" name="Reference" dataDxfId="30"/>
    <tableColumn id="5" xr3:uid="{00000000-0010-0000-0500-000005000000}" name="Description" dataDxfId="29"/>
    <tableColumn id="6" xr3:uid="{00000000-0010-0000-0500-000006000000}" name="Contact" dataDxfId="28"/>
    <tableColumn id="7" xr3:uid="{00000000-0010-0000-0500-000007000000}" name="Debit Account" dataDxfId="27"/>
    <tableColumn id="8" xr3:uid="{00000000-0010-0000-0500-000008000000}" name="Credit Account" dataDxfId="26"/>
    <tableColumn id="9" xr3:uid="{00000000-0010-0000-0500-000009000000}" name="Amount (£)" dataDxfId="25"/>
    <tableColumn id="10" xr3:uid="{00000000-0010-0000-0500-00000A000000}" name="Debit (£)" dataDxfId="100"/>
    <tableColumn id="11" xr3:uid="{00000000-0010-0000-0500-00000B000000}" name="Credit (£)" dataDxfId="99"/>
    <tableColumn id="12" xr3:uid="{00000000-0010-0000-0500-00000C000000}" name="Balance Check (£)" dataDxfId="98"/>
    <tableColumn id="13" xr3:uid="{00000000-0010-0000-0500-00000D000000}" name="Bank Account" dataDxfId="24"/>
    <tableColumn id="14" xr3:uid="{00000000-0010-0000-0500-00000E000000}" name="Reconciled?" dataDxfId="23"/>
    <tableColumn id="15" xr3:uid="{00000000-0010-0000-0500-00000F000000}" name="Evidence Reference" dataDxfId="22"/>
    <tableColumn id="16" xr3:uid="{00000000-0010-0000-0500-000010000000}" name="Allowable Business %" dataDxfId="21"/>
    <tableColumn id="17" xr3:uid="{00000000-0010-0000-0500-000011000000}" name="VAT Rate" dataDxfId="20"/>
    <tableColumn id="18" xr3:uid="{00000000-0010-0000-0500-000012000000}" name="Net (£)" dataDxfId="97"/>
    <tableColumn id="19" xr3:uid="{00000000-0010-0000-0500-000013000000}" name="VAT (£)" dataDxfId="96"/>
    <tableColumn id="20" xr3:uid="{00000000-0010-0000-0500-000014000000}" name="Notes" dataDxfId="1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BankStatementTable" displayName="BankStatementTable" ref="A4:I504" headerRowDxfId="91" dataDxfId="89" totalsRowDxfId="90">
  <tableColumns count="9">
    <tableColumn id="1" xr3:uid="{00000000-0010-0000-0600-000001000000}" name="Statement Line ID" dataDxfId="18"/>
    <tableColumn id="2" xr3:uid="{00000000-0010-0000-0600-000002000000}" name="Date" dataDxfId="17"/>
    <tableColumn id="3" xr3:uid="{00000000-0010-0000-0600-000003000000}" name="Description" dataDxfId="16"/>
    <tableColumn id="4" xr3:uid="{00000000-0010-0000-0600-000004000000}" name="Money In (£)" dataDxfId="15"/>
    <tableColumn id="5" xr3:uid="{00000000-0010-0000-0600-000005000000}" name="Money Out (£)" dataDxfId="14"/>
    <tableColumn id="6" xr3:uid="{00000000-0010-0000-0600-000006000000}" name="Running Balance (£)" dataDxfId="92"/>
    <tableColumn id="7" xr3:uid="{00000000-0010-0000-0600-000007000000}" name="Match / Reference" dataDxfId="13"/>
    <tableColumn id="8" xr3:uid="{00000000-0010-0000-0600-000008000000}" name="Matched?" dataDxfId="12"/>
    <tableColumn id="9" xr3:uid="{00000000-0010-0000-0600-000009000000}" name="Notes" dataDxfId="1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FixedAssetsTable" displayName="FixedAssetsTable" ref="A4:O204" headerRowDxfId="84" dataDxfId="82" totalsRowDxfId="83">
  <tableColumns count="15">
    <tableColumn id="1" xr3:uid="{00000000-0010-0000-0700-000001000000}" name="Asset ID" dataDxfId="10"/>
    <tableColumn id="2" xr3:uid="{00000000-0010-0000-0700-000002000000}" name="Description" dataDxfId="9"/>
    <tableColumn id="3" xr3:uid="{00000000-0010-0000-0700-000003000000}" name="Purchase Date" dataDxfId="8"/>
    <tableColumn id="4" xr3:uid="{00000000-0010-0000-0700-000004000000}" name="Supplier" dataDxfId="7"/>
    <tableColumn id="5" xr3:uid="{00000000-0010-0000-0700-000005000000}" name="Cost (£)" dataDxfId="6"/>
    <tableColumn id="6" xr3:uid="{00000000-0010-0000-0700-000006000000}" name="Residual Value (£)" dataDxfId="5"/>
    <tableColumn id="7" xr3:uid="{00000000-0010-0000-0700-000007000000}" name="Useful Life (Years)" dataDxfId="4"/>
    <tableColumn id="8" xr3:uid="{00000000-0010-0000-0700-000008000000}" name="Method" dataDxfId="3"/>
    <tableColumn id="9" xr3:uid="{00000000-0010-0000-0700-000009000000}" name="Annual Depreciation (£)" dataDxfId="88"/>
    <tableColumn id="10" xr3:uid="{00000000-0010-0000-0700-00000A000000}" name="Prior Accumulated Depreciation (£)" dataDxfId="2"/>
    <tableColumn id="11" xr3:uid="{00000000-0010-0000-0700-00000B000000}" name="Current Period Depreciation (£)" dataDxfId="87"/>
    <tableColumn id="12" xr3:uid="{00000000-0010-0000-0700-00000C000000}" name="Closing Accumulated Depreciation (£)" dataDxfId="86"/>
    <tableColumn id="13" xr3:uid="{00000000-0010-0000-0700-00000D000000}" name="Net Book Value (£)" dataDxfId="85"/>
    <tableColumn id="14" xr3:uid="{00000000-0010-0000-0700-00000E000000}" name="Disposal Date" dataDxfId="1"/>
    <tableColumn id="15" xr3:uid="{00000000-0010-0000-0700-00000F000000}" name="Notes" dataDxfId="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NominalLedgerTable" displayName="NominalLedgerTable" ref="A4:I104">
  <tableColumns count="9">
    <tableColumn id="1" xr3:uid="{00000000-0010-0000-0800-000001000000}" name="Code"/>
    <tableColumn id="2" xr3:uid="{00000000-0010-0000-0800-000002000000}" name="Account Name"/>
    <tableColumn id="3" xr3:uid="{00000000-0010-0000-0800-000003000000}" name="Type"/>
    <tableColumn id="4" xr3:uid="{00000000-0010-0000-0800-000004000000}" name="Report Group"/>
    <tableColumn id="5" xr3:uid="{00000000-0010-0000-0800-000005000000}" name="Opening Balance (£)"/>
    <tableColumn id="6" xr3:uid="{00000000-0010-0000-0800-000006000000}" name="Debits (£)"/>
    <tableColumn id="7" xr3:uid="{00000000-0010-0000-0800-000007000000}" name="Credits (£)"/>
    <tableColumn id="8" xr3:uid="{00000000-0010-0000-0800-000008000000}" name="Closing Balance (£)"/>
    <tableColumn id="9" xr3:uid="{00000000-0010-0000-0800-000009000000}" name="Normal Balanc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0"/>
  <sheetViews>
    <sheetView workbookViewId="0">
      <selection sqref="A1:O1"/>
    </sheetView>
  </sheetViews>
  <sheetFormatPr defaultRowHeight="14.25"/>
  <cols>
    <col min="1" max="1" width="117.5" bestFit="1" customWidth="1"/>
    <col min="2" max="2" width="91.875" bestFit="1" customWidth="1"/>
    <col min="3" max="3" width="55" customWidth="1"/>
    <col min="4" max="4" width="21.75" bestFit="1" customWidth="1"/>
    <col min="5" max="8" width="13" customWidth="1"/>
  </cols>
  <sheetData>
    <row r="1" spans="1:26" ht="23.25">
      <c r="A1" s="42" t="s">
        <v>0</v>
      </c>
      <c r="B1" s="42"/>
      <c r="C1" s="42"/>
      <c r="D1" s="42"/>
      <c r="E1" s="42"/>
      <c r="F1" s="42"/>
      <c r="G1" s="42"/>
      <c r="H1" s="42"/>
      <c r="I1" s="5"/>
      <c r="J1" s="5"/>
      <c r="K1" s="5"/>
      <c r="L1" s="5"/>
      <c r="M1" s="5"/>
      <c r="N1" s="5"/>
      <c r="O1" s="5"/>
      <c r="P1" s="5"/>
      <c r="Q1" s="5"/>
      <c r="R1" s="5"/>
      <c r="S1" s="5"/>
      <c r="T1" s="5"/>
      <c r="U1" s="5"/>
      <c r="V1" s="5"/>
      <c r="W1" s="5"/>
      <c r="X1" s="5"/>
      <c r="Y1" s="5"/>
      <c r="Z1" s="5"/>
    </row>
    <row r="2" spans="1:26">
      <c r="A2" s="43" t="s">
        <v>1</v>
      </c>
      <c r="B2" s="43"/>
      <c r="C2" s="43"/>
      <c r="D2" s="43"/>
      <c r="E2" s="43"/>
      <c r="F2" s="43"/>
      <c r="G2" s="43"/>
      <c r="H2" s="43"/>
      <c r="I2" s="5"/>
      <c r="J2" s="5"/>
      <c r="K2" s="5"/>
      <c r="L2" s="5"/>
      <c r="M2" s="5"/>
      <c r="N2" s="5"/>
      <c r="O2" s="5"/>
      <c r="P2" s="5"/>
      <c r="Q2" s="5"/>
      <c r="R2" s="5"/>
      <c r="S2" s="5"/>
      <c r="T2" s="5"/>
      <c r="U2" s="5"/>
      <c r="V2" s="5"/>
      <c r="W2" s="5"/>
      <c r="X2" s="5"/>
      <c r="Y2" s="5"/>
      <c r="Z2" s="5"/>
    </row>
    <row r="3" spans="1:26">
      <c r="A3" s="44"/>
      <c r="B3" s="44"/>
      <c r="C3" s="44"/>
      <c r="D3" s="44"/>
      <c r="E3" s="44"/>
      <c r="F3" s="44"/>
      <c r="G3" s="44"/>
      <c r="H3" s="44"/>
      <c r="I3" s="5"/>
      <c r="J3" s="5"/>
      <c r="K3" s="5"/>
      <c r="L3" s="5"/>
      <c r="M3" s="5"/>
      <c r="N3" s="5"/>
      <c r="O3" s="5"/>
      <c r="P3" s="5"/>
      <c r="Q3" s="5"/>
      <c r="R3" s="5"/>
      <c r="S3" s="5"/>
      <c r="T3" s="5"/>
      <c r="U3" s="5"/>
      <c r="V3" s="5"/>
      <c r="W3" s="5"/>
      <c r="X3" s="5"/>
      <c r="Y3" s="5"/>
      <c r="Z3" s="5"/>
    </row>
    <row r="4" spans="1:26" ht="15">
      <c r="A4" s="47" t="s">
        <v>2</v>
      </c>
      <c r="B4" s="47"/>
      <c r="C4" s="47"/>
      <c r="D4" s="47"/>
      <c r="E4" s="47"/>
      <c r="F4" s="47"/>
      <c r="G4" s="47"/>
      <c r="H4" s="47"/>
      <c r="I4" s="5"/>
      <c r="J4" s="5"/>
      <c r="K4" s="5"/>
      <c r="L4" s="5"/>
      <c r="M4" s="5"/>
      <c r="N4" s="5"/>
      <c r="O4" s="5"/>
      <c r="P4" s="5"/>
      <c r="Q4" s="5"/>
      <c r="R4" s="5"/>
      <c r="S4" s="5"/>
      <c r="T4" s="5"/>
      <c r="U4" s="5"/>
      <c r="V4" s="5"/>
      <c r="W4" s="5"/>
      <c r="X4" s="5"/>
      <c r="Y4" s="5"/>
      <c r="Z4" s="5"/>
    </row>
    <row r="5" spans="1:26" ht="15">
      <c r="A5" s="45" t="s">
        <v>3</v>
      </c>
      <c r="B5" s="58" t="s">
        <v>4</v>
      </c>
      <c r="C5" s="46" t="s">
        <v>5</v>
      </c>
      <c r="D5" s="44"/>
      <c r="E5" s="44"/>
      <c r="F5" s="44"/>
      <c r="G5" s="44"/>
      <c r="H5" s="44"/>
      <c r="I5" s="5"/>
      <c r="J5" s="5"/>
      <c r="K5" s="5"/>
      <c r="L5" s="5"/>
      <c r="M5" s="5"/>
      <c r="N5" s="5"/>
      <c r="O5" s="5"/>
      <c r="P5" s="5"/>
      <c r="Q5" s="5"/>
      <c r="R5" s="5"/>
      <c r="S5" s="5"/>
      <c r="T5" s="5"/>
      <c r="U5" s="5"/>
      <c r="V5" s="5"/>
      <c r="W5" s="5"/>
      <c r="X5" s="5"/>
      <c r="Y5" s="5"/>
      <c r="Z5" s="5"/>
    </row>
    <row r="6" spans="1:26">
      <c r="A6" s="71" t="s">
        <v>6</v>
      </c>
      <c r="B6" s="169" t="s">
        <v>7</v>
      </c>
      <c r="C6" s="170" t="s">
        <v>8</v>
      </c>
      <c r="D6" s="44"/>
      <c r="E6" s="44"/>
      <c r="F6" s="44"/>
      <c r="G6" s="44"/>
      <c r="H6" s="44"/>
      <c r="I6" s="5"/>
      <c r="J6" s="5"/>
      <c r="K6" s="5"/>
      <c r="L6" s="5"/>
      <c r="M6" s="5"/>
      <c r="N6" s="5"/>
      <c r="O6" s="5"/>
      <c r="P6" s="5"/>
      <c r="Q6" s="5"/>
      <c r="R6" s="5"/>
      <c r="S6" s="5"/>
      <c r="T6" s="5"/>
      <c r="U6" s="5"/>
      <c r="V6" s="5"/>
      <c r="W6" s="5"/>
      <c r="X6" s="5"/>
      <c r="Y6" s="5"/>
      <c r="Z6" s="5"/>
    </row>
    <row r="7" spans="1:26">
      <c r="A7" s="72" t="s">
        <v>9</v>
      </c>
      <c r="B7" s="44" t="s">
        <v>10</v>
      </c>
      <c r="C7" s="171" t="s">
        <v>11</v>
      </c>
      <c r="D7" s="44"/>
      <c r="E7" s="44"/>
      <c r="F7" s="44"/>
      <c r="G7" s="44"/>
      <c r="H7" s="44"/>
      <c r="I7" s="5"/>
      <c r="J7" s="5"/>
      <c r="K7" s="5"/>
      <c r="L7" s="5"/>
      <c r="M7" s="5"/>
      <c r="N7" s="5"/>
      <c r="O7" s="5"/>
      <c r="P7" s="5"/>
      <c r="Q7" s="5"/>
      <c r="R7" s="5"/>
      <c r="S7" s="5"/>
      <c r="T7" s="5"/>
      <c r="U7" s="5"/>
      <c r="V7" s="5"/>
      <c r="W7" s="5"/>
      <c r="X7" s="5"/>
      <c r="Y7" s="5"/>
      <c r="Z7" s="5"/>
    </row>
    <row r="8" spans="1:26">
      <c r="A8" s="72" t="s">
        <v>12</v>
      </c>
      <c r="B8" s="44" t="s">
        <v>13</v>
      </c>
      <c r="C8" s="171" t="s">
        <v>14</v>
      </c>
      <c r="D8" s="44"/>
      <c r="E8" s="44"/>
      <c r="F8" s="44"/>
      <c r="G8" s="44"/>
      <c r="H8" s="44"/>
      <c r="I8" s="5"/>
      <c r="J8" s="5"/>
      <c r="K8" s="5"/>
      <c r="L8" s="5"/>
      <c r="M8" s="5"/>
      <c r="N8" s="5"/>
      <c r="O8" s="5"/>
      <c r="P8" s="5"/>
      <c r="Q8" s="5"/>
      <c r="R8" s="5"/>
      <c r="S8" s="5"/>
      <c r="T8" s="5"/>
      <c r="U8" s="5"/>
      <c r="V8" s="5"/>
      <c r="W8" s="5"/>
      <c r="X8" s="5"/>
      <c r="Y8" s="5"/>
      <c r="Z8" s="5"/>
    </row>
    <row r="9" spans="1:26">
      <c r="A9" s="72" t="s">
        <v>15</v>
      </c>
      <c r="B9" s="44" t="s">
        <v>16</v>
      </c>
      <c r="C9" s="171" t="s">
        <v>17</v>
      </c>
      <c r="D9" s="44"/>
      <c r="E9" s="44"/>
      <c r="F9" s="44"/>
      <c r="G9" s="44"/>
      <c r="H9" s="44"/>
      <c r="I9" s="5"/>
      <c r="J9" s="5"/>
      <c r="K9" s="5"/>
      <c r="L9" s="5"/>
      <c r="M9" s="5"/>
      <c r="N9" s="5"/>
      <c r="O9" s="5"/>
      <c r="P9" s="5"/>
      <c r="Q9" s="5"/>
      <c r="R9" s="5"/>
      <c r="S9" s="5"/>
      <c r="T9" s="5"/>
      <c r="U9" s="5"/>
      <c r="V9" s="5"/>
      <c r="W9" s="5"/>
      <c r="X9" s="5"/>
      <c r="Y9" s="5"/>
      <c r="Z9" s="5"/>
    </row>
    <row r="10" spans="1:26">
      <c r="A10" s="72" t="s">
        <v>18</v>
      </c>
      <c r="B10" s="44" t="s">
        <v>19</v>
      </c>
      <c r="C10" s="171" t="s">
        <v>20</v>
      </c>
      <c r="D10" s="44"/>
      <c r="E10" s="44"/>
      <c r="F10" s="44"/>
      <c r="G10" s="44"/>
      <c r="H10" s="44"/>
      <c r="I10" s="5"/>
      <c r="J10" s="5"/>
      <c r="K10" s="5"/>
      <c r="L10" s="5"/>
      <c r="M10" s="5"/>
      <c r="N10" s="5"/>
      <c r="O10" s="5"/>
      <c r="P10" s="5"/>
      <c r="Q10" s="5"/>
      <c r="R10" s="5"/>
      <c r="S10" s="5"/>
      <c r="T10" s="5"/>
      <c r="U10" s="5"/>
      <c r="V10" s="5"/>
      <c r="W10" s="5"/>
      <c r="X10" s="5"/>
      <c r="Y10" s="5"/>
      <c r="Z10" s="5"/>
    </row>
    <row r="11" spans="1:26">
      <c r="A11" s="72" t="s">
        <v>21</v>
      </c>
      <c r="B11" s="44" t="s">
        <v>22</v>
      </c>
      <c r="C11" s="171" t="s">
        <v>23</v>
      </c>
      <c r="D11" s="44"/>
      <c r="E11" s="44"/>
      <c r="F11" s="44"/>
      <c r="G11" s="44"/>
      <c r="H11" s="44"/>
      <c r="I11" s="5"/>
      <c r="J11" s="5"/>
      <c r="K11" s="5"/>
      <c r="L11" s="5"/>
      <c r="M11" s="5"/>
      <c r="N11" s="5"/>
      <c r="O11" s="5"/>
      <c r="P11" s="5"/>
      <c r="Q11" s="5"/>
      <c r="R11" s="5"/>
      <c r="S11" s="5"/>
      <c r="T11" s="5"/>
      <c r="U11" s="5"/>
      <c r="V11" s="5"/>
      <c r="W11" s="5"/>
      <c r="X11" s="5"/>
      <c r="Y11" s="5"/>
      <c r="Z11" s="5"/>
    </row>
    <row r="12" spans="1:26">
      <c r="A12" s="83" t="s">
        <v>24</v>
      </c>
      <c r="B12" s="172" t="s">
        <v>25</v>
      </c>
      <c r="C12" s="57" t="s">
        <v>26</v>
      </c>
      <c r="D12" s="44"/>
      <c r="E12" s="44"/>
      <c r="F12" s="44"/>
      <c r="G12" s="44"/>
      <c r="H12" s="44"/>
      <c r="I12" s="5"/>
      <c r="J12" s="5"/>
      <c r="K12" s="5"/>
      <c r="L12" s="5"/>
      <c r="M12" s="5"/>
      <c r="N12" s="5"/>
      <c r="O12" s="5"/>
      <c r="P12" s="5"/>
      <c r="Q12" s="5"/>
      <c r="R12" s="5"/>
      <c r="S12" s="5"/>
      <c r="T12" s="5"/>
      <c r="U12" s="5"/>
      <c r="V12" s="5"/>
      <c r="W12" s="5"/>
      <c r="X12" s="5"/>
      <c r="Y12" s="5"/>
      <c r="Z12" s="5"/>
    </row>
    <row r="13" spans="1:26">
      <c r="A13" s="44"/>
      <c r="B13" s="44"/>
      <c r="C13" s="44"/>
      <c r="D13" s="44"/>
      <c r="E13" s="44"/>
      <c r="F13" s="44"/>
      <c r="G13" s="44"/>
      <c r="H13" s="44"/>
      <c r="I13" s="5"/>
      <c r="J13" s="5"/>
      <c r="K13" s="5"/>
      <c r="L13" s="5"/>
      <c r="M13" s="5"/>
      <c r="N13" s="5"/>
      <c r="O13" s="5"/>
      <c r="P13" s="5"/>
      <c r="Q13" s="5"/>
      <c r="R13" s="5"/>
      <c r="S13" s="5"/>
      <c r="T13" s="5"/>
      <c r="U13" s="5"/>
      <c r="V13" s="5"/>
      <c r="W13" s="5"/>
      <c r="X13" s="5"/>
      <c r="Y13" s="5"/>
      <c r="Z13" s="5"/>
    </row>
    <row r="14" spans="1:26" ht="15">
      <c r="A14" s="47" t="s">
        <v>27</v>
      </c>
      <c r="B14" s="47"/>
      <c r="C14" s="47"/>
      <c r="D14" s="47"/>
      <c r="E14" s="47"/>
      <c r="F14" s="47"/>
      <c r="G14" s="47"/>
      <c r="H14" s="47"/>
      <c r="I14" s="5"/>
      <c r="J14" s="5"/>
      <c r="K14" s="5"/>
      <c r="L14" s="5"/>
      <c r="M14" s="5"/>
      <c r="N14" s="5"/>
      <c r="O14" s="5"/>
      <c r="P14" s="5"/>
      <c r="Q14" s="5"/>
      <c r="R14" s="5"/>
      <c r="S14" s="5"/>
      <c r="T14" s="5"/>
      <c r="U14" s="5"/>
      <c r="V14" s="5"/>
      <c r="W14" s="5"/>
      <c r="X14" s="5"/>
      <c r="Y14" s="5"/>
      <c r="Z14" s="5"/>
    </row>
    <row r="15" spans="1:26">
      <c r="A15" s="173" t="s">
        <v>28</v>
      </c>
      <c r="B15" s="173"/>
      <c r="C15" s="173"/>
      <c r="D15" s="173"/>
      <c r="E15" s="173"/>
      <c r="F15" s="173"/>
      <c r="G15" s="173"/>
      <c r="H15" s="173"/>
      <c r="I15" s="5"/>
      <c r="J15" s="5"/>
      <c r="K15" s="5"/>
      <c r="L15" s="5"/>
      <c r="M15" s="5"/>
      <c r="N15" s="5"/>
      <c r="O15" s="5"/>
      <c r="P15" s="5"/>
      <c r="Q15" s="5"/>
      <c r="R15" s="5"/>
      <c r="S15" s="5"/>
      <c r="T15" s="5"/>
      <c r="U15" s="5"/>
      <c r="V15" s="5"/>
      <c r="W15" s="5"/>
      <c r="X15" s="5"/>
      <c r="Y15" s="5"/>
      <c r="Z15" s="5"/>
    </row>
    <row r="16" spans="1:26">
      <c r="A16" s="173" t="s">
        <v>29</v>
      </c>
      <c r="B16" s="173"/>
      <c r="C16" s="173"/>
      <c r="D16" s="173"/>
      <c r="E16" s="173"/>
      <c r="F16" s="173"/>
      <c r="G16" s="173"/>
      <c r="H16" s="173"/>
      <c r="I16" s="5"/>
      <c r="J16" s="5"/>
      <c r="K16" s="5"/>
      <c r="L16" s="5"/>
      <c r="M16" s="5"/>
      <c r="N16" s="5"/>
      <c r="O16" s="5"/>
      <c r="P16" s="5"/>
      <c r="Q16" s="5"/>
      <c r="R16" s="5"/>
      <c r="S16" s="5"/>
      <c r="T16" s="5"/>
      <c r="U16" s="5"/>
      <c r="V16" s="5"/>
      <c r="W16" s="5"/>
      <c r="X16" s="5"/>
      <c r="Y16" s="5"/>
      <c r="Z16" s="5"/>
    </row>
    <row r="17" spans="1:26">
      <c r="A17" s="173" t="s">
        <v>30</v>
      </c>
      <c r="B17" s="173"/>
      <c r="C17" s="173"/>
      <c r="D17" s="173"/>
      <c r="E17" s="173"/>
      <c r="F17" s="173"/>
      <c r="G17" s="173"/>
      <c r="H17" s="173"/>
      <c r="I17" s="5"/>
      <c r="J17" s="5"/>
      <c r="K17" s="5"/>
      <c r="L17" s="5"/>
      <c r="M17" s="5"/>
      <c r="N17" s="5"/>
      <c r="O17" s="5"/>
      <c r="P17" s="5"/>
      <c r="Q17" s="5"/>
      <c r="R17" s="5"/>
      <c r="S17" s="5"/>
      <c r="T17" s="5"/>
      <c r="U17" s="5"/>
      <c r="V17" s="5"/>
      <c r="W17" s="5"/>
      <c r="X17" s="5"/>
      <c r="Y17" s="5"/>
      <c r="Z17" s="5"/>
    </row>
    <row r="18" spans="1:26">
      <c r="A18" s="173" t="s">
        <v>31</v>
      </c>
      <c r="B18" s="173"/>
      <c r="C18" s="173"/>
      <c r="D18" s="173"/>
      <c r="E18" s="173"/>
      <c r="F18" s="173"/>
      <c r="G18" s="173"/>
      <c r="H18" s="173"/>
      <c r="I18" s="5"/>
      <c r="J18" s="5"/>
      <c r="K18" s="5"/>
      <c r="L18" s="5"/>
      <c r="M18" s="5"/>
      <c r="N18" s="5"/>
      <c r="O18" s="5"/>
      <c r="P18" s="5"/>
      <c r="Q18" s="5"/>
      <c r="R18" s="5"/>
      <c r="S18" s="5"/>
      <c r="T18" s="5"/>
      <c r="U18" s="5"/>
      <c r="V18" s="5"/>
      <c r="W18" s="5"/>
      <c r="X18" s="5"/>
      <c r="Y18" s="5"/>
      <c r="Z18" s="5"/>
    </row>
    <row r="19" spans="1:26">
      <c r="A19" s="173" t="s">
        <v>32</v>
      </c>
      <c r="B19" s="173"/>
      <c r="C19" s="173"/>
      <c r="D19" s="173"/>
      <c r="E19" s="173"/>
      <c r="F19" s="173"/>
      <c r="G19" s="173"/>
      <c r="H19" s="173"/>
      <c r="I19" s="5"/>
      <c r="J19" s="5"/>
      <c r="K19" s="5"/>
      <c r="L19" s="5"/>
      <c r="M19" s="5"/>
      <c r="N19" s="5"/>
      <c r="O19" s="5"/>
      <c r="P19" s="5"/>
      <c r="Q19" s="5"/>
      <c r="R19" s="5"/>
      <c r="S19" s="5"/>
      <c r="T19" s="5"/>
      <c r="U19" s="5"/>
      <c r="V19" s="5"/>
      <c r="W19" s="5"/>
      <c r="X19" s="5"/>
      <c r="Y19" s="5"/>
      <c r="Z19" s="5"/>
    </row>
    <row r="20" spans="1:26">
      <c r="A20" s="173" t="s">
        <v>33</v>
      </c>
      <c r="B20" s="173"/>
      <c r="C20" s="173"/>
      <c r="D20" s="173"/>
      <c r="E20" s="173"/>
      <c r="F20" s="173"/>
      <c r="G20" s="173"/>
      <c r="H20" s="173"/>
      <c r="I20" s="5"/>
      <c r="J20" s="5"/>
      <c r="K20" s="5"/>
      <c r="L20" s="5"/>
      <c r="M20" s="5"/>
      <c r="N20" s="5"/>
      <c r="O20" s="5"/>
      <c r="P20" s="5"/>
      <c r="Q20" s="5"/>
      <c r="R20" s="5"/>
      <c r="S20" s="5"/>
      <c r="T20" s="5"/>
      <c r="U20" s="5"/>
      <c r="V20" s="5"/>
      <c r="W20" s="5"/>
      <c r="X20" s="5"/>
      <c r="Y20" s="5"/>
      <c r="Z20" s="5"/>
    </row>
    <row r="21" spans="1:26">
      <c r="A21" s="44"/>
      <c r="B21" s="44"/>
      <c r="C21" s="44"/>
      <c r="D21" s="44"/>
      <c r="E21" s="44"/>
      <c r="F21" s="44"/>
      <c r="G21" s="44"/>
      <c r="H21" s="44"/>
      <c r="I21" s="5"/>
      <c r="J21" s="5"/>
      <c r="K21" s="5"/>
      <c r="L21" s="5"/>
      <c r="M21" s="5"/>
      <c r="N21" s="5"/>
      <c r="O21" s="5"/>
      <c r="P21" s="5"/>
      <c r="Q21" s="5"/>
      <c r="R21" s="5"/>
      <c r="S21" s="5"/>
      <c r="T21" s="5"/>
      <c r="U21" s="5"/>
      <c r="V21" s="5"/>
      <c r="W21" s="5"/>
      <c r="X21" s="5"/>
      <c r="Y21" s="5"/>
      <c r="Z21" s="5"/>
    </row>
    <row r="22" spans="1:26" ht="15">
      <c r="A22" s="47" t="s">
        <v>34</v>
      </c>
      <c r="B22" s="47"/>
      <c r="C22" s="47"/>
      <c r="D22" s="47"/>
      <c r="E22" s="47"/>
      <c r="F22" s="47"/>
      <c r="G22" s="47"/>
      <c r="H22" s="47"/>
      <c r="I22" s="5"/>
      <c r="J22" s="5"/>
      <c r="K22" s="5"/>
      <c r="L22" s="5"/>
      <c r="M22" s="5"/>
      <c r="N22" s="5"/>
      <c r="O22" s="5"/>
      <c r="P22" s="5"/>
      <c r="Q22" s="5"/>
      <c r="R22" s="5"/>
      <c r="S22" s="5"/>
      <c r="T22" s="5"/>
      <c r="U22" s="5"/>
      <c r="V22" s="5"/>
      <c r="W22" s="5"/>
      <c r="X22" s="5"/>
      <c r="Y22" s="5"/>
      <c r="Z22" s="5"/>
    </row>
    <row r="23" spans="1:26" ht="28.5">
      <c r="A23" s="48" t="s">
        <v>35</v>
      </c>
      <c r="B23" s="174" t="s">
        <v>36</v>
      </c>
      <c r="C23" s="44"/>
      <c r="D23" s="44"/>
      <c r="E23" s="44"/>
      <c r="F23" s="44"/>
      <c r="G23" s="44"/>
      <c r="H23" s="44"/>
      <c r="I23" s="5"/>
      <c r="J23" s="5"/>
      <c r="K23" s="5"/>
      <c r="L23" s="5"/>
      <c r="M23" s="5"/>
      <c r="N23" s="5"/>
      <c r="O23" s="5"/>
      <c r="P23" s="5"/>
      <c r="Q23" s="5"/>
      <c r="R23" s="5"/>
      <c r="S23" s="5"/>
      <c r="T23" s="5"/>
      <c r="U23" s="5"/>
      <c r="V23" s="5"/>
      <c r="W23" s="5"/>
      <c r="X23" s="5"/>
      <c r="Y23" s="5"/>
      <c r="Z23" s="5"/>
    </row>
    <row r="24" spans="1:26" ht="15">
      <c r="A24" s="51" t="s">
        <v>37</v>
      </c>
      <c r="B24" s="175" t="s">
        <v>38</v>
      </c>
      <c r="C24" s="44"/>
      <c r="D24" s="44"/>
      <c r="E24" s="44"/>
      <c r="F24" s="44"/>
      <c r="G24" s="44"/>
      <c r="H24" s="44"/>
      <c r="I24" s="5"/>
      <c r="J24" s="5"/>
      <c r="K24" s="5"/>
      <c r="L24" s="5"/>
      <c r="M24" s="5"/>
      <c r="N24" s="5"/>
      <c r="O24" s="5"/>
      <c r="P24" s="5"/>
      <c r="Q24" s="5"/>
      <c r="R24" s="5"/>
      <c r="S24" s="5"/>
      <c r="T24" s="5"/>
      <c r="U24" s="5"/>
      <c r="V24" s="5"/>
      <c r="W24" s="5"/>
      <c r="X24" s="5"/>
      <c r="Y24" s="5"/>
      <c r="Z24" s="5"/>
    </row>
    <row r="25" spans="1:26" ht="28.5">
      <c r="A25" s="51" t="s">
        <v>39</v>
      </c>
      <c r="B25" s="175" t="s">
        <v>40</v>
      </c>
      <c r="C25" s="44"/>
      <c r="D25" s="44"/>
      <c r="E25" s="44"/>
      <c r="F25" s="44"/>
      <c r="G25" s="44"/>
      <c r="H25" s="44"/>
      <c r="I25" s="5"/>
      <c r="J25" s="5"/>
      <c r="K25" s="5"/>
      <c r="L25" s="5"/>
      <c r="M25" s="5"/>
      <c r="N25" s="5"/>
      <c r="O25" s="5"/>
      <c r="P25" s="5"/>
      <c r="Q25" s="5"/>
      <c r="R25" s="5"/>
      <c r="S25" s="5"/>
      <c r="T25" s="5"/>
      <c r="U25" s="5"/>
      <c r="V25" s="5"/>
      <c r="W25" s="5"/>
      <c r="X25" s="5"/>
      <c r="Y25" s="5"/>
      <c r="Z25" s="5"/>
    </row>
    <row r="26" spans="1:26" ht="28.5">
      <c r="A26" s="54" t="s">
        <v>41</v>
      </c>
      <c r="B26" s="176" t="s">
        <v>42</v>
      </c>
      <c r="C26" s="44"/>
      <c r="D26" s="44"/>
      <c r="E26" s="44"/>
      <c r="F26" s="44"/>
      <c r="G26" s="44"/>
      <c r="H26" s="44"/>
      <c r="I26" s="5"/>
      <c r="J26" s="5"/>
      <c r="K26" s="5"/>
      <c r="L26" s="5"/>
      <c r="M26" s="5"/>
      <c r="N26" s="5"/>
      <c r="O26" s="5"/>
      <c r="P26" s="5"/>
      <c r="Q26" s="5"/>
      <c r="R26" s="5"/>
      <c r="S26" s="5"/>
      <c r="T26" s="5"/>
      <c r="U26" s="5"/>
      <c r="V26" s="5"/>
      <c r="W26" s="5"/>
      <c r="X26" s="5"/>
      <c r="Y26" s="5"/>
      <c r="Z26" s="5"/>
    </row>
    <row r="27" spans="1:26">
      <c r="A27" s="44"/>
      <c r="B27" s="44"/>
      <c r="C27" s="44"/>
      <c r="D27" s="44"/>
      <c r="E27" s="44"/>
      <c r="F27" s="44"/>
      <c r="G27" s="44"/>
      <c r="H27" s="44"/>
      <c r="I27" s="5"/>
      <c r="J27" s="5"/>
      <c r="K27" s="5"/>
      <c r="L27" s="5"/>
      <c r="M27" s="5"/>
      <c r="N27" s="5"/>
      <c r="O27" s="5"/>
      <c r="P27" s="5"/>
      <c r="Q27" s="5"/>
      <c r="R27" s="5"/>
      <c r="S27" s="5"/>
      <c r="T27" s="5"/>
      <c r="U27" s="5"/>
      <c r="V27" s="5"/>
      <c r="W27" s="5"/>
      <c r="X27" s="5"/>
      <c r="Y27" s="5"/>
      <c r="Z27" s="5"/>
    </row>
    <row r="28" spans="1:26" ht="15">
      <c r="A28" s="177" t="s">
        <v>380</v>
      </c>
      <c r="B28" s="177"/>
      <c r="C28" s="177"/>
      <c r="D28" s="177"/>
      <c r="E28" s="177"/>
      <c r="F28" s="177"/>
      <c r="G28" s="177"/>
      <c r="H28" s="177"/>
      <c r="I28" s="5"/>
      <c r="J28" s="5"/>
      <c r="K28" s="5"/>
      <c r="L28" s="5"/>
      <c r="M28" s="5"/>
      <c r="N28" s="5"/>
      <c r="O28" s="5"/>
      <c r="P28" s="5"/>
      <c r="Q28" s="5"/>
      <c r="R28" s="5"/>
      <c r="S28" s="5"/>
      <c r="T28" s="5"/>
      <c r="U28" s="5"/>
      <c r="V28" s="5"/>
      <c r="W28" s="5"/>
      <c r="X28" s="5"/>
      <c r="Y28" s="5"/>
      <c r="Z28" s="5"/>
    </row>
    <row r="29" spans="1:26">
      <c r="A29" s="178" t="s">
        <v>381</v>
      </c>
      <c r="B29" s="178"/>
      <c r="C29" s="178"/>
      <c r="D29" s="178"/>
      <c r="E29" s="178"/>
      <c r="F29" s="178"/>
      <c r="G29" s="178"/>
      <c r="H29" s="178"/>
      <c r="I29" s="5"/>
      <c r="J29" s="5"/>
      <c r="K29" s="5"/>
      <c r="L29" s="5"/>
      <c r="M29" s="5"/>
      <c r="N29" s="5"/>
      <c r="O29" s="5"/>
      <c r="P29" s="5"/>
      <c r="Q29" s="5"/>
      <c r="R29" s="5"/>
      <c r="S29" s="5"/>
      <c r="T29" s="5"/>
      <c r="U29" s="5"/>
      <c r="V29" s="5"/>
      <c r="W29" s="5"/>
      <c r="X29" s="5"/>
      <c r="Y29" s="5"/>
      <c r="Z29" s="5"/>
    </row>
    <row r="30" spans="1:26">
      <c r="A30" s="178"/>
      <c r="B30" s="178"/>
      <c r="C30" s="178"/>
      <c r="D30" s="178"/>
      <c r="E30" s="178"/>
      <c r="F30" s="178"/>
      <c r="G30" s="178"/>
      <c r="H30" s="178"/>
      <c r="I30" s="5"/>
      <c r="J30" s="5"/>
      <c r="K30" s="5"/>
      <c r="L30" s="5"/>
      <c r="M30" s="5"/>
      <c r="N30" s="5"/>
      <c r="O30" s="5"/>
      <c r="P30" s="5"/>
      <c r="Q30" s="5"/>
      <c r="R30" s="5"/>
      <c r="S30" s="5"/>
      <c r="T30" s="5"/>
      <c r="U30" s="5"/>
      <c r="V30" s="5"/>
      <c r="W30" s="5"/>
      <c r="X30" s="5"/>
      <c r="Y30" s="5"/>
      <c r="Z30" s="5"/>
    </row>
    <row r="31" spans="1:26">
      <c r="A31" s="178"/>
      <c r="B31" s="178"/>
      <c r="C31" s="178"/>
      <c r="D31" s="178"/>
      <c r="E31" s="178"/>
      <c r="F31" s="178"/>
      <c r="G31" s="178"/>
      <c r="H31" s="178"/>
      <c r="I31" s="5"/>
      <c r="J31" s="5"/>
      <c r="K31" s="5"/>
      <c r="L31" s="5"/>
      <c r="M31" s="5"/>
      <c r="N31" s="5"/>
      <c r="O31" s="5"/>
      <c r="P31" s="5"/>
      <c r="Q31" s="5"/>
      <c r="R31" s="5"/>
      <c r="S31" s="5"/>
      <c r="T31" s="5"/>
      <c r="U31" s="5"/>
      <c r="V31" s="5"/>
      <c r="W31" s="5"/>
      <c r="X31" s="5"/>
      <c r="Y31" s="5"/>
      <c r="Z31" s="5"/>
    </row>
    <row r="32" spans="1:26">
      <c r="A32" s="44"/>
      <c r="B32" s="44"/>
      <c r="C32" s="44"/>
      <c r="D32" s="44"/>
      <c r="E32" s="44"/>
      <c r="F32" s="44"/>
      <c r="G32" s="44"/>
      <c r="H32" s="44"/>
      <c r="I32" s="5"/>
      <c r="J32" s="5"/>
      <c r="K32" s="5"/>
      <c r="L32" s="5"/>
      <c r="M32" s="5"/>
      <c r="N32" s="5"/>
      <c r="O32" s="5"/>
      <c r="P32" s="5"/>
      <c r="Q32" s="5"/>
      <c r="R32" s="5"/>
      <c r="S32" s="5"/>
      <c r="T32" s="5"/>
      <c r="U32" s="5"/>
      <c r="V32" s="5"/>
      <c r="W32" s="5"/>
      <c r="X32" s="5"/>
      <c r="Y32" s="5"/>
      <c r="Z32" s="5"/>
    </row>
    <row r="33" spans="1:26" ht="15.75">
      <c r="A33" s="168" t="s">
        <v>635</v>
      </c>
      <c r="B33" s="168"/>
      <c r="C33" s="168"/>
      <c r="D33" s="168"/>
      <c r="E33" s="168"/>
      <c r="F33" s="168"/>
      <c r="G33" s="168"/>
      <c r="H33" s="168"/>
      <c r="I33" s="5"/>
      <c r="J33" s="5"/>
      <c r="K33" s="5"/>
      <c r="L33" s="5"/>
      <c r="M33" s="5"/>
      <c r="N33" s="5"/>
      <c r="O33" s="5"/>
      <c r="P33" s="5"/>
      <c r="Q33" s="5"/>
      <c r="R33" s="5"/>
      <c r="S33" s="5"/>
      <c r="T33" s="5"/>
      <c r="U33" s="5"/>
      <c r="V33" s="5"/>
      <c r="W33" s="5"/>
      <c r="X33" s="5"/>
      <c r="Y33" s="5"/>
      <c r="Z33" s="5"/>
    </row>
    <row r="34" spans="1:26" ht="15">
      <c r="A34" s="179" t="s">
        <v>636</v>
      </c>
      <c r="B34" s="179" t="s">
        <v>226</v>
      </c>
      <c r="C34" s="179" t="s">
        <v>637</v>
      </c>
      <c r="D34" s="179" t="s">
        <v>638</v>
      </c>
      <c r="E34" s="44"/>
      <c r="F34" s="44"/>
      <c r="G34" s="44"/>
      <c r="H34" s="44"/>
      <c r="I34" s="5"/>
      <c r="J34" s="5"/>
      <c r="K34" s="5"/>
      <c r="L34" s="5"/>
      <c r="M34" s="5"/>
      <c r="N34" s="5"/>
      <c r="O34" s="5"/>
      <c r="P34" s="5"/>
      <c r="Q34" s="5"/>
      <c r="R34" s="5"/>
      <c r="S34" s="5"/>
      <c r="T34" s="5"/>
      <c r="U34" s="5"/>
      <c r="V34" s="5"/>
      <c r="W34" s="5"/>
      <c r="X34" s="5"/>
      <c r="Y34" s="5"/>
      <c r="Z34" s="5"/>
    </row>
    <row r="35" spans="1:26" ht="57">
      <c r="A35" s="122">
        <v>1.1000000000000001</v>
      </c>
      <c r="B35" s="148">
        <f ca="1">TODAY()</f>
        <v>46229</v>
      </c>
      <c r="C35" s="149" t="s">
        <v>639</v>
      </c>
      <c r="D35" s="122" t="s">
        <v>633</v>
      </c>
      <c r="E35" s="44"/>
      <c r="F35" s="44"/>
      <c r="G35" s="44"/>
      <c r="H35" s="44"/>
      <c r="I35" s="5"/>
      <c r="J35" s="5"/>
      <c r="K35" s="5"/>
      <c r="L35" s="5"/>
      <c r="M35" s="5"/>
      <c r="N35" s="5"/>
      <c r="O35" s="5"/>
      <c r="P35" s="5"/>
      <c r="Q35" s="5"/>
      <c r="R35" s="5"/>
      <c r="S35" s="5"/>
      <c r="T35" s="5"/>
      <c r="U35" s="5"/>
      <c r="V35" s="5"/>
      <c r="W35" s="5"/>
      <c r="X35" s="5"/>
      <c r="Y35" s="5"/>
      <c r="Z35" s="5"/>
    </row>
    <row r="36" spans="1:26">
      <c r="A36" s="122">
        <v>1</v>
      </c>
      <c r="B36" s="122" t="s">
        <v>640</v>
      </c>
      <c r="C36" s="149" t="s">
        <v>641</v>
      </c>
      <c r="D36" s="122"/>
      <c r="E36" s="44"/>
      <c r="F36" s="44"/>
      <c r="G36" s="44"/>
      <c r="H36" s="44"/>
      <c r="I36" s="5"/>
      <c r="J36" s="5"/>
      <c r="K36" s="5"/>
      <c r="L36" s="5"/>
      <c r="M36" s="5"/>
      <c r="N36" s="5"/>
      <c r="O36" s="5"/>
      <c r="P36" s="5"/>
      <c r="Q36" s="5"/>
      <c r="R36" s="5"/>
      <c r="S36" s="5"/>
      <c r="T36" s="5"/>
      <c r="U36" s="5"/>
      <c r="V36" s="5"/>
      <c r="W36" s="5"/>
      <c r="X36" s="5"/>
      <c r="Y36" s="5"/>
      <c r="Z36" s="5"/>
    </row>
    <row r="37" spans="1:26">
      <c r="A37" s="122"/>
      <c r="B37" s="122"/>
      <c r="C37" s="149"/>
      <c r="D37" s="122"/>
      <c r="E37" s="44"/>
      <c r="F37" s="44"/>
      <c r="G37" s="44"/>
      <c r="H37" s="44"/>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8">
    <mergeCell ref="A28:H28"/>
    <mergeCell ref="A29:H31"/>
    <mergeCell ref="A33:H33"/>
    <mergeCell ref="A1:H1"/>
    <mergeCell ref="A2:H2"/>
    <mergeCell ref="A4:H4"/>
    <mergeCell ref="A14:H14"/>
    <mergeCell ref="A22:H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00"/>
  <sheetViews>
    <sheetView workbookViewId="0">
      <selection sqref="A1:F1"/>
    </sheetView>
  </sheetViews>
  <sheetFormatPr defaultRowHeight="14.25"/>
  <cols>
    <col min="1" max="1" width="24" bestFit="1" customWidth="1"/>
    <col min="2" max="2" width="21.625" bestFit="1" customWidth="1"/>
    <col min="3" max="3" width="4" customWidth="1"/>
    <col min="4" max="4" width="16" bestFit="1" customWidth="1"/>
    <col min="5" max="6" width="33.375" customWidth="1"/>
  </cols>
  <sheetData>
    <row r="1" spans="1:26" ht="23.25">
      <c r="A1" s="42" t="s">
        <v>43</v>
      </c>
      <c r="B1" s="42"/>
      <c r="C1" s="42"/>
      <c r="D1" s="42"/>
      <c r="E1" s="42"/>
      <c r="F1" s="42"/>
      <c r="G1" s="5"/>
      <c r="H1" s="5"/>
      <c r="I1" s="5"/>
      <c r="J1" s="5"/>
      <c r="K1" s="5"/>
      <c r="L1" s="5"/>
      <c r="M1" s="5"/>
      <c r="N1" s="5"/>
      <c r="O1" s="5"/>
      <c r="P1" s="5"/>
      <c r="Q1" s="5"/>
      <c r="R1" s="5"/>
      <c r="S1" s="5"/>
      <c r="T1" s="5"/>
      <c r="U1" s="5"/>
      <c r="V1" s="5"/>
      <c r="W1" s="5"/>
      <c r="X1" s="5"/>
      <c r="Y1" s="5"/>
      <c r="Z1" s="5"/>
    </row>
    <row r="2" spans="1:26">
      <c r="A2" s="43" t="s">
        <v>44</v>
      </c>
      <c r="B2" s="43"/>
      <c r="C2" s="43"/>
      <c r="D2" s="43"/>
      <c r="E2" s="43"/>
      <c r="F2" s="43"/>
      <c r="G2" s="5"/>
      <c r="H2" s="5"/>
      <c r="I2" s="5"/>
      <c r="J2" s="5"/>
      <c r="K2" s="5"/>
      <c r="L2" s="5"/>
      <c r="M2" s="5"/>
      <c r="N2" s="5"/>
      <c r="O2" s="5"/>
      <c r="P2" s="5"/>
      <c r="Q2" s="5"/>
      <c r="R2" s="5"/>
      <c r="S2" s="5"/>
      <c r="T2" s="5"/>
      <c r="U2" s="5"/>
      <c r="V2" s="5"/>
      <c r="W2" s="5"/>
      <c r="X2" s="5"/>
      <c r="Y2" s="5"/>
      <c r="Z2" s="5"/>
    </row>
    <row r="3" spans="1:26">
      <c r="A3" s="44"/>
      <c r="B3" s="44"/>
      <c r="C3" s="44"/>
      <c r="D3" s="44"/>
      <c r="E3" s="44"/>
      <c r="F3" s="44"/>
      <c r="G3" s="5"/>
      <c r="H3" s="5"/>
      <c r="I3" s="5"/>
      <c r="J3" s="5"/>
      <c r="K3" s="5"/>
      <c r="L3" s="5"/>
      <c r="M3" s="5"/>
      <c r="N3" s="5"/>
      <c r="O3" s="5"/>
      <c r="P3" s="5"/>
      <c r="Q3" s="5"/>
      <c r="R3" s="5"/>
      <c r="S3" s="5"/>
      <c r="T3" s="5"/>
      <c r="U3" s="5"/>
      <c r="V3" s="5"/>
      <c r="W3" s="5"/>
      <c r="X3" s="5"/>
      <c r="Y3" s="5"/>
      <c r="Z3" s="5"/>
    </row>
    <row r="4" spans="1:26" ht="15">
      <c r="A4" s="45" t="s">
        <v>45</v>
      </c>
      <c r="B4" s="46" t="s">
        <v>46</v>
      </c>
      <c r="C4" s="44"/>
      <c r="D4" s="47" t="s">
        <v>47</v>
      </c>
      <c r="E4" s="47"/>
      <c r="F4" s="47"/>
      <c r="G4" s="5"/>
      <c r="H4" s="5"/>
      <c r="I4" s="5"/>
      <c r="J4" s="5"/>
      <c r="K4" s="5"/>
      <c r="L4" s="5"/>
      <c r="M4" s="5"/>
      <c r="N4" s="5"/>
      <c r="O4" s="5"/>
      <c r="P4" s="5"/>
      <c r="Q4" s="5"/>
      <c r="R4" s="5"/>
      <c r="S4" s="5"/>
      <c r="T4" s="5"/>
      <c r="U4" s="5"/>
      <c r="V4" s="5"/>
      <c r="W4" s="5"/>
      <c r="X4" s="5"/>
      <c r="Y4" s="5"/>
      <c r="Z4" s="5"/>
    </row>
    <row r="5" spans="1:26" ht="15">
      <c r="A5" s="48" t="s">
        <v>48</v>
      </c>
      <c r="B5" s="88" t="s">
        <v>49</v>
      </c>
      <c r="C5" s="44"/>
      <c r="D5" s="48" t="s">
        <v>50</v>
      </c>
      <c r="E5" s="49" t="s">
        <v>51</v>
      </c>
      <c r="F5" s="50"/>
      <c r="G5" s="5"/>
      <c r="H5" s="5"/>
      <c r="I5" s="5"/>
      <c r="J5" s="5"/>
      <c r="K5" s="5"/>
      <c r="L5" s="5"/>
      <c r="M5" s="5"/>
      <c r="N5" s="5"/>
      <c r="O5" s="5"/>
      <c r="P5" s="5"/>
      <c r="Q5" s="5"/>
      <c r="R5" s="5"/>
      <c r="S5" s="5"/>
      <c r="T5" s="5"/>
      <c r="U5" s="5"/>
      <c r="V5" s="5"/>
      <c r="W5" s="5"/>
      <c r="X5" s="5"/>
      <c r="Y5" s="5"/>
      <c r="Z5" s="5"/>
    </row>
    <row r="6" spans="1:26" ht="15">
      <c r="A6" s="51" t="s">
        <v>52</v>
      </c>
      <c r="B6" s="89"/>
      <c r="C6" s="44"/>
      <c r="D6" s="51" t="s">
        <v>53</v>
      </c>
      <c r="E6" s="52" t="s">
        <v>54</v>
      </c>
      <c r="F6" s="53"/>
      <c r="G6" s="5"/>
      <c r="H6" s="5"/>
      <c r="I6" s="5"/>
      <c r="J6" s="5"/>
      <c r="K6" s="5"/>
      <c r="L6" s="5"/>
      <c r="M6" s="5"/>
      <c r="N6" s="5"/>
      <c r="O6" s="5"/>
      <c r="P6" s="5"/>
      <c r="Q6" s="5"/>
      <c r="R6" s="5"/>
      <c r="S6" s="5"/>
      <c r="T6" s="5"/>
      <c r="U6" s="5"/>
      <c r="V6" s="5"/>
      <c r="W6" s="5"/>
      <c r="X6" s="5"/>
      <c r="Y6" s="5"/>
      <c r="Z6" s="5"/>
    </row>
    <row r="7" spans="1:26" ht="15">
      <c r="A7" s="51" t="s">
        <v>50</v>
      </c>
      <c r="B7" s="89" t="s">
        <v>55</v>
      </c>
      <c r="C7" s="44"/>
      <c r="D7" s="51" t="s">
        <v>56</v>
      </c>
      <c r="E7" s="52" t="s">
        <v>57</v>
      </c>
      <c r="F7" s="53"/>
      <c r="G7" s="5"/>
      <c r="H7" s="5"/>
      <c r="I7" s="5"/>
      <c r="J7" s="5"/>
      <c r="K7" s="5"/>
      <c r="L7" s="5"/>
      <c r="M7" s="5"/>
      <c r="N7" s="5"/>
      <c r="O7" s="5"/>
      <c r="P7" s="5"/>
      <c r="Q7" s="5"/>
      <c r="R7" s="5"/>
      <c r="S7" s="5"/>
      <c r="T7" s="5"/>
      <c r="U7" s="5"/>
      <c r="V7" s="5"/>
      <c r="W7" s="5"/>
      <c r="X7" s="5"/>
      <c r="Y7" s="5"/>
      <c r="Z7" s="5"/>
    </row>
    <row r="8" spans="1:26" ht="15">
      <c r="A8" s="51" t="s">
        <v>58</v>
      </c>
      <c r="B8" s="90">
        <v>46118</v>
      </c>
      <c r="C8" s="44"/>
      <c r="D8" s="54" t="s">
        <v>59</v>
      </c>
      <c r="E8" s="55" t="s">
        <v>60</v>
      </c>
      <c r="F8" s="56"/>
      <c r="G8" s="5"/>
      <c r="H8" s="5"/>
      <c r="I8" s="5"/>
      <c r="J8" s="5"/>
      <c r="K8" s="5"/>
      <c r="L8" s="5"/>
      <c r="M8" s="5"/>
      <c r="N8" s="5"/>
      <c r="O8" s="5"/>
      <c r="P8" s="5"/>
      <c r="Q8" s="5"/>
      <c r="R8" s="5"/>
      <c r="S8" s="5"/>
      <c r="T8" s="5"/>
      <c r="U8" s="5"/>
      <c r="V8" s="5"/>
      <c r="W8" s="5"/>
      <c r="X8" s="5"/>
      <c r="Y8" s="5"/>
      <c r="Z8" s="5"/>
    </row>
    <row r="9" spans="1:26" ht="15">
      <c r="A9" s="51" t="s">
        <v>61</v>
      </c>
      <c r="B9" s="90">
        <v>46482</v>
      </c>
      <c r="C9" s="44"/>
      <c r="D9" s="44"/>
      <c r="E9" s="44"/>
      <c r="F9" s="44"/>
      <c r="G9" s="5"/>
      <c r="H9" s="5"/>
      <c r="I9" s="5"/>
      <c r="J9" s="5"/>
      <c r="K9" s="5"/>
      <c r="L9" s="5"/>
      <c r="M9" s="5"/>
      <c r="N9" s="5"/>
      <c r="O9" s="5"/>
      <c r="P9" s="5"/>
      <c r="Q9" s="5"/>
      <c r="R9" s="5"/>
      <c r="S9" s="5"/>
      <c r="T9" s="5"/>
      <c r="U9" s="5"/>
      <c r="V9" s="5"/>
      <c r="W9" s="5"/>
      <c r="X9" s="5"/>
      <c r="Y9" s="5"/>
      <c r="Z9" s="5"/>
    </row>
    <row r="10" spans="1:26" ht="15">
      <c r="A10" s="51" t="s">
        <v>62</v>
      </c>
      <c r="B10" s="89" t="s">
        <v>63</v>
      </c>
      <c r="C10" s="44"/>
      <c r="D10" s="44"/>
      <c r="E10" s="44"/>
      <c r="F10" s="44"/>
      <c r="G10" s="5"/>
      <c r="H10" s="5"/>
      <c r="I10" s="5"/>
      <c r="J10" s="5"/>
      <c r="K10" s="5"/>
      <c r="L10" s="5"/>
      <c r="M10" s="5"/>
      <c r="N10" s="5"/>
      <c r="O10" s="5"/>
      <c r="P10" s="5"/>
      <c r="Q10" s="5"/>
      <c r="R10" s="5"/>
      <c r="S10" s="5"/>
      <c r="T10" s="5"/>
      <c r="U10" s="5"/>
      <c r="V10" s="5"/>
      <c r="W10" s="5"/>
      <c r="X10" s="5"/>
      <c r="Y10" s="5"/>
      <c r="Z10" s="5"/>
    </row>
    <row r="11" spans="1:26" ht="15">
      <c r="A11" s="51" t="s">
        <v>64</v>
      </c>
      <c r="B11" s="89" t="s">
        <v>65</v>
      </c>
      <c r="C11" s="44"/>
      <c r="D11" s="44"/>
      <c r="E11" s="44"/>
      <c r="F11" s="44"/>
      <c r="G11" s="5"/>
      <c r="H11" s="5"/>
      <c r="I11" s="5"/>
      <c r="J11" s="5"/>
      <c r="K11" s="5"/>
      <c r="L11" s="5"/>
      <c r="M11" s="5"/>
      <c r="N11" s="5"/>
      <c r="O11" s="5"/>
      <c r="P11" s="5"/>
      <c r="Q11" s="5"/>
      <c r="R11" s="5"/>
      <c r="S11" s="5"/>
      <c r="T11" s="5"/>
      <c r="U11" s="5"/>
      <c r="V11" s="5"/>
      <c r="W11" s="5"/>
      <c r="X11" s="5"/>
      <c r="Y11" s="5"/>
      <c r="Z11" s="5"/>
    </row>
    <row r="12" spans="1:26" ht="15">
      <c r="A12" s="51" t="s">
        <v>66</v>
      </c>
      <c r="B12" s="91">
        <v>0.2</v>
      </c>
      <c r="C12" s="44"/>
      <c r="D12" s="44"/>
      <c r="E12" s="44"/>
      <c r="F12" s="44"/>
      <c r="G12" s="5"/>
      <c r="H12" s="5"/>
      <c r="I12" s="5"/>
      <c r="J12" s="5"/>
      <c r="K12" s="5"/>
      <c r="L12" s="5"/>
      <c r="M12" s="5"/>
      <c r="N12" s="5"/>
      <c r="O12" s="5"/>
      <c r="P12" s="5"/>
      <c r="Q12" s="5"/>
      <c r="R12" s="5"/>
      <c r="S12" s="5"/>
      <c r="T12" s="5"/>
      <c r="U12" s="5"/>
      <c r="V12" s="5"/>
      <c r="W12" s="5"/>
      <c r="X12" s="5"/>
      <c r="Y12" s="5"/>
      <c r="Z12" s="5"/>
    </row>
    <row r="13" spans="1:26" ht="15">
      <c r="A13" s="51" t="s">
        <v>67</v>
      </c>
      <c r="B13" s="91">
        <v>0.25</v>
      </c>
      <c r="C13" s="44"/>
      <c r="D13" s="44"/>
      <c r="E13" s="44"/>
      <c r="F13" s="44"/>
      <c r="G13" s="5"/>
      <c r="H13" s="5"/>
      <c r="I13" s="5"/>
      <c r="J13" s="5"/>
      <c r="K13" s="5"/>
      <c r="L13" s="5"/>
      <c r="M13" s="5"/>
      <c r="N13" s="5"/>
      <c r="O13" s="5"/>
      <c r="P13" s="5"/>
      <c r="Q13" s="5"/>
      <c r="R13" s="5"/>
      <c r="S13" s="5"/>
      <c r="T13" s="5"/>
      <c r="U13" s="5"/>
      <c r="V13" s="5"/>
      <c r="W13" s="5"/>
      <c r="X13" s="5"/>
      <c r="Y13" s="5"/>
      <c r="Z13" s="5"/>
    </row>
    <row r="14" spans="1:26" ht="15">
      <c r="A14" s="54" t="s">
        <v>68</v>
      </c>
      <c r="B14" s="57" t="s">
        <v>69</v>
      </c>
      <c r="C14" s="44"/>
      <c r="D14" s="44"/>
      <c r="E14" s="44"/>
      <c r="F14" s="44"/>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4">
    <mergeCell ref="A1:F1"/>
    <mergeCell ref="A2:F2"/>
    <mergeCell ref="D4:F4"/>
    <mergeCell ref="E5:F8"/>
  </mergeCells>
  <dataValidations count="2">
    <dataValidation type="list" sqref="B7" xr:uid="{00000000-0002-0000-0100-000000000000}">
      <formula1>"Cash Basis,Accruals Basis"</formula1>
    </dataValidation>
    <dataValidation type="list" sqref="B11" xr:uid="{00000000-0002-0000-0100-000001000000}">
      <formula1>"No,Yes"</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00"/>
  <sheetViews>
    <sheetView workbookViewId="0"/>
  </sheetViews>
  <sheetFormatPr defaultRowHeight="14.25"/>
  <cols>
    <col min="1" max="1" width="5.625" bestFit="1" customWidth="1"/>
    <col min="2" max="2" width="33.375" bestFit="1" customWidth="1"/>
    <col min="3" max="3" width="13" bestFit="1" customWidth="1"/>
    <col min="4" max="4" width="22.625" bestFit="1" customWidth="1"/>
    <col min="5" max="5" width="14.875" bestFit="1" customWidth="1"/>
    <col min="6" max="6" width="7.5" bestFit="1" customWidth="1"/>
    <col min="7" max="7" width="19.125" bestFit="1" customWidth="1"/>
    <col min="8" max="8" width="14.5" bestFit="1" customWidth="1"/>
    <col min="9" max="9" width="15.25" bestFit="1" customWidth="1"/>
    <col min="10" max="10" width="18.25" bestFit="1" customWidth="1"/>
  </cols>
  <sheetData>
    <row r="1" spans="1:26" ht="23.25">
      <c r="A1" s="42" t="s">
        <v>11</v>
      </c>
      <c r="B1" s="42"/>
      <c r="C1" s="42"/>
      <c r="D1" s="42"/>
      <c r="E1" s="42"/>
      <c r="F1" s="42"/>
      <c r="G1" s="42"/>
      <c r="H1" s="42"/>
      <c r="I1" s="42"/>
      <c r="J1" s="42"/>
      <c r="K1" s="5"/>
      <c r="L1" s="5"/>
      <c r="M1" s="5"/>
      <c r="N1" s="5"/>
      <c r="O1" s="5"/>
      <c r="P1" s="5"/>
      <c r="Q1" s="5"/>
      <c r="R1" s="5"/>
      <c r="S1" s="5"/>
      <c r="T1" s="5"/>
      <c r="U1" s="5"/>
      <c r="V1" s="5"/>
      <c r="W1" s="5"/>
      <c r="X1" s="5"/>
      <c r="Y1" s="5"/>
      <c r="Z1" s="5"/>
    </row>
    <row r="2" spans="1:26">
      <c r="A2" s="43" t="s">
        <v>70</v>
      </c>
      <c r="B2" s="43"/>
      <c r="C2" s="43"/>
      <c r="D2" s="43"/>
      <c r="E2" s="43"/>
      <c r="F2" s="43"/>
      <c r="G2" s="43"/>
      <c r="H2" s="43"/>
      <c r="I2" s="43"/>
      <c r="J2" s="43"/>
      <c r="K2" s="5"/>
      <c r="L2" s="5"/>
      <c r="M2" s="5"/>
      <c r="N2" s="5"/>
      <c r="O2" s="5"/>
      <c r="P2" s="5"/>
      <c r="Q2" s="5"/>
      <c r="R2" s="5"/>
      <c r="S2" s="5"/>
      <c r="T2" s="5"/>
      <c r="U2" s="5"/>
      <c r="V2" s="5"/>
      <c r="W2" s="5"/>
      <c r="X2" s="5"/>
      <c r="Y2" s="5"/>
      <c r="Z2" s="5"/>
    </row>
    <row r="3" spans="1:26">
      <c r="A3" s="44"/>
      <c r="B3" s="44"/>
      <c r="C3" s="44"/>
      <c r="D3" s="44"/>
      <c r="E3" s="44"/>
      <c r="F3" s="44"/>
      <c r="G3" s="44"/>
      <c r="H3" s="44"/>
      <c r="I3" s="44"/>
      <c r="J3" s="44"/>
      <c r="K3" s="5"/>
      <c r="L3" s="5"/>
      <c r="M3" s="5"/>
      <c r="N3" s="5"/>
      <c r="O3" s="5"/>
      <c r="P3" s="5"/>
      <c r="Q3" s="5"/>
      <c r="R3" s="5"/>
      <c r="S3" s="5"/>
      <c r="T3" s="5"/>
      <c r="U3" s="5"/>
      <c r="V3" s="5"/>
      <c r="W3" s="5"/>
      <c r="X3" s="5"/>
      <c r="Y3" s="5"/>
      <c r="Z3" s="5"/>
    </row>
    <row r="4" spans="1:26" ht="15">
      <c r="A4" s="45" t="s">
        <v>71</v>
      </c>
      <c r="B4" s="58" t="s">
        <v>72</v>
      </c>
      <c r="C4" s="58" t="s">
        <v>73</v>
      </c>
      <c r="D4" s="58" t="s">
        <v>74</v>
      </c>
      <c r="E4" s="58" t="s">
        <v>75</v>
      </c>
      <c r="F4" s="58" t="s">
        <v>76</v>
      </c>
      <c r="G4" s="58" t="s">
        <v>77</v>
      </c>
      <c r="H4" s="58" t="s">
        <v>78</v>
      </c>
      <c r="I4" s="58" t="s">
        <v>79</v>
      </c>
      <c r="J4" s="46" t="s">
        <v>80</v>
      </c>
      <c r="K4" s="5"/>
      <c r="L4" s="5"/>
      <c r="M4" s="5"/>
      <c r="N4" s="5"/>
      <c r="O4" s="5"/>
      <c r="P4" s="5"/>
      <c r="Q4" s="5"/>
      <c r="R4" s="5"/>
      <c r="S4" s="5"/>
      <c r="T4" s="5"/>
      <c r="U4" s="5"/>
      <c r="V4" s="5"/>
      <c r="W4" s="5"/>
      <c r="X4" s="5"/>
      <c r="Y4" s="5"/>
      <c r="Z4" s="5"/>
    </row>
    <row r="5" spans="1:26">
      <c r="A5" s="92" t="s">
        <v>63</v>
      </c>
      <c r="B5" s="93" t="s">
        <v>81</v>
      </c>
      <c r="C5" s="93" t="s">
        <v>82</v>
      </c>
      <c r="D5" s="93" t="s">
        <v>83</v>
      </c>
      <c r="E5" s="93" t="s">
        <v>84</v>
      </c>
      <c r="F5" s="93" t="s">
        <v>85</v>
      </c>
      <c r="G5" s="94">
        <v>0</v>
      </c>
      <c r="H5" s="59">
        <f>IF($A5="","",SUMIFS(Journal!$J$5:$J$504,Journal!$G$5:$G$504,$A5))</f>
        <v>0</v>
      </c>
      <c r="I5" s="59">
        <f>IF($A5="","",SUMIFS(Journal!$K$5:$K$504,Journal!$H$5:$H$504,$A5))</f>
        <v>0</v>
      </c>
      <c r="J5" s="60">
        <f t="shared" ref="J5:J36" si="0">IF($A5="","",IF(OR($C5="Asset",$C5="Expense",$C5="Drawings",$C5="Contra Income"),$G5+$H5-$I5,$G5-$H5+$I5))</f>
        <v>0</v>
      </c>
      <c r="K5" s="5"/>
      <c r="L5" s="5"/>
      <c r="M5" s="5"/>
      <c r="N5" s="5"/>
      <c r="O5" s="5"/>
      <c r="P5" s="5"/>
      <c r="Q5" s="5"/>
      <c r="R5" s="5"/>
      <c r="S5" s="5"/>
      <c r="T5" s="5"/>
      <c r="U5" s="5"/>
      <c r="V5" s="5"/>
      <c r="W5" s="5"/>
      <c r="X5" s="5"/>
      <c r="Y5" s="5"/>
      <c r="Z5" s="5"/>
    </row>
    <row r="6" spans="1:26">
      <c r="A6" s="95" t="s">
        <v>86</v>
      </c>
      <c r="B6" s="96" t="s">
        <v>87</v>
      </c>
      <c r="C6" s="96" t="s">
        <v>82</v>
      </c>
      <c r="D6" s="96" t="s">
        <v>88</v>
      </c>
      <c r="E6" s="96" t="s">
        <v>84</v>
      </c>
      <c r="F6" s="96" t="s">
        <v>85</v>
      </c>
      <c r="G6" s="97">
        <v>0</v>
      </c>
      <c r="H6" s="61">
        <f>IF($A6="","",SUMIFS(Journal!$J$5:$J$504,Journal!$G$5:$G$504,$A6))</f>
        <v>0</v>
      </c>
      <c r="I6" s="61">
        <f>IF($A6="","",SUMIFS(Journal!$K$5:$K$504,Journal!$H$5:$H$504,$A6))</f>
        <v>0</v>
      </c>
      <c r="J6" s="62">
        <f t="shared" si="0"/>
        <v>0</v>
      </c>
      <c r="K6" s="5"/>
      <c r="L6" s="5"/>
      <c r="M6" s="5"/>
      <c r="N6" s="5"/>
      <c r="O6" s="5"/>
      <c r="P6" s="5"/>
      <c r="Q6" s="5"/>
      <c r="R6" s="5"/>
      <c r="S6" s="5"/>
      <c r="T6" s="5"/>
      <c r="U6" s="5"/>
      <c r="V6" s="5"/>
      <c r="W6" s="5"/>
      <c r="X6" s="5"/>
      <c r="Y6" s="5"/>
      <c r="Z6" s="5"/>
    </row>
    <row r="7" spans="1:26">
      <c r="A7" s="95" t="s">
        <v>89</v>
      </c>
      <c r="B7" s="96" t="s">
        <v>90</v>
      </c>
      <c r="C7" s="96" t="s">
        <v>82</v>
      </c>
      <c r="D7" s="96" t="s">
        <v>90</v>
      </c>
      <c r="E7" s="96" t="s">
        <v>84</v>
      </c>
      <c r="F7" s="96" t="s">
        <v>85</v>
      </c>
      <c r="G7" s="97">
        <v>0</v>
      </c>
      <c r="H7" s="61">
        <f>IF($A7="","",SUMIFS(Journal!$J$5:$J$504,Journal!$G$5:$G$504,$A7))</f>
        <v>0</v>
      </c>
      <c r="I7" s="61">
        <f>IF($A7="","",SUMIFS(Journal!$K$5:$K$504,Journal!$H$5:$H$504,$A7))</f>
        <v>0</v>
      </c>
      <c r="J7" s="62">
        <f t="shared" si="0"/>
        <v>0</v>
      </c>
      <c r="K7" s="5"/>
      <c r="L7" s="5"/>
      <c r="M7" s="5"/>
      <c r="N7" s="5"/>
      <c r="O7" s="5"/>
      <c r="P7" s="5"/>
      <c r="Q7" s="5"/>
      <c r="R7" s="5"/>
      <c r="S7" s="5"/>
      <c r="T7" s="5"/>
      <c r="U7" s="5"/>
      <c r="V7" s="5"/>
      <c r="W7" s="5"/>
      <c r="X7" s="5"/>
      <c r="Y7" s="5"/>
      <c r="Z7" s="5"/>
    </row>
    <row r="8" spans="1:26">
      <c r="A8" s="95" t="s">
        <v>91</v>
      </c>
      <c r="B8" s="96" t="s">
        <v>92</v>
      </c>
      <c r="C8" s="96" t="s">
        <v>82</v>
      </c>
      <c r="D8" s="96" t="s">
        <v>92</v>
      </c>
      <c r="E8" s="96" t="s">
        <v>84</v>
      </c>
      <c r="F8" s="96" t="s">
        <v>85</v>
      </c>
      <c r="G8" s="97">
        <v>0</v>
      </c>
      <c r="H8" s="61">
        <f>IF($A8="","",SUMIFS(Journal!$J$5:$J$504,Journal!$G$5:$G$504,$A8))</f>
        <v>0</v>
      </c>
      <c r="I8" s="61">
        <f>IF($A8="","",SUMIFS(Journal!$K$5:$K$504,Journal!$H$5:$H$504,$A8))</f>
        <v>0</v>
      </c>
      <c r="J8" s="62">
        <f t="shared" si="0"/>
        <v>0</v>
      </c>
      <c r="K8" s="5"/>
      <c r="L8" s="5"/>
      <c r="M8" s="5"/>
      <c r="N8" s="5"/>
      <c r="O8" s="5"/>
      <c r="P8" s="5"/>
      <c r="Q8" s="5"/>
      <c r="R8" s="5"/>
      <c r="S8" s="5"/>
      <c r="T8" s="5"/>
      <c r="U8" s="5"/>
      <c r="V8" s="5"/>
      <c r="W8" s="5"/>
      <c r="X8" s="5"/>
      <c r="Y8" s="5"/>
      <c r="Z8" s="5"/>
    </row>
    <row r="9" spans="1:26">
      <c r="A9" s="95" t="s">
        <v>93</v>
      </c>
      <c r="B9" s="96" t="s">
        <v>94</v>
      </c>
      <c r="C9" s="96" t="s">
        <v>82</v>
      </c>
      <c r="D9" s="96" t="s">
        <v>95</v>
      </c>
      <c r="E9" s="96" t="s">
        <v>84</v>
      </c>
      <c r="F9" s="96" t="s">
        <v>85</v>
      </c>
      <c r="G9" s="97">
        <v>0</v>
      </c>
      <c r="H9" s="61">
        <f>IF($A9="","",SUMIFS(Journal!$J$5:$J$504,Journal!$G$5:$G$504,$A9))</f>
        <v>0</v>
      </c>
      <c r="I9" s="61">
        <f>IF($A9="","",SUMIFS(Journal!$K$5:$K$504,Journal!$H$5:$H$504,$A9))</f>
        <v>0</v>
      </c>
      <c r="J9" s="62">
        <f t="shared" si="0"/>
        <v>0</v>
      </c>
      <c r="K9" s="5"/>
      <c r="L9" s="5"/>
      <c r="M9" s="5"/>
      <c r="N9" s="5"/>
      <c r="O9" s="5"/>
      <c r="P9" s="5"/>
      <c r="Q9" s="5"/>
      <c r="R9" s="5"/>
      <c r="S9" s="5"/>
      <c r="T9" s="5"/>
      <c r="U9" s="5"/>
      <c r="V9" s="5"/>
      <c r="W9" s="5"/>
      <c r="X9" s="5"/>
      <c r="Y9" s="5"/>
      <c r="Z9" s="5"/>
    </row>
    <row r="10" spans="1:26">
      <c r="A10" s="95" t="s">
        <v>96</v>
      </c>
      <c r="B10" s="96" t="s">
        <v>97</v>
      </c>
      <c r="C10" s="96" t="s">
        <v>82</v>
      </c>
      <c r="D10" s="96" t="s">
        <v>98</v>
      </c>
      <c r="E10" s="96" t="s">
        <v>84</v>
      </c>
      <c r="F10" s="96" t="s">
        <v>85</v>
      </c>
      <c r="G10" s="97">
        <v>0</v>
      </c>
      <c r="H10" s="61">
        <f>IF($A10="","",SUMIFS(Journal!$J$5:$J$504,Journal!$G$5:$G$504,$A10))</f>
        <v>0</v>
      </c>
      <c r="I10" s="61">
        <f>IF($A10="","",SUMIFS(Journal!$K$5:$K$504,Journal!$H$5:$H$504,$A10))</f>
        <v>0</v>
      </c>
      <c r="J10" s="62">
        <f t="shared" si="0"/>
        <v>0</v>
      </c>
      <c r="K10" s="5"/>
      <c r="L10" s="5"/>
      <c r="M10" s="5"/>
      <c r="N10" s="5"/>
      <c r="O10" s="5"/>
      <c r="P10" s="5"/>
      <c r="Q10" s="5"/>
      <c r="R10" s="5"/>
      <c r="S10" s="5"/>
      <c r="T10" s="5"/>
      <c r="U10" s="5"/>
      <c r="V10" s="5"/>
      <c r="W10" s="5"/>
      <c r="X10" s="5"/>
      <c r="Y10" s="5"/>
      <c r="Z10" s="5"/>
    </row>
    <row r="11" spans="1:26">
      <c r="A11" s="95" t="s">
        <v>99</v>
      </c>
      <c r="B11" s="96" t="s">
        <v>100</v>
      </c>
      <c r="C11" s="96" t="s">
        <v>101</v>
      </c>
      <c r="D11" s="96" t="s">
        <v>100</v>
      </c>
      <c r="E11" s="96" t="s">
        <v>102</v>
      </c>
      <c r="F11" s="96" t="s">
        <v>85</v>
      </c>
      <c r="G11" s="97">
        <v>0</v>
      </c>
      <c r="H11" s="61">
        <f>IF($A11="","",SUMIFS(Journal!$J$5:$J$504,Journal!$G$5:$G$504,$A11))</f>
        <v>0</v>
      </c>
      <c r="I11" s="61">
        <f>IF($A11="","",SUMIFS(Journal!$K$5:$K$504,Journal!$H$5:$H$504,$A11))</f>
        <v>0</v>
      </c>
      <c r="J11" s="62">
        <f t="shared" si="0"/>
        <v>0</v>
      </c>
      <c r="K11" s="5"/>
      <c r="L11" s="5"/>
      <c r="M11" s="5"/>
      <c r="N11" s="5"/>
      <c r="O11" s="5"/>
      <c r="P11" s="5"/>
      <c r="Q11" s="5"/>
      <c r="R11" s="5"/>
      <c r="S11" s="5"/>
      <c r="T11" s="5"/>
      <c r="U11" s="5"/>
      <c r="V11" s="5"/>
      <c r="W11" s="5"/>
      <c r="X11" s="5"/>
      <c r="Y11" s="5"/>
      <c r="Z11" s="5"/>
    </row>
    <row r="12" spans="1:26">
      <c r="A12" s="95" t="s">
        <v>103</v>
      </c>
      <c r="B12" s="96" t="s">
        <v>104</v>
      </c>
      <c r="C12" s="96" t="s">
        <v>105</v>
      </c>
      <c r="D12" s="96" t="s">
        <v>104</v>
      </c>
      <c r="E12" s="96" t="s">
        <v>102</v>
      </c>
      <c r="F12" s="96" t="s">
        <v>85</v>
      </c>
      <c r="G12" s="97">
        <v>0</v>
      </c>
      <c r="H12" s="61">
        <f>IF($A12="","",SUMIFS(Journal!$J$5:$J$504,Journal!$G$5:$G$504,$A12))</f>
        <v>0</v>
      </c>
      <c r="I12" s="61">
        <f>IF($A12="","",SUMIFS(Journal!$K$5:$K$504,Journal!$H$5:$H$504,$A12))</f>
        <v>0</v>
      </c>
      <c r="J12" s="62">
        <f t="shared" si="0"/>
        <v>0</v>
      </c>
      <c r="K12" s="5"/>
      <c r="L12" s="5"/>
      <c r="M12" s="5"/>
      <c r="N12" s="5"/>
      <c r="O12" s="5"/>
      <c r="P12" s="5"/>
      <c r="Q12" s="5"/>
      <c r="R12" s="5"/>
      <c r="S12" s="5"/>
      <c r="T12" s="5"/>
      <c r="U12" s="5"/>
      <c r="V12" s="5"/>
      <c r="W12" s="5"/>
      <c r="X12" s="5"/>
      <c r="Y12" s="5"/>
      <c r="Z12" s="5"/>
    </row>
    <row r="13" spans="1:26">
      <c r="A13" s="95" t="s">
        <v>106</v>
      </c>
      <c r="B13" s="96" t="s">
        <v>107</v>
      </c>
      <c r="C13" s="96" t="s">
        <v>105</v>
      </c>
      <c r="D13" s="96" t="s">
        <v>107</v>
      </c>
      <c r="E13" s="96" t="s">
        <v>102</v>
      </c>
      <c r="F13" s="96" t="s">
        <v>85</v>
      </c>
      <c r="G13" s="97">
        <v>0</v>
      </c>
      <c r="H13" s="61">
        <f>IF($A13="","",SUMIFS(Journal!$J$5:$J$504,Journal!$G$5:$G$504,$A13))</f>
        <v>0</v>
      </c>
      <c r="I13" s="61">
        <f>IF($A13="","",SUMIFS(Journal!$K$5:$K$504,Journal!$H$5:$H$504,$A13))</f>
        <v>0</v>
      </c>
      <c r="J13" s="62">
        <f t="shared" si="0"/>
        <v>0</v>
      </c>
      <c r="K13" s="5"/>
      <c r="L13" s="5"/>
      <c r="M13" s="5"/>
      <c r="N13" s="5"/>
      <c r="O13" s="5"/>
      <c r="P13" s="5"/>
      <c r="Q13" s="5"/>
      <c r="R13" s="5"/>
      <c r="S13" s="5"/>
      <c r="T13" s="5"/>
      <c r="U13" s="5"/>
      <c r="V13" s="5"/>
      <c r="W13" s="5"/>
      <c r="X13" s="5"/>
      <c r="Y13" s="5"/>
      <c r="Z13" s="5"/>
    </row>
    <row r="14" spans="1:26">
      <c r="A14" s="95" t="s">
        <v>108</v>
      </c>
      <c r="B14" s="96" t="s">
        <v>109</v>
      </c>
      <c r="C14" s="96" t="s">
        <v>105</v>
      </c>
      <c r="D14" s="96" t="s">
        <v>56</v>
      </c>
      <c r="E14" s="96" t="s">
        <v>102</v>
      </c>
      <c r="F14" s="96" t="s">
        <v>85</v>
      </c>
      <c r="G14" s="97">
        <v>0</v>
      </c>
      <c r="H14" s="61">
        <f>IF($A14="","",SUMIFS(Journal!$J$5:$J$504,Journal!$G$5:$G$504,$A14))</f>
        <v>0</v>
      </c>
      <c r="I14" s="61">
        <f>IF($A14="","",SUMIFS(Journal!$K$5:$K$504,Journal!$H$5:$H$504,$A14))</f>
        <v>0</v>
      </c>
      <c r="J14" s="62">
        <f t="shared" si="0"/>
        <v>0</v>
      </c>
      <c r="K14" s="5"/>
      <c r="L14" s="5"/>
      <c r="M14" s="5"/>
      <c r="N14" s="5"/>
      <c r="O14" s="5"/>
      <c r="P14" s="5"/>
      <c r="Q14" s="5"/>
      <c r="R14" s="5"/>
      <c r="S14" s="5"/>
      <c r="T14" s="5"/>
      <c r="U14" s="5"/>
      <c r="V14" s="5"/>
      <c r="W14" s="5"/>
      <c r="X14" s="5"/>
      <c r="Y14" s="5"/>
      <c r="Z14" s="5"/>
    </row>
    <row r="15" spans="1:26">
      <c r="A15" s="95" t="s">
        <v>110</v>
      </c>
      <c r="B15" s="96" t="s">
        <v>111</v>
      </c>
      <c r="C15" s="96" t="s">
        <v>105</v>
      </c>
      <c r="D15" s="96" t="s">
        <v>112</v>
      </c>
      <c r="E15" s="96" t="s">
        <v>102</v>
      </c>
      <c r="F15" s="96" t="s">
        <v>85</v>
      </c>
      <c r="G15" s="97">
        <v>0</v>
      </c>
      <c r="H15" s="61">
        <f>IF($A15="","",SUMIFS(Journal!$J$5:$J$504,Journal!$G$5:$G$504,$A15))</f>
        <v>0</v>
      </c>
      <c r="I15" s="61">
        <f>IF($A15="","",SUMIFS(Journal!$K$5:$K$504,Journal!$H$5:$H$504,$A15))</f>
        <v>0</v>
      </c>
      <c r="J15" s="62">
        <f t="shared" si="0"/>
        <v>0</v>
      </c>
      <c r="K15" s="5"/>
      <c r="L15" s="5"/>
      <c r="M15" s="5"/>
      <c r="N15" s="5"/>
      <c r="O15" s="5"/>
      <c r="P15" s="5"/>
      <c r="Q15" s="5"/>
      <c r="R15" s="5"/>
      <c r="S15" s="5"/>
      <c r="T15" s="5"/>
      <c r="U15" s="5"/>
      <c r="V15" s="5"/>
      <c r="W15" s="5"/>
      <c r="X15" s="5"/>
      <c r="Y15" s="5"/>
      <c r="Z15" s="5"/>
    </row>
    <row r="16" spans="1:26">
      <c r="A16" s="95" t="s">
        <v>113</v>
      </c>
      <c r="B16" s="96" t="s">
        <v>114</v>
      </c>
      <c r="C16" s="96" t="s">
        <v>105</v>
      </c>
      <c r="D16" s="96" t="s">
        <v>115</v>
      </c>
      <c r="E16" s="96" t="s">
        <v>102</v>
      </c>
      <c r="F16" s="96" t="s">
        <v>85</v>
      </c>
      <c r="G16" s="97">
        <v>0</v>
      </c>
      <c r="H16" s="61">
        <f>IF($A16="","",SUMIFS(Journal!$J$5:$J$504,Journal!$G$5:$G$504,$A16))</f>
        <v>0</v>
      </c>
      <c r="I16" s="61">
        <f>IF($A16="","",SUMIFS(Journal!$K$5:$K$504,Journal!$H$5:$H$504,$A16))</f>
        <v>0</v>
      </c>
      <c r="J16" s="62">
        <f t="shared" si="0"/>
        <v>0</v>
      </c>
      <c r="K16" s="5"/>
      <c r="L16" s="5"/>
      <c r="M16" s="5"/>
      <c r="N16" s="5"/>
      <c r="O16" s="5"/>
      <c r="P16" s="5"/>
      <c r="Q16" s="5"/>
      <c r="R16" s="5"/>
      <c r="S16" s="5"/>
      <c r="T16" s="5"/>
      <c r="U16" s="5"/>
      <c r="V16" s="5"/>
      <c r="W16" s="5"/>
      <c r="X16" s="5"/>
      <c r="Y16" s="5"/>
      <c r="Z16" s="5"/>
    </row>
    <row r="17" spans="1:26">
      <c r="A17" s="95" t="s">
        <v>116</v>
      </c>
      <c r="B17" s="96" t="s">
        <v>117</v>
      </c>
      <c r="C17" s="96" t="s">
        <v>118</v>
      </c>
      <c r="D17" s="96" t="s">
        <v>117</v>
      </c>
      <c r="E17" s="96" t="s">
        <v>102</v>
      </c>
      <c r="F17" s="96" t="s">
        <v>85</v>
      </c>
      <c r="G17" s="97">
        <v>0</v>
      </c>
      <c r="H17" s="61">
        <f>IF($A17="","",SUMIFS(Journal!$J$5:$J$504,Journal!$G$5:$G$504,$A17))</f>
        <v>0</v>
      </c>
      <c r="I17" s="61">
        <f>IF($A17="","",SUMIFS(Journal!$K$5:$K$504,Journal!$H$5:$H$504,$A17))</f>
        <v>0</v>
      </c>
      <c r="J17" s="62">
        <f t="shared" si="0"/>
        <v>0</v>
      </c>
      <c r="K17" s="5"/>
      <c r="L17" s="5"/>
      <c r="M17" s="5"/>
      <c r="N17" s="5"/>
      <c r="O17" s="5"/>
      <c r="P17" s="5"/>
      <c r="Q17" s="5"/>
      <c r="R17" s="5"/>
      <c r="S17" s="5"/>
      <c r="T17" s="5"/>
      <c r="U17" s="5"/>
      <c r="V17" s="5"/>
      <c r="W17" s="5"/>
      <c r="X17" s="5"/>
      <c r="Y17" s="5"/>
      <c r="Z17" s="5"/>
    </row>
    <row r="18" spans="1:26">
      <c r="A18" s="95" t="s">
        <v>119</v>
      </c>
      <c r="B18" s="96" t="s">
        <v>120</v>
      </c>
      <c r="C18" s="96" t="s">
        <v>118</v>
      </c>
      <c r="D18" s="96" t="s">
        <v>120</v>
      </c>
      <c r="E18" s="96" t="s">
        <v>102</v>
      </c>
      <c r="F18" s="96" t="s">
        <v>85</v>
      </c>
      <c r="G18" s="97">
        <v>0</v>
      </c>
      <c r="H18" s="61">
        <f>IF($A18="","",SUMIFS(Journal!$J$5:$J$504,Journal!$G$5:$G$504,$A18))</f>
        <v>0</v>
      </c>
      <c r="I18" s="61">
        <f>IF($A18="","",SUMIFS(Journal!$K$5:$K$504,Journal!$H$5:$H$504,$A18))</f>
        <v>0</v>
      </c>
      <c r="J18" s="62">
        <f t="shared" si="0"/>
        <v>0</v>
      </c>
      <c r="K18" s="5"/>
      <c r="L18" s="5"/>
      <c r="M18" s="5"/>
      <c r="N18" s="5"/>
      <c r="O18" s="5"/>
      <c r="P18" s="5"/>
      <c r="Q18" s="5"/>
      <c r="R18" s="5"/>
      <c r="S18" s="5"/>
      <c r="T18" s="5"/>
      <c r="U18" s="5"/>
      <c r="V18" s="5"/>
      <c r="W18" s="5"/>
      <c r="X18" s="5"/>
      <c r="Y18" s="5"/>
      <c r="Z18" s="5"/>
    </row>
    <row r="19" spans="1:26">
      <c r="A19" s="95" t="s">
        <v>121</v>
      </c>
      <c r="B19" s="96" t="s">
        <v>122</v>
      </c>
      <c r="C19" s="96" t="s">
        <v>122</v>
      </c>
      <c r="D19" s="96" t="s">
        <v>122</v>
      </c>
      <c r="E19" s="96" t="s">
        <v>84</v>
      </c>
      <c r="F19" s="96" t="s">
        <v>85</v>
      </c>
      <c r="G19" s="97">
        <v>0</v>
      </c>
      <c r="H19" s="61">
        <f>IF($A19="","",SUMIFS(Journal!$J$5:$J$504,Journal!$G$5:$G$504,$A19))</f>
        <v>0</v>
      </c>
      <c r="I19" s="61">
        <f>IF($A19="","",SUMIFS(Journal!$K$5:$K$504,Journal!$H$5:$H$504,$A19))</f>
        <v>0</v>
      </c>
      <c r="J19" s="62">
        <f t="shared" si="0"/>
        <v>0</v>
      </c>
      <c r="K19" s="5"/>
      <c r="L19" s="5"/>
      <c r="M19" s="5"/>
      <c r="N19" s="5"/>
      <c r="O19" s="5"/>
      <c r="P19" s="5"/>
      <c r="Q19" s="5"/>
      <c r="R19" s="5"/>
      <c r="S19" s="5"/>
      <c r="T19" s="5"/>
      <c r="U19" s="5"/>
      <c r="V19" s="5"/>
      <c r="W19" s="5"/>
      <c r="X19" s="5"/>
      <c r="Y19" s="5"/>
      <c r="Z19" s="5"/>
    </row>
    <row r="20" spans="1:26">
      <c r="A20" s="95" t="s">
        <v>123</v>
      </c>
      <c r="B20" s="96" t="s">
        <v>124</v>
      </c>
      <c r="C20" s="96" t="s">
        <v>125</v>
      </c>
      <c r="D20" s="96" t="s">
        <v>126</v>
      </c>
      <c r="E20" s="96" t="s">
        <v>102</v>
      </c>
      <c r="F20" s="96" t="s">
        <v>85</v>
      </c>
      <c r="G20" s="97">
        <v>0</v>
      </c>
      <c r="H20" s="61">
        <f>IF($A20="","",SUMIFS(Journal!$J$5:$J$504,Journal!$G$5:$G$504,$A20))</f>
        <v>0</v>
      </c>
      <c r="I20" s="61">
        <f>IF($A20="","",SUMIFS(Journal!$K$5:$K$504,Journal!$H$5:$H$504,$A20))</f>
        <v>0</v>
      </c>
      <c r="J20" s="62">
        <f t="shared" si="0"/>
        <v>0</v>
      </c>
      <c r="K20" s="5"/>
      <c r="L20" s="5"/>
      <c r="M20" s="5"/>
      <c r="N20" s="5"/>
      <c r="O20" s="5"/>
      <c r="P20" s="5"/>
      <c r="Q20" s="5"/>
      <c r="R20" s="5"/>
      <c r="S20" s="5"/>
      <c r="T20" s="5"/>
      <c r="U20" s="5"/>
      <c r="V20" s="5"/>
      <c r="W20" s="5"/>
      <c r="X20" s="5"/>
      <c r="Y20" s="5"/>
      <c r="Z20" s="5"/>
    </row>
    <row r="21" spans="1:26">
      <c r="A21" s="95" t="s">
        <v>127</v>
      </c>
      <c r="B21" s="96" t="s">
        <v>128</v>
      </c>
      <c r="C21" s="96" t="s">
        <v>125</v>
      </c>
      <c r="D21" s="96" t="s">
        <v>129</v>
      </c>
      <c r="E21" s="96" t="s">
        <v>102</v>
      </c>
      <c r="F21" s="96" t="s">
        <v>85</v>
      </c>
      <c r="G21" s="97">
        <v>0</v>
      </c>
      <c r="H21" s="61">
        <f>IF($A21="","",SUMIFS(Journal!$J$5:$J$504,Journal!$G$5:$G$504,$A21))</f>
        <v>0</v>
      </c>
      <c r="I21" s="61">
        <f>IF($A21="","",SUMIFS(Journal!$K$5:$K$504,Journal!$H$5:$H$504,$A21))</f>
        <v>0</v>
      </c>
      <c r="J21" s="62">
        <f t="shared" si="0"/>
        <v>0</v>
      </c>
      <c r="K21" s="5"/>
      <c r="L21" s="5"/>
      <c r="M21" s="5"/>
      <c r="N21" s="5"/>
      <c r="O21" s="5"/>
      <c r="P21" s="5"/>
      <c r="Q21" s="5"/>
      <c r="R21" s="5"/>
      <c r="S21" s="5"/>
      <c r="T21" s="5"/>
      <c r="U21" s="5"/>
      <c r="V21" s="5"/>
      <c r="W21" s="5"/>
      <c r="X21" s="5"/>
      <c r="Y21" s="5"/>
      <c r="Z21" s="5"/>
    </row>
    <row r="22" spans="1:26">
      <c r="A22" s="95" t="s">
        <v>130</v>
      </c>
      <c r="B22" s="96" t="s">
        <v>131</v>
      </c>
      <c r="C22" s="96" t="s">
        <v>132</v>
      </c>
      <c r="D22" s="96" t="s">
        <v>133</v>
      </c>
      <c r="E22" s="96" t="s">
        <v>84</v>
      </c>
      <c r="F22" s="96" t="s">
        <v>85</v>
      </c>
      <c r="G22" s="97">
        <v>0</v>
      </c>
      <c r="H22" s="61">
        <f>IF($A22="","",SUMIFS(Journal!$J$5:$J$504,Journal!$G$5:$G$504,$A22))</f>
        <v>0</v>
      </c>
      <c r="I22" s="61">
        <f>IF($A22="","",SUMIFS(Journal!$K$5:$K$504,Journal!$H$5:$H$504,$A22))</f>
        <v>0</v>
      </c>
      <c r="J22" s="62">
        <f t="shared" si="0"/>
        <v>0</v>
      </c>
      <c r="K22" s="5"/>
      <c r="L22" s="5"/>
      <c r="M22" s="5"/>
      <c r="N22" s="5"/>
      <c r="O22" s="5"/>
      <c r="P22" s="5"/>
      <c r="Q22" s="5"/>
      <c r="R22" s="5"/>
      <c r="S22" s="5"/>
      <c r="T22" s="5"/>
      <c r="U22" s="5"/>
      <c r="V22" s="5"/>
      <c r="W22" s="5"/>
      <c r="X22" s="5"/>
      <c r="Y22" s="5"/>
      <c r="Z22" s="5"/>
    </row>
    <row r="23" spans="1:26">
      <c r="A23" s="95" t="s">
        <v>134</v>
      </c>
      <c r="B23" s="96" t="s">
        <v>135</v>
      </c>
      <c r="C23" s="96" t="s">
        <v>136</v>
      </c>
      <c r="D23" s="96" t="s">
        <v>137</v>
      </c>
      <c r="E23" s="96" t="s">
        <v>84</v>
      </c>
      <c r="F23" s="96" t="s">
        <v>85</v>
      </c>
      <c r="G23" s="97">
        <v>0</v>
      </c>
      <c r="H23" s="61">
        <f>IF($A23="","",SUMIFS(Journal!$J$5:$J$504,Journal!$G$5:$G$504,$A23))</f>
        <v>0</v>
      </c>
      <c r="I23" s="61">
        <f>IF($A23="","",SUMIFS(Journal!$K$5:$K$504,Journal!$H$5:$H$504,$A23))</f>
        <v>0</v>
      </c>
      <c r="J23" s="62">
        <f t="shared" si="0"/>
        <v>0</v>
      </c>
      <c r="K23" s="5"/>
      <c r="L23" s="5"/>
      <c r="M23" s="5"/>
      <c r="N23" s="5"/>
      <c r="O23" s="5"/>
      <c r="P23" s="5"/>
      <c r="Q23" s="5"/>
      <c r="R23" s="5"/>
      <c r="S23" s="5"/>
      <c r="T23" s="5"/>
      <c r="U23" s="5"/>
      <c r="V23" s="5"/>
      <c r="W23" s="5"/>
      <c r="X23" s="5"/>
      <c r="Y23" s="5"/>
      <c r="Z23" s="5"/>
    </row>
    <row r="24" spans="1:26">
      <c r="A24" s="95" t="s">
        <v>138</v>
      </c>
      <c r="B24" s="96" t="s">
        <v>139</v>
      </c>
      <c r="C24" s="96" t="s">
        <v>136</v>
      </c>
      <c r="D24" s="96" t="s">
        <v>140</v>
      </c>
      <c r="E24" s="96" t="s">
        <v>84</v>
      </c>
      <c r="F24" s="96" t="s">
        <v>85</v>
      </c>
      <c r="G24" s="97">
        <v>0</v>
      </c>
      <c r="H24" s="61">
        <f>IF($A24="","",SUMIFS(Journal!$J$5:$J$504,Journal!$G$5:$G$504,$A24))</f>
        <v>0</v>
      </c>
      <c r="I24" s="61">
        <f>IF($A24="","",SUMIFS(Journal!$K$5:$K$504,Journal!$H$5:$H$504,$A24))</f>
        <v>0</v>
      </c>
      <c r="J24" s="62">
        <f t="shared" si="0"/>
        <v>0</v>
      </c>
      <c r="K24" s="5"/>
      <c r="L24" s="5"/>
      <c r="M24" s="5"/>
      <c r="N24" s="5"/>
      <c r="O24" s="5"/>
      <c r="P24" s="5"/>
      <c r="Q24" s="5"/>
      <c r="R24" s="5"/>
      <c r="S24" s="5"/>
      <c r="T24" s="5"/>
      <c r="U24" s="5"/>
      <c r="V24" s="5"/>
      <c r="W24" s="5"/>
      <c r="X24" s="5"/>
      <c r="Y24" s="5"/>
      <c r="Z24" s="5"/>
    </row>
    <row r="25" spans="1:26">
      <c r="A25" s="95" t="s">
        <v>141</v>
      </c>
      <c r="B25" s="96" t="s">
        <v>142</v>
      </c>
      <c r="C25" s="96" t="s">
        <v>136</v>
      </c>
      <c r="D25" s="96" t="s">
        <v>143</v>
      </c>
      <c r="E25" s="96" t="s">
        <v>84</v>
      </c>
      <c r="F25" s="96" t="s">
        <v>85</v>
      </c>
      <c r="G25" s="97">
        <v>0</v>
      </c>
      <c r="H25" s="61">
        <f>IF($A25="","",SUMIFS(Journal!$J$5:$J$504,Journal!$G$5:$G$504,$A25))</f>
        <v>0</v>
      </c>
      <c r="I25" s="61">
        <f>IF($A25="","",SUMIFS(Journal!$K$5:$K$504,Journal!$H$5:$H$504,$A25))</f>
        <v>0</v>
      </c>
      <c r="J25" s="62">
        <f t="shared" si="0"/>
        <v>0</v>
      </c>
      <c r="K25" s="5"/>
      <c r="L25" s="5"/>
      <c r="M25" s="5"/>
      <c r="N25" s="5"/>
      <c r="O25" s="5"/>
      <c r="P25" s="5"/>
      <c r="Q25" s="5"/>
      <c r="R25" s="5"/>
      <c r="S25" s="5"/>
      <c r="T25" s="5"/>
      <c r="U25" s="5"/>
      <c r="V25" s="5"/>
      <c r="W25" s="5"/>
      <c r="X25" s="5"/>
      <c r="Y25" s="5"/>
      <c r="Z25" s="5"/>
    </row>
    <row r="26" spans="1:26">
      <c r="A26" s="95" t="s">
        <v>144</v>
      </c>
      <c r="B26" s="96" t="s">
        <v>145</v>
      </c>
      <c r="C26" s="96" t="s">
        <v>136</v>
      </c>
      <c r="D26" s="96" t="s">
        <v>145</v>
      </c>
      <c r="E26" s="96" t="s">
        <v>84</v>
      </c>
      <c r="F26" s="96" t="s">
        <v>85</v>
      </c>
      <c r="G26" s="97">
        <v>0</v>
      </c>
      <c r="H26" s="61">
        <f>IF($A26="","",SUMIFS(Journal!$J$5:$J$504,Journal!$G$5:$G$504,$A26))</f>
        <v>0</v>
      </c>
      <c r="I26" s="61">
        <f>IF($A26="","",SUMIFS(Journal!$K$5:$K$504,Journal!$H$5:$H$504,$A26))</f>
        <v>0</v>
      </c>
      <c r="J26" s="62">
        <f t="shared" si="0"/>
        <v>0</v>
      </c>
      <c r="K26" s="5"/>
      <c r="L26" s="5"/>
      <c r="M26" s="5"/>
      <c r="N26" s="5"/>
      <c r="O26" s="5"/>
      <c r="P26" s="5"/>
      <c r="Q26" s="5"/>
      <c r="R26" s="5"/>
      <c r="S26" s="5"/>
      <c r="T26" s="5"/>
      <c r="U26" s="5"/>
      <c r="V26" s="5"/>
      <c r="W26" s="5"/>
      <c r="X26" s="5"/>
      <c r="Y26" s="5"/>
      <c r="Z26" s="5"/>
    </row>
    <row r="27" spans="1:26">
      <c r="A27" s="95" t="s">
        <v>146</v>
      </c>
      <c r="B27" s="96" t="s">
        <v>147</v>
      </c>
      <c r="C27" s="96" t="s">
        <v>136</v>
      </c>
      <c r="D27" s="96" t="s">
        <v>148</v>
      </c>
      <c r="E27" s="96" t="s">
        <v>84</v>
      </c>
      <c r="F27" s="96" t="s">
        <v>85</v>
      </c>
      <c r="G27" s="97">
        <v>0</v>
      </c>
      <c r="H27" s="61">
        <f>IF($A27="","",SUMIFS(Journal!$J$5:$J$504,Journal!$G$5:$G$504,$A27))</f>
        <v>0</v>
      </c>
      <c r="I27" s="61">
        <f>IF($A27="","",SUMIFS(Journal!$K$5:$K$504,Journal!$H$5:$H$504,$A27))</f>
        <v>0</v>
      </c>
      <c r="J27" s="62">
        <f t="shared" si="0"/>
        <v>0</v>
      </c>
      <c r="K27" s="5"/>
      <c r="L27" s="5"/>
      <c r="M27" s="5"/>
      <c r="N27" s="5"/>
      <c r="O27" s="5"/>
      <c r="P27" s="5"/>
      <c r="Q27" s="5"/>
      <c r="R27" s="5"/>
      <c r="S27" s="5"/>
      <c r="T27" s="5"/>
      <c r="U27" s="5"/>
      <c r="V27" s="5"/>
      <c r="W27" s="5"/>
      <c r="X27" s="5"/>
      <c r="Y27" s="5"/>
      <c r="Z27" s="5"/>
    </row>
    <row r="28" spans="1:26">
      <c r="A28" s="95" t="s">
        <v>149</v>
      </c>
      <c r="B28" s="96" t="s">
        <v>150</v>
      </c>
      <c r="C28" s="96" t="s">
        <v>136</v>
      </c>
      <c r="D28" s="96" t="s">
        <v>151</v>
      </c>
      <c r="E28" s="96" t="s">
        <v>84</v>
      </c>
      <c r="F28" s="96" t="s">
        <v>85</v>
      </c>
      <c r="G28" s="97">
        <v>0</v>
      </c>
      <c r="H28" s="61">
        <f>IF($A28="","",SUMIFS(Journal!$J$5:$J$504,Journal!$G$5:$G$504,$A28))</f>
        <v>0</v>
      </c>
      <c r="I28" s="61">
        <f>IF($A28="","",SUMIFS(Journal!$K$5:$K$504,Journal!$H$5:$H$504,$A28))</f>
        <v>0</v>
      </c>
      <c r="J28" s="62">
        <f t="shared" si="0"/>
        <v>0</v>
      </c>
      <c r="K28" s="5"/>
      <c r="L28" s="5"/>
      <c r="M28" s="5"/>
      <c r="N28" s="5"/>
      <c r="O28" s="5"/>
      <c r="P28" s="5"/>
      <c r="Q28" s="5"/>
      <c r="R28" s="5"/>
      <c r="S28" s="5"/>
      <c r="T28" s="5"/>
      <c r="U28" s="5"/>
      <c r="V28" s="5"/>
      <c r="W28" s="5"/>
      <c r="X28" s="5"/>
      <c r="Y28" s="5"/>
      <c r="Z28" s="5"/>
    </row>
    <row r="29" spans="1:26">
      <c r="A29" s="95" t="s">
        <v>152</v>
      </c>
      <c r="B29" s="96" t="s">
        <v>153</v>
      </c>
      <c r="C29" s="96" t="s">
        <v>136</v>
      </c>
      <c r="D29" s="96" t="s">
        <v>154</v>
      </c>
      <c r="E29" s="96" t="s">
        <v>84</v>
      </c>
      <c r="F29" s="96" t="s">
        <v>85</v>
      </c>
      <c r="G29" s="97">
        <v>0</v>
      </c>
      <c r="H29" s="61">
        <f>IF($A29="","",SUMIFS(Journal!$J$5:$J$504,Journal!$G$5:$G$504,$A29))</f>
        <v>0</v>
      </c>
      <c r="I29" s="61">
        <f>IF($A29="","",SUMIFS(Journal!$K$5:$K$504,Journal!$H$5:$H$504,$A29))</f>
        <v>0</v>
      </c>
      <c r="J29" s="62">
        <f t="shared" si="0"/>
        <v>0</v>
      </c>
      <c r="K29" s="5"/>
      <c r="L29" s="5"/>
      <c r="M29" s="5"/>
      <c r="N29" s="5"/>
      <c r="O29" s="5"/>
      <c r="P29" s="5"/>
      <c r="Q29" s="5"/>
      <c r="R29" s="5"/>
      <c r="S29" s="5"/>
      <c r="T29" s="5"/>
      <c r="U29" s="5"/>
      <c r="V29" s="5"/>
      <c r="W29" s="5"/>
      <c r="X29" s="5"/>
      <c r="Y29" s="5"/>
      <c r="Z29" s="5"/>
    </row>
    <row r="30" spans="1:26">
      <c r="A30" s="95" t="s">
        <v>155</v>
      </c>
      <c r="B30" s="96" t="s">
        <v>156</v>
      </c>
      <c r="C30" s="96" t="s">
        <v>136</v>
      </c>
      <c r="D30" s="96" t="s">
        <v>156</v>
      </c>
      <c r="E30" s="96" t="s">
        <v>84</v>
      </c>
      <c r="F30" s="96" t="s">
        <v>85</v>
      </c>
      <c r="G30" s="97">
        <v>0</v>
      </c>
      <c r="H30" s="61">
        <f>IF($A30="","",SUMIFS(Journal!$J$5:$J$504,Journal!$G$5:$G$504,$A30))</f>
        <v>0</v>
      </c>
      <c r="I30" s="61">
        <f>IF($A30="","",SUMIFS(Journal!$K$5:$K$504,Journal!$H$5:$H$504,$A30))</f>
        <v>0</v>
      </c>
      <c r="J30" s="62">
        <f t="shared" si="0"/>
        <v>0</v>
      </c>
      <c r="K30" s="5"/>
      <c r="L30" s="5"/>
      <c r="M30" s="5"/>
      <c r="N30" s="5"/>
      <c r="O30" s="5"/>
      <c r="P30" s="5"/>
      <c r="Q30" s="5"/>
      <c r="R30" s="5"/>
      <c r="S30" s="5"/>
      <c r="T30" s="5"/>
      <c r="U30" s="5"/>
      <c r="V30" s="5"/>
      <c r="W30" s="5"/>
      <c r="X30" s="5"/>
      <c r="Y30" s="5"/>
      <c r="Z30" s="5"/>
    </row>
    <row r="31" spans="1:26">
      <c r="A31" s="95" t="s">
        <v>157</v>
      </c>
      <c r="B31" s="96" t="s">
        <v>158</v>
      </c>
      <c r="C31" s="96" t="s">
        <v>136</v>
      </c>
      <c r="D31" s="96" t="s">
        <v>159</v>
      </c>
      <c r="E31" s="96" t="s">
        <v>84</v>
      </c>
      <c r="F31" s="96" t="s">
        <v>85</v>
      </c>
      <c r="G31" s="97">
        <v>0</v>
      </c>
      <c r="H31" s="61">
        <f>IF($A31="","",SUMIFS(Journal!$J$5:$J$504,Journal!$G$5:$G$504,$A31))</f>
        <v>0</v>
      </c>
      <c r="I31" s="61">
        <f>IF($A31="","",SUMIFS(Journal!$K$5:$K$504,Journal!$H$5:$H$504,$A31))</f>
        <v>0</v>
      </c>
      <c r="J31" s="62">
        <f t="shared" si="0"/>
        <v>0</v>
      </c>
      <c r="K31" s="5"/>
      <c r="L31" s="5"/>
      <c r="M31" s="5"/>
      <c r="N31" s="5"/>
      <c r="O31" s="5"/>
      <c r="P31" s="5"/>
      <c r="Q31" s="5"/>
      <c r="R31" s="5"/>
      <c r="S31" s="5"/>
      <c r="T31" s="5"/>
      <c r="U31" s="5"/>
      <c r="V31" s="5"/>
      <c r="W31" s="5"/>
      <c r="X31" s="5"/>
      <c r="Y31" s="5"/>
      <c r="Z31" s="5"/>
    </row>
    <row r="32" spans="1:26">
      <c r="A32" s="95" t="s">
        <v>160</v>
      </c>
      <c r="B32" s="96" t="s">
        <v>161</v>
      </c>
      <c r="C32" s="96" t="s">
        <v>136</v>
      </c>
      <c r="D32" s="96" t="s">
        <v>162</v>
      </c>
      <c r="E32" s="96" t="s">
        <v>84</v>
      </c>
      <c r="F32" s="96" t="s">
        <v>85</v>
      </c>
      <c r="G32" s="97">
        <v>0</v>
      </c>
      <c r="H32" s="61">
        <f>IF($A32="","",SUMIFS(Journal!$J$5:$J$504,Journal!$G$5:$G$504,$A32))</f>
        <v>0</v>
      </c>
      <c r="I32" s="61">
        <f>IF($A32="","",SUMIFS(Journal!$K$5:$K$504,Journal!$H$5:$H$504,$A32))</f>
        <v>0</v>
      </c>
      <c r="J32" s="62">
        <f t="shared" si="0"/>
        <v>0</v>
      </c>
      <c r="K32" s="5"/>
      <c r="L32" s="5"/>
      <c r="M32" s="5"/>
      <c r="N32" s="5"/>
      <c r="O32" s="5"/>
      <c r="P32" s="5"/>
      <c r="Q32" s="5"/>
      <c r="R32" s="5"/>
      <c r="S32" s="5"/>
      <c r="T32" s="5"/>
      <c r="U32" s="5"/>
      <c r="V32" s="5"/>
      <c r="W32" s="5"/>
      <c r="X32" s="5"/>
      <c r="Y32" s="5"/>
      <c r="Z32" s="5"/>
    </row>
    <row r="33" spans="1:26">
      <c r="A33" s="95" t="s">
        <v>163</v>
      </c>
      <c r="B33" s="96" t="s">
        <v>164</v>
      </c>
      <c r="C33" s="96" t="s">
        <v>136</v>
      </c>
      <c r="D33" s="96" t="s">
        <v>165</v>
      </c>
      <c r="E33" s="96" t="s">
        <v>84</v>
      </c>
      <c r="F33" s="96" t="s">
        <v>85</v>
      </c>
      <c r="G33" s="97">
        <v>0</v>
      </c>
      <c r="H33" s="61">
        <f>IF($A33="","",SUMIFS(Journal!$J$5:$J$504,Journal!$G$5:$G$504,$A33))</f>
        <v>0</v>
      </c>
      <c r="I33" s="61">
        <f>IF($A33="","",SUMIFS(Journal!$K$5:$K$504,Journal!$H$5:$H$504,$A33))</f>
        <v>0</v>
      </c>
      <c r="J33" s="62">
        <f t="shared" si="0"/>
        <v>0</v>
      </c>
      <c r="K33" s="5"/>
      <c r="L33" s="5"/>
      <c r="M33" s="5"/>
      <c r="N33" s="5"/>
      <c r="O33" s="5"/>
      <c r="P33" s="5"/>
      <c r="Q33" s="5"/>
      <c r="R33" s="5"/>
      <c r="S33" s="5"/>
      <c r="T33" s="5"/>
      <c r="U33" s="5"/>
      <c r="V33" s="5"/>
      <c r="W33" s="5"/>
      <c r="X33" s="5"/>
      <c r="Y33" s="5"/>
      <c r="Z33" s="5"/>
    </row>
    <row r="34" spans="1:26">
      <c r="A34" s="95" t="s">
        <v>166</v>
      </c>
      <c r="B34" s="96" t="s">
        <v>167</v>
      </c>
      <c r="C34" s="96" t="s">
        <v>136</v>
      </c>
      <c r="D34" s="96" t="s">
        <v>167</v>
      </c>
      <c r="E34" s="96" t="s">
        <v>84</v>
      </c>
      <c r="F34" s="96" t="s">
        <v>85</v>
      </c>
      <c r="G34" s="97">
        <v>0</v>
      </c>
      <c r="H34" s="61">
        <f>IF($A34="","",SUMIFS(Journal!$J$5:$J$504,Journal!$G$5:$G$504,$A34))</f>
        <v>0</v>
      </c>
      <c r="I34" s="61">
        <f>IF($A34="","",SUMIFS(Journal!$K$5:$K$504,Journal!$H$5:$H$504,$A34))</f>
        <v>0</v>
      </c>
      <c r="J34" s="62">
        <f t="shared" si="0"/>
        <v>0</v>
      </c>
      <c r="K34" s="5"/>
      <c r="L34" s="5"/>
      <c r="M34" s="5"/>
      <c r="N34" s="5"/>
      <c r="O34" s="5"/>
      <c r="P34" s="5"/>
      <c r="Q34" s="5"/>
      <c r="R34" s="5"/>
      <c r="S34" s="5"/>
      <c r="T34" s="5"/>
      <c r="U34" s="5"/>
      <c r="V34" s="5"/>
      <c r="W34" s="5"/>
      <c r="X34" s="5"/>
      <c r="Y34" s="5"/>
      <c r="Z34" s="5"/>
    </row>
    <row r="35" spans="1:26">
      <c r="A35" s="95" t="s">
        <v>168</v>
      </c>
      <c r="B35" s="96" t="s">
        <v>169</v>
      </c>
      <c r="C35" s="96" t="s">
        <v>136</v>
      </c>
      <c r="D35" s="96" t="s">
        <v>169</v>
      </c>
      <c r="E35" s="96" t="s">
        <v>84</v>
      </c>
      <c r="F35" s="96" t="s">
        <v>85</v>
      </c>
      <c r="G35" s="97">
        <v>0</v>
      </c>
      <c r="H35" s="61">
        <f>IF($A35="","",SUMIFS(Journal!$J$5:$J$504,Journal!$G$5:$G$504,$A35))</f>
        <v>0</v>
      </c>
      <c r="I35" s="61">
        <f>IF($A35="","",SUMIFS(Journal!$K$5:$K$504,Journal!$H$5:$H$504,$A35))</f>
        <v>0</v>
      </c>
      <c r="J35" s="62">
        <f t="shared" si="0"/>
        <v>0</v>
      </c>
      <c r="K35" s="5"/>
      <c r="L35" s="5"/>
      <c r="M35" s="5"/>
      <c r="N35" s="5"/>
      <c r="O35" s="5"/>
      <c r="P35" s="5"/>
      <c r="Q35" s="5"/>
      <c r="R35" s="5"/>
      <c r="S35" s="5"/>
      <c r="T35" s="5"/>
      <c r="U35" s="5"/>
      <c r="V35" s="5"/>
      <c r="W35" s="5"/>
      <c r="X35" s="5"/>
      <c r="Y35" s="5"/>
      <c r="Z35" s="5"/>
    </row>
    <row r="36" spans="1:26">
      <c r="A36" s="95" t="s">
        <v>170</v>
      </c>
      <c r="B36" s="96" t="s">
        <v>171</v>
      </c>
      <c r="C36" s="96" t="s">
        <v>136</v>
      </c>
      <c r="D36" s="96" t="s">
        <v>172</v>
      </c>
      <c r="E36" s="96" t="s">
        <v>84</v>
      </c>
      <c r="F36" s="96" t="s">
        <v>85</v>
      </c>
      <c r="G36" s="97">
        <v>0</v>
      </c>
      <c r="H36" s="61">
        <f>IF($A36="","",SUMIFS(Journal!$J$5:$J$504,Journal!$G$5:$G$504,$A36))</f>
        <v>0</v>
      </c>
      <c r="I36" s="61">
        <f>IF($A36="","",SUMIFS(Journal!$K$5:$K$504,Journal!$H$5:$H$504,$A36))</f>
        <v>0</v>
      </c>
      <c r="J36" s="62">
        <f t="shared" si="0"/>
        <v>0</v>
      </c>
      <c r="K36" s="5"/>
      <c r="L36" s="5"/>
      <c r="M36" s="5"/>
      <c r="N36" s="5"/>
      <c r="O36" s="5"/>
      <c r="P36" s="5"/>
      <c r="Q36" s="5"/>
      <c r="R36" s="5"/>
      <c r="S36" s="5"/>
      <c r="T36" s="5"/>
      <c r="U36" s="5"/>
      <c r="V36" s="5"/>
      <c r="W36" s="5"/>
      <c r="X36" s="5"/>
      <c r="Y36" s="5"/>
      <c r="Z36" s="5"/>
    </row>
    <row r="37" spans="1:26">
      <c r="A37" s="95" t="s">
        <v>173</v>
      </c>
      <c r="B37" s="96" t="s">
        <v>174</v>
      </c>
      <c r="C37" s="96" t="s">
        <v>136</v>
      </c>
      <c r="D37" s="96" t="s">
        <v>174</v>
      </c>
      <c r="E37" s="96" t="s">
        <v>84</v>
      </c>
      <c r="F37" s="96" t="s">
        <v>85</v>
      </c>
      <c r="G37" s="97">
        <v>0</v>
      </c>
      <c r="H37" s="61">
        <f>IF($A37="","",SUMIFS(Journal!$J$5:$J$504,Journal!$G$5:$G$504,$A37))</f>
        <v>0</v>
      </c>
      <c r="I37" s="61">
        <f>IF($A37="","",SUMIFS(Journal!$K$5:$K$504,Journal!$H$5:$H$504,$A37))</f>
        <v>0</v>
      </c>
      <c r="J37" s="62">
        <f t="shared" ref="J37:J68" si="1">IF($A37="","",IF(OR($C37="Asset",$C37="Expense",$C37="Drawings",$C37="Contra Income"),$G37+$H37-$I37,$G37-$H37+$I37))</f>
        <v>0</v>
      </c>
      <c r="K37" s="5"/>
      <c r="L37" s="5"/>
      <c r="M37" s="5"/>
      <c r="N37" s="5"/>
      <c r="O37" s="5"/>
      <c r="P37" s="5"/>
      <c r="Q37" s="5"/>
      <c r="R37" s="5"/>
      <c r="S37" s="5"/>
      <c r="T37" s="5"/>
      <c r="U37" s="5"/>
      <c r="V37" s="5"/>
      <c r="W37" s="5"/>
      <c r="X37" s="5"/>
      <c r="Y37" s="5"/>
      <c r="Z37" s="5"/>
    </row>
    <row r="38" spans="1:26">
      <c r="A38" s="95" t="s">
        <v>175</v>
      </c>
      <c r="B38" s="96" t="s">
        <v>176</v>
      </c>
      <c r="C38" s="96" t="s">
        <v>136</v>
      </c>
      <c r="D38" s="96" t="s">
        <v>177</v>
      </c>
      <c r="E38" s="96" t="s">
        <v>84</v>
      </c>
      <c r="F38" s="96" t="s">
        <v>85</v>
      </c>
      <c r="G38" s="97">
        <v>0</v>
      </c>
      <c r="H38" s="61">
        <f>IF($A38="","",SUMIFS(Journal!$J$5:$J$504,Journal!$G$5:$G$504,$A38))</f>
        <v>0</v>
      </c>
      <c r="I38" s="61">
        <f>IF($A38="","",SUMIFS(Journal!$K$5:$K$504,Journal!$H$5:$H$504,$A38))</f>
        <v>0</v>
      </c>
      <c r="J38" s="62">
        <f t="shared" si="1"/>
        <v>0</v>
      </c>
      <c r="K38" s="5"/>
      <c r="L38" s="5"/>
      <c r="M38" s="5"/>
      <c r="N38" s="5"/>
      <c r="O38" s="5"/>
      <c r="P38" s="5"/>
      <c r="Q38" s="5"/>
      <c r="R38" s="5"/>
      <c r="S38" s="5"/>
      <c r="T38" s="5"/>
      <c r="U38" s="5"/>
      <c r="V38" s="5"/>
      <c r="W38" s="5"/>
      <c r="X38" s="5"/>
      <c r="Y38" s="5"/>
      <c r="Z38" s="5"/>
    </row>
    <row r="39" spans="1:26">
      <c r="A39" s="95" t="s">
        <v>178</v>
      </c>
      <c r="B39" s="96" t="s">
        <v>179</v>
      </c>
      <c r="C39" s="96" t="s">
        <v>136</v>
      </c>
      <c r="D39" s="96" t="s">
        <v>180</v>
      </c>
      <c r="E39" s="96" t="s">
        <v>84</v>
      </c>
      <c r="F39" s="96" t="s">
        <v>85</v>
      </c>
      <c r="G39" s="97">
        <v>0</v>
      </c>
      <c r="H39" s="61">
        <f>IF($A39="","",SUMIFS(Journal!$J$5:$J$504,Journal!$G$5:$G$504,$A39))</f>
        <v>0</v>
      </c>
      <c r="I39" s="61">
        <f>IF($A39="","",SUMIFS(Journal!$K$5:$K$504,Journal!$H$5:$H$504,$A39))</f>
        <v>0</v>
      </c>
      <c r="J39" s="62">
        <f t="shared" si="1"/>
        <v>0</v>
      </c>
      <c r="K39" s="5"/>
      <c r="L39" s="5"/>
      <c r="M39" s="5"/>
      <c r="N39" s="5"/>
      <c r="O39" s="5"/>
      <c r="P39" s="5"/>
      <c r="Q39" s="5"/>
      <c r="R39" s="5"/>
      <c r="S39" s="5"/>
      <c r="T39" s="5"/>
      <c r="U39" s="5"/>
      <c r="V39" s="5"/>
      <c r="W39" s="5"/>
      <c r="X39" s="5"/>
      <c r="Y39" s="5"/>
      <c r="Z39" s="5"/>
    </row>
    <row r="40" spans="1:26">
      <c r="A40" s="95" t="s">
        <v>181</v>
      </c>
      <c r="B40" s="96" t="s">
        <v>182</v>
      </c>
      <c r="C40" s="96" t="s">
        <v>136</v>
      </c>
      <c r="D40" s="96" t="s">
        <v>182</v>
      </c>
      <c r="E40" s="96" t="s">
        <v>84</v>
      </c>
      <c r="F40" s="96" t="s">
        <v>85</v>
      </c>
      <c r="G40" s="97">
        <v>0</v>
      </c>
      <c r="H40" s="61">
        <f>IF($A40="","",SUMIFS(Journal!$J$5:$J$504,Journal!$G$5:$G$504,$A40))</f>
        <v>0</v>
      </c>
      <c r="I40" s="61">
        <f>IF($A40="","",SUMIFS(Journal!$K$5:$K$504,Journal!$H$5:$H$504,$A40))</f>
        <v>0</v>
      </c>
      <c r="J40" s="62">
        <f t="shared" si="1"/>
        <v>0</v>
      </c>
      <c r="K40" s="5"/>
      <c r="L40" s="5"/>
      <c r="M40" s="5"/>
      <c r="N40" s="5"/>
      <c r="O40" s="5"/>
      <c r="P40" s="5"/>
      <c r="Q40" s="5"/>
      <c r="R40" s="5"/>
      <c r="S40" s="5"/>
      <c r="T40" s="5"/>
      <c r="U40" s="5"/>
      <c r="V40" s="5"/>
      <c r="W40" s="5"/>
      <c r="X40" s="5"/>
      <c r="Y40" s="5"/>
      <c r="Z40" s="5"/>
    </row>
    <row r="41" spans="1:26">
      <c r="A41" s="95" t="s">
        <v>183</v>
      </c>
      <c r="B41" s="96" t="s">
        <v>184</v>
      </c>
      <c r="C41" s="96" t="s">
        <v>136</v>
      </c>
      <c r="D41" s="96" t="s">
        <v>185</v>
      </c>
      <c r="E41" s="96" t="s">
        <v>84</v>
      </c>
      <c r="F41" s="96" t="s">
        <v>85</v>
      </c>
      <c r="G41" s="97">
        <v>0</v>
      </c>
      <c r="H41" s="61">
        <f>IF($A41="","",SUMIFS(Journal!$J$5:$J$504,Journal!$G$5:$G$504,$A41))</f>
        <v>0</v>
      </c>
      <c r="I41" s="61">
        <f>IF($A41="","",SUMIFS(Journal!$K$5:$K$504,Journal!$H$5:$H$504,$A41))</f>
        <v>0</v>
      </c>
      <c r="J41" s="62">
        <f t="shared" si="1"/>
        <v>0</v>
      </c>
      <c r="K41" s="5"/>
      <c r="L41" s="5"/>
      <c r="M41" s="5"/>
      <c r="N41" s="5"/>
      <c r="O41" s="5"/>
      <c r="P41" s="5"/>
      <c r="Q41" s="5"/>
      <c r="R41" s="5"/>
      <c r="S41" s="5"/>
      <c r="T41" s="5"/>
      <c r="U41" s="5"/>
      <c r="V41" s="5"/>
      <c r="W41" s="5"/>
      <c r="X41" s="5"/>
      <c r="Y41" s="5"/>
      <c r="Z41" s="5"/>
    </row>
    <row r="42" spans="1:26">
      <c r="A42" s="95"/>
      <c r="B42" s="96"/>
      <c r="C42" s="96"/>
      <c r="D42" s="96"/>
      <c r="E42" s="96"/>
      <c r="F42" s="96"/>
      <c r="G42" s="97"/>
      <c r="H42" s="61" t="str">
        <f>IF($A42="","",SUMIFS(Journal!$J$5:$J$504,Journal!$G$5:$G$504,$A42))</f>
        <v/>
      </c>
      <c r="I42" s="61" t="str">
        <f>IF($A42="","",SUMIFS(Journal!$K$5:$K$504,Journal!$H$5:$H$504,$A42))</f>
        <v/>
      </c>
      <c r="J42" s="62" t="str">
        <f t="shared" si="1"/>
        <v/>
      </c>
      <c r="K42" s="5"/>
      <c r="L42" s="5"/>
      <c r="M42" s="5"/>
      <c r="N42" s="5"/>
      <c r="O42" s="5"/>
      <c r="P42" s="5"/>
      <c r="Q42" s="5"/>
      <c r="R42" s="5"/>
      <c r="S42" s="5"/>
      <c r="T42" s="5"/>
      <c r="U42" s="5"/>
      <c r="V42" s="5"/>
      <c r="W42" s="5"/>
      <c r="X42" s="5"/>
      <c r="Y42" s="5"/>
      <c r="Z42" s="5"/>
    </row>
    <row r="43" spans="1:26">
      <c r="A43" s="95"/>
      <c r="B43" s="96"/>
      <c r="C43" s="96"/>
      <c r="D43" s="96"/>
      <c r="E43" s="96"/>
      <c r="F43" s="96"/>
      <c r="G43" s="97"/>
      <c r="H43" s="61" t="str">
        <f>IF($A43="","",SUMIFS(Journal!$J$5:$J$504,Journal!$G$5:$G$504,$A43))</f>
        <v/>
      </c>
      <c r="I43" s="61" t="str">
        <f>IF($A43="","",SUMIFS(Journal!$K$5:$K$504,Journal!$H$5:$H$504,$A43))</f>
        <v/>
      </c>
      <c r="J43" s="62" t="str">
        <f t="shared" si="1"/>
        <v/>
      </c>
      <c r="K43" s="5"/>
      <c r="L43" s="5"/>
      <c r="M43" s="5"/>
      <c r="N43" s="5"/>
      <c r="O43" s="5"/>
      <c r="P43" s="5"/>
      <c r="Q43" s="5"/>
      <c r="R43" s="5"/>
      <c r="S43" s="5"/>
      <c r="T43" s="5"/>
      <c r="U43" s="5"/>
      <c r="V43" s="5"/>
      <c r="W43" s="5"/>
      <c r="X43" s="5"/>
      <c r="Y43" s="5"/>
      <c r="Z43" s="5"/>
    </row>
    <row r="44" spans="1:26">
      <c r="A44" s="95"/>
      <c r="B44" s="96"/>
      <c r="C44" s="96"/>
      <c r="D44" s="96"/>
      <c r="E44" s="96"/>
      <c r="F44" s="96"/>
      <c r="G44" s="97"/>
      <c r="H44" s="61" t="str">
        <f>IF($A44="","",SUMIFS(Journal!$J$5:$J$504,Journal!$G$5:$G$504,$A44))</f>
        <v/>
      </c>
      <c r="I44" s="61" t="str">
        <f>IF($A44="","",SUMIFS(Journal!$K$5:$K$504,Journal!$H$5:$H$504,$A44))</f>
        <v/>
      </c>
      <c r="J44" s="62" t="str">
        <f t="shared" si="1"/>
        <v/>
      </c>
      <c r="K44" s="5"/>
      <c r="L44" s="5"/>
      <c r="M44" s="5"/>
      <c r="N44" s="5"/>
      <c r="O44" s="5"/>
      <c r="P44" s="5"/>
      <c r="Q44" s="5"/>
      <c r="R44" s="5"/>
      <c r="S44" s="5"/>
      <c r="T44" s="5"/>
      <c r="U44" s="5"/>
      <c r="V44" s="5"/>
      <c r="W44" s="5"/>
      <c r="X44" s="5"/>
      <c r="Y44" s="5"/>
      <c r="Z44" s="5"/>
    </row>
    <row r="45" spans="1:26">
      <c r="A45" s="95"/>
      <c r="B45" s="96"/>
      <c r="C45" s="96"/>
      <c r="D45" s="96"/>
      <c r="E45" s="96"/>
      <c r="F45" s="96"/>
      <c r="G45" s="97"/>
      <c r="H45" s="61" t="str">
        <f>IF($A45="","",SUMIFS(Journal!$J$5:$J$504,Journal!$G$5:$G$504,$A45))</f>
        <v/>
      </c>
      <c r="I45" s="61" t="str">
        <f>IF($A45="","",SUMIFS(Journal!$K$5:$K$504,Journal!$H$5:$H$504,$A45))</f>
        <v/>
      </c>
      <c r="J45" s="62" t="str">
        <f t="shared" si="1"/>
        <v/>
      </c>
      <c r="K45" s="5"/>
      <c r="L45" s="5"/>
      <c r="M45" s="5"/>
      <c r="N45" s="5"/>
      <c r="O45" s="5"/>
      <c r="P45" s="5"/>
      <c r="Q45" s="5"/>
      <c r="R45" s="5"/>
      <c r="S45" s="5"/>
      <c r="T45" s="5"/>
      <c r="U45" s="5"/>
      <c r="V45" s="5"/>
      <c r="W45" s="5"/>
      <c r="X45" s="5"/>
      <c r="Y45" s="5"/>
      <c r="Z45" s="5"/>
    </row>
    <row r="46" spans="1:26">
      <c r="A46" s="95"/>
      <c r="B46" s="96"/>
      <c r="C46" s="96"/>
      <c r="D46" s="96"/>
      <c r="E46" s="96"/>
      <c r="F46" s="96"/>
      <c r="G46" s="97"/>
      <c r="H46" s="61" t="str">
        <f>IF($A46="","",SUMIFS(Journal!$J$5:$J$504,Journal!$G$5:$G$504,$A46))</f>
        <v/>
      </c>
      <c r="I46" s="61" t="str">
        <f>IF($A46="","",SUMIFS(Journal!$K$5:$K$504,Journal!$H$5:$H$504,$A46))</f>
        <v/>
      </c>
      <c r="J46" s="62" t="str">
        <f t="shared" si="1"/>
        <v/>
      </c>
      <c r="K46" s="5"/>
      <c r="L46" s="5"/>
      <c r="M46" s="5"/>
      <c r="N46" s="5"/>
      <c r="O46" s="5"/>
      <c r="P46" s="5"/>
      <c r="Q46" s="5"/>
      <c r="R46" s="5"/>
      <c r="S46" s="5"/>
      <c r="T46" s="5"/>
      <c r="U46" s="5"/>
      <c r="V46" s="5"/>
      <c r="W46" s="5"/>
      <c r="X46" s="5"/>
      <c r="Y46" s="5"/>
      <c r="Z46" s="5"/>
    </row>
    <row r="47" spans="1:26">
      <c r="A47" s="95"/>
      <c r="B47" s="96"/>
      <c r="C47" s="96"/>
      <c r="D47" s="96"/>
      <c r="E47" s="96"/>
      <c r="F47" s="96"/>
      <c r="G47" s="97"/>
      <c r="H47" s="61" t="str">
        <f>IF($A47="","",SUMIFS(Journal!$J$5:$J$504,Journal!$G$5:$G$504,$A47))</f>
        <v/>
      </c>
      <c r="I47" s="61" t="str">
        <f>IF($A47="","",SUMIFS(Journal!$K$5:$K$504,Journal!$H$5:$H$504,$A47))</f>
        <v/>
      </c>
      <c r="J47" s="62" t="str">
        <f t="shared" si="1"/>
        <v/>
      </c>
      <c r="K47" s="5"/>
      <c r="L47" s="5"/>
      <c r="M47" s="5"/>
      <c r="N47" s="5"/>
      <c r="O47" s="5"/>
      <c r="P47" s="5"/>
      <c r="Q47" s="5"/>
      <c r="R47" s="5"/>
      <c r="S47" s="5"/>
      <c r="T47" s="5"/>
      <c r="U47" s="5"/>
      <c r="V47" s="5"/>
      <c r="W47" s="5"/>
      <c r="X47" s="5"/>
      <c r="Y47" s="5"/>
      <c r="Z47" s="5"/>
    </row>
    <row r="48" spans="1:26">
      <c r="A48" s="95"/>
      <c r="B48" s="96"/>
      <c r="C48" s="96"/>
      <c r="D48" s="96"/>
      <c r="E48" s="96"/>
      <c r="F48" s="96"/>
      <c r="G48" s="97"/>
      <c r="H48" s="61" t="str">
        <f>IF($A48="","",SUMIFS(Journal!$J$5:$J$504,Journal!$G$5:$G$504,$A48))</f>
        <v/>
      </c>
      <c r="I48" s="61" t="str">
        <f>IF($A48="","",SUMIFS(Journal!$K$5:$K$504,Journal!$H$5:$H$504,$A48))</f>
        <v/>
      </c>
      <c r="J48" s="62" t="str">
        <f t="shared" si="1"/>
        <v/>
      </c>
      <c r="K48" s="5"/>
      <c r="L48" s="5"/>
      <c r="M48" s="5"/>
      <c r="N48" s="5"/>
      <c r="O48" s="5"/>
      <c r="P48" s="5"/>
      <c r="Q48" s="5"/>
      <c r="R48" s="5"/>
      <c r="S48" s="5"/>
      <c r="T48" s="5"/>
      <c r="U48" s="5"/>
      <c r="V48" s="5"/>
      <c r="W48" s="5"/>
      <c r="X48" s="5"/>
      <c r="Y48" s="5"/>
      <c r="Z48" s="5"/>
    </row>
    <row r="49" spans="1:26">
      <c r="A49" s="95"/>
      <c r="B49" s="96"/>
      <c r="C49" s="96"/>
      <c r="D49" s="96"/>
      <c r="E49" s="96"/>
      <c r="F49" s="96"/>
      <c r="G49" s="97"/>
      <c r="H49" s="61" t="str">
        <f>IF($A49="","",SUMIFS(Journal!$J$5:$J$504,Journal!$G$5:$G$504,$A49))</f>
        <v/>
      </c>
      <c r="I49" s="61" t="str">
        <f>IF($A49="","",SUMIFS(Journal!$K$5:$K$504,Journal!$H$5:$H$504,$A49))</f>
        <v/>
      </c>
      <c r="J49" s="62" t="str">
        <f t="shared" si="1"/>
        <v/>
      </c>
      <c r="K49" s="5"/>
      <c r="L49" s="5"/>
      <c r="M49" s="5"/>
      <c r="N49" s="5"/>
      <c r="O49" s="5"/>
      <c r="P49" s="5"/>
      <c r="Q49" s="5"/>
      <c r="R49" s="5"/>
      <c r="S49" s="5"/>
      <c r="T49" s="5"/>
      <c r="U49" s="5"/>
      <c r="V49" s="5"/>
      <c r="W49" s="5"/>
      <c r="X49" s="5"/>
      <c r="Y49" s="5"/>
      <c r="Z49" s="5"/>
    </row>
    <row r="50" spans="1:26">
      <c r="A50" s="95"/>
      <c r="B50" s="96"/>
      <c r="C50" s="96"/>
      <c r="D50" s="96"/>
      <c r="E50" s="96"/>
      <c r="F50" s="96"/>
      <c r="G50" s="97"/>
      <c r="H50" s="61" t="str">
        <f>IF($A50="","",SUMIFS(Journal!$J$5:$J$504,Journal!$G$5:$G$504,$A50))</f>
        <v/>
      </c>
      <c r="I50" s="61" t="str">
        <f>IF($A50="","",SUMIFS(Journal!$K$5:$K$504,Journal!$H$5:$H$504,$A50))</f>
        <v/>
      </c>
      <c r="J50" s="62" t="str">
        <f t="shared" si="1"/>
        <v/>
      </c>
      <c r="K50" s="5"/>
      <c r="L50" s="5"/>
      <c r="M50" s="5"/>
      <c r="N50" s="5"/>
      <c r="O50" s="5"/>
      <c r="P50" s="5"/>
      <c r="Q50" s="5"/>
      <c r="R50" s="5"/>
      <c r="S50" s="5"/>
      <c r="T50" s="5"/>
      <c r="U50" s="5"/>
      <c r="V50" s="5"/>
      <c r="W50" s="5"/>
      <c r="X50" s="5"/>
      <c r="Y50" s="5"/>
      <c r="Z50" s="5"/>
    </row>
    <row r="51" spans="1:26">
      <c r="A51" s="95"/>
      <c r="B51" s="96"/>
      <c r="C51" s="96"/>
      <c r="D51" s="96"/>
      <c r="E51" s="96"/>
      <c r="F51" s="96"/>
      <c r="G51" s="97"/>
      <c r="H51" s="61" t="str">
        <f>IF($A51="","",SUMIFS(Journal!$J$5:$J$504,Journal!$G$5:$G$504,$A51))</f>
        <v/>
      </c>
      <c r="I51" s="61" t="str">
        <f>IF($A51="","",SUMIFS(Journal!$K$5:$K$504,Journal!$H$5:$H$504,$A51))</f>
        <v/>
      </c>
      <c r="J51" s="62" t="str">
        <f t="shared" si="1"/>
        <v/>
      </c>
      <c r="K51" s="5"/>
      <c r="L51" s="5"/>
      <c r="M51" s="5"/>
      <c r="N51" s="5"/>
      <c r="O51" s="5"/>
      <c r="P51" s="5"/>
      <c r="Q51" s="5"/>
      <c r="R51" s="5"/>
      <c r="S51" s="5"/>
      <c r="T51" s="5"/>
      <c r="U51" s="5"/>
      <c r="V51" s="5"/>
      <c r="W51" s="5"/>
      <c r="X51" s="5"/>
      <c r="Y51" s="5"/>
      <c r="Z51" s="5"/>
    </row>
    <row r="52" spans="1:26">
      <c r="A52" s="95"/>
      <c r="B52" s="96"/>
      <c r="C52" s="96"/>
      <c r="D52" s="96"/>
      <c r="E52" s="96"/>
      <c r="F52" s="96"/>
      <c r="G52" s="97"/>
      <c r="H52" s="61" t="str">
        <f>IF($A52="","",SUMIFS(Journal!$J$5:$J$504,Journal!$G$5:$G$504,$A52))</f>
        <v/>
      </c>
      <c r="I52" s="61" t="str">
        <f>IF($A52="","",SUMIFS(Journal!$K$5:$K$504,Journal!$H$5:$H$504,$A52))</f>
        <v/>
      </c>
      <c r="J52" s="62" t="str">
        <f t="shared" si="1"/>
        <v/>
      </c>
      <c r="K52" s="5"/>
      <c r="L52" s="5"/>
      <c r="M52" s="5"/>
      <c r="N52" s="5"/>
      <c r="O52" s="5"/>
      <c r="P52" s="5"/>
      <c r="Q52" s="5"/>
      <c r="R52" s="5"/>
      <c r="S52" s="5"/>
      <c r="T52" s="5"/>
      <c r="U52" s="5"/>
      <c r="V52" s="5"/>
      <c r="W52" s="5"/>
      <c r="X52" s="5"/>
      <c r="Y52" s="5"/>
      <c r="Z52" s="5"/>
    </row>
    <row r="53" spans="1:26">
      <c r="A53" s="95"/>
      <c r="B53" s="96"/>
      <c r="C53" s="96"/>
      <c r="D53" s="96"/>
      <c r="E53" s="96"/>
      <c r="F53" s="96"/>
      <c r="G53" s="97"/>
      <c r="H53" s="61" t="str">
        <f>IF($A53="","",SUMIFS(Journal!$J$5:$J$504,Journal!$G$5:$G$504,$A53))</f>
        <v/>
      </c>
      <c r="I53" s="61" t="str">
        <f>IF($A53="","",SUMIFS(Journal!$K$5:$K$504,Journal!$H$5:$H$504,$A53))</f>
        <v/>
      </c>
      <c r="J53" s="62" t="str">
        <f t="shared" si="1"/>
        <v/>
      </c>
      <c r="K53" s="5"/>
      <c r="L53" s="5"/>
      <c r="M53" s="5"/>
      <c r="N53" s="5"/>
      <c r="O53" s="5"/>
      <c r="P53" s="5"/>
      <c r="Q53" s="5"/>
      <c r="R53" s="5"/>
      <c r="S53" s="5"/>
      <c r="T53" s="5"/>
      <c r="U53" s="5"/>
      <c r="V53" s="5"/>
      <c r="W53" s="5"/>
      <c r="X53" s="5"/>
      <c r="Y53" s="5"/>
      <c r="Z53" s="5"/>
    </row>
    <row r="54" spans="1:26">
      <c r="A54" s="95"/>
      <c r="B54" s="96"/>
      <c r="C54" s="96"/>
      <c r="D54" s="96"/>
      <c r="E54" s="96"/>
      <c r="F54" s="96"/>
      <c r="G54" s="97"/>
      <c r="H54" s="61" t="str">
        <f>IF($A54="","",SUMIFS(Journal!$J$5:$J$504,Journal!$G$5:$G$504,$A54))</f>
        <v/>
      </c>
      <c r="I54" s="61" t="str">
        <f>IF($A54="","",SUMIFS(Journal!$K$5:$K$504,Journal!$H$5:$H$504,$A54))</f>
        <v/>
      </c>
      <c r="J54" s="62" t="str">
        <f t="shared" si="1"/>
        <v/>
      </c>
      <c r="K54" s="5"/>
      <c r="L54" s="5"/>
      <c r="M54" s="5"/>
      <c r="N54" s="5"/>
      <c r="O54" s="5"/>
      <c r="P54" s="5"/>
      <c r="Q54" s="5"/>
      <c r="R54" s="5"/>
      <c r="S54" s="5"/>
      <c r="T54" s="5"/>
      <c r="U54" s="5"/>
      <c r="V54" s="5"/>
      <c r="W54" s="5"/>
      <c r="X54" s="5"/>
      <c r="Y54" s="5"/>
      <c r="Z54" s="5"/>
    </row>
    <row r="55" spans="1:26">
      <c r="A55" s="95"/>
      <c r="B55" s="96"/>
      <c r="C55" s="96"/>
      <c r="D55" s="96"/>
      <c r="E55" s="96"/>
      <c r="F55" s="96"/>
      <c r="G55" s="97"/>
      <c r="H55" s="61" t="str">
        <f>IF($A55="","",SUMIFS(Journal!$J$5:$J$504,Journal!$G$5:$G$504,$A55))</f>
        <v/>
      </c>
      <c r="I55" s="61" t="str">
        <f>IF($A55="","",SUMIFS(Journal!$K$5:$K$504,Journal!$H$5:$H$504,$A55))</f>
        <v/>
      </c>
      <c r="J55" s="62" t="str">
        <f t="shared" si="1"/>
        <v/>
      </c>
      <c r="K55" s="5"/>
      <c r="L55" s="5"/>
      <c r="M55" s="5"/>
      <c r="N55" s="5"/>
      <c r="O55" s="5"/>
      <c r="P55" s="5"/>
      <c r="Q55" s="5"/>
      <c r="R55" s="5"/>
      <c r="S55" s="5"/>
      <c r="T55" s="5"/>
      <c r="U55" s="5"/>
      <c r="V55" s="5"/>
      <c r="W55" s="5"/>
      <c r="X55" s="5"/>
      <c r="Y55" s="5"/>
      <c r="Z55" s="5"/>
    </row>
    <row r="56" spans="1:26">
      <c r="A56" s="95"/>
      <c r="B56" s="96"/>
      <c r="C56" s="96"/>
      <c r="D56" s="96"/>
      <c r="E56" s="96"/>
      <c r="F56" s="96"/>
      <c r="G56" s="97"/>
      <c r="H56" s="61" t="str">
        <f>IF($A56="","",SUMIFS(Journal!$J$5:$J$504,Journal!$G$5:$G$504,$A56))</f>
        <v/>
      </c>
      <c r="I56" s="61" t="str">
        <f>IF($A56="","",SUMIFS(Journal!$K$5:$K$504,Journal!$H$5:$H$504,$A56))</f>
        <v/>
      </c>
      <c r="J56" s="62" t="str">
        <f t="shared" si="1"/>
        <v/>
      </c>
      <c r="K56" s="5"/>
      <c r="L56" s="5"/>
      <c r="M56" s="5"/>
      <c r="N56" s="5"/>
      <c r="O56" s="5"/>
      <c r="P56" s="5"/>
      <c r="Q56" s="5"/>
      <c r="R56" s="5"/>
      <c r="S56" s="5"/>
      <c r="T56" s="5"/>
      <c r="U56" s="5"/>
      <c r="V56" s="5"/>
      <c r="W56" s="5"/>
      <c r="X56" s="5"/>
      <c r="Y56" s="5"/>
      <c r="Z56" s="5"/>
    </row>
    <row r="57" spans="1:26">
      <c r="A57" s="95"/>
      <c r="B57" s="96"/>
      <c r="C57" s="96"/>
      <c r="D57" s="96"/>
      <c r="E57" s="96"/>
      <c r="F57" s="96"/>
      <c r="G57" s="97"/>
      <c r="H57" s="61" t="str">
        <f>IF($A57="","",SUMIFS(Journal!$J$5:$J$504,Journal!$G$5:$G$504,$A57))</f>
        <v/>
      </c>
      <c r="I57" s="61" t="str">
        <f>IF($A57="","",SUMIFS(Journal!$K$5:$K$504,Journal!$H$5:$H$504,$A57))</f>
        <v/>
      </c>
      <c r="J57" s="62" t="str">
        <f t="shared" si="1"/>
        <v/>
      </c>
      <c r="K57" s="5"/>
      <c r="L57" s="5"/>
      <c r="M57" s="5"/>
      <c r="N57" s="5"/>
      <c r="O57" s="5"/>
      <c r="P57" s="5"/>
      <c r="Q57" s="5"/>
      <c r="R57" s="5"/>
      <c r="S57" s="5"/>
      <c r="T57" s="5"/>
      <c r="U57" s="5"/>
      <c r="V57" s="5"/>
      <c r="W57" s="5"/>
      <c r="X57" s="5"/>
      <c r="Y57" s="5"/>
      <c r="Z57" s="5"/>
    </row>
    <row r="58" spans="1:26">
      <c r="A58" s="95"/>
      <c r="B58" s="96"/>
      <c r="C58" s="96"/>
      <c r="D58" s="96"/>
      <c r="E58" s="96"/>
      <c r="F58" s="96"/>
      <c r="G58" s="97"/>
      <c r="H58" s="61" t="str">
        <f>IF($A58="","",SUMIFS(Journal!$J$5:$J$504,Journal!$G$5:$G$504,$A58))</f>
        <v/>
      </c>
      <c r="I58" s="61" t="str">
        <f>IF($A58="","",SUMIFS(Journal!$K$5:$K$504,Journal!$H$5:$H$504,$A58))</f>
        <v/>
      </c>
      <c r="J58" s="62" t="str">
        <f t="shared" si="1"/>
        <v/>
      </c>
      <c r="K58" s="5"/>
      <c r="L58" s="5"/>
      <c r="M58" s="5"/>
      <c r="N58" s="5"/>
      <c r="O58" s="5"/>
      <c r="P58" s="5"/>
      <c r="Q58" s="5"/>
      <c r="R58" s="5"/>
      <c r="S58" s="5"/>
      <c r="T58" s="5"/>
      <c r="U58" s="5"/>
      <c r="V58" s="5"/>
      <c r="W58" s="5"/>
      <c r="X58" s="5"/>
      <c r="Y58" s="5"/>
      <c r="Z58" s="5"/>
    </row>
    <row r="59" spans="1:26">
      <c r="A59" s="95"/>
      <c r="B59" s="96"/>
      <c r="C59" s="96"/>
      <c r="D59" s="96"/>
      <c r="E59" s="96"/>
      <c r="F59" s="96"/>
      <c r="G59" s="97"/>
      <c r="H59" s="61" t="str">
        <f>IF($A59="","",SUMIFS(Journal!$J$5:$J$504,Journal!$G$5:$G$504,$A59))</f>
        <v/>
      </c>
      <c r="I59" s="61" t="str">
        <f>IF($A59="","",SUMIFS(Journal!$K$5:$K$504,Journal!$H$5:$H$504,$A59))</f>
        <v/>
      </c>
      <c r="J59" s="62" t="str">
        <f t="shared" si="1"/>
        <v/>
      </c>
      <c r="K59" s="5"/>
      <c r="L59" s="5"/>
      <c r="M59" s="5"/>
      <c r="N59" s="5"/>
      <c r="O59" s="5"/>
      <c r="P59" s="5"/>
      <c r="Q59" s="5"/>
      <c r="R59" s="5"/>
      <c r="S59" s="5"/>
      <c r="T59" s="5"/>
      <c r="U59" s="5"/>
      <c r="V59" s="5"/>
      <c r="W59" s="5"/>
      <c r="X59" s="5"/>
      <c r="Y59" s="5"/>
      <c r="Z59" s="5"/>
    </row>
    <row r="60" spans="1:26">
      <c r="A60" s="95"/>
      <c r="B60" s="96"/>
      <c r="C60" s="96"/>
      <c r="D60" s="96"/>
      <c r="E60" s="96"/>
      <c r="F60" s="96"/>
      <c r="G60" s="97"/>
      <c r="H60" s="61" t="str">
        <f>IF($A60="","",SUMIFS(Journal!$J$5:$J$504,Journal!$G$5:$G$504,$A60))</f>
        <v/>
      </c>
      <c r="I60" s="61" t="str">
        <f>IF($A60="","",SUMIFS(Journal!$K$5:$K$504,Journal!$H$5:$H$504,$A60))</f>
        <v/>
      </c>
      <c r="J60" s="62" t="str">
        <f t="shared" si="1"/>
        <v/>
      </c>
      <c r="K60" s="5"/>
      <c r="L60" s="5"/>
      <c r="M60" s="5"/>
      <c r="N60" s="5"/>
      <c r="O60" s="5"/>
      <c r="P60" s="5"/>
      <c r="Q60" s="5"/>
      <c r="R60" s="5"/>
      <c r="S60" s="5"/>
      <c r="T60" s="5"/>
      <c r="U60" s="5"/>
      <c r="V60" s="5"/>
      <c r="W60" s="5"/>
      <c r="X60" s="5"/>
      <c r="Y60" s="5"/>
      <c r="Z60" s="5"/>
    </row>
    <row r="61" spans="1:26">
      <c r="A61" s="95"/>
      <c r="B61" s="96"/>
      <c r="C61" s="96"/>
      <c r="D61" s="96"/>
      <c r="E61" s="96"/>
      <c r="F61" s="96"/>
      <c r="G61" s="97"/>
      <c r="H61" s="61" t="str">
        <f>IF($A61="","",SUMIFS(Journal!$J$5:$J$504,Journal!$G$5:$G$504,$A61))</f>
        <v/>
      </c>
      <c r="I61" s="61" t="str">
        <f>IF($A61="","",SUMIFS(Journal!$K$5:$K$504,Journal!$H$5:$H$504,$A61))</f>
        <v/>
      </c>
      <c r="J61" s="62" t="str">
        <f t="shared" si="1"/>
        <v/>
      </c>
      <c r="K61" s="5"/>
      <c r="L61" s="5"/>
      <c r="M61" s="5"/>
      <c r="N61" s="5"/>
      <c r="O61" s="5"/>
      <c r="P61" s="5"/>
      <c r="Q61" s="5"/>
      <c r="R61" s="5"/>
      <c r="S61" s="5"/>
      <c r="T61" s="5"/>
      <c r="U61" s="5"/>
      <c r="V61" s="5"/>
      <c r="W61" s="5"/>
      <c r="X61" s="5"/>
      <c r="Y61" s="5"/>
      <c r="Z61" s="5"/>
    </row>
    <row r="62" spans="1:26">
      <c r="A62" s="95"/>
      <c r="B62" s="96"/>
      <c r="C62" s="96"/>
      <c r="D62" s="96"/>
      <c r="E62" s="96"/>
      <c r="F62" s="96"/>
      <c r="G62" s="97"/>
      <c r="H62" s="61" t="str">
        <f>IF($A62="","",SUMIFS(Journal!$J$5:$J$504,Journal!$G$5:$G$504,$A62))</f>
        <v/>
      </c>
      <c r="I62" s="61" t="str">
        <f>IF($A62="","",SUMIFS(Journal!$K$5:$K$504,Journal!$H$5:$H$504,$A62))</f>
        <v/>
      </c>
      <c r="J62" s="62" t="str">
        <f t="shared" si="1"/>
        <v/>
      </c>
      <c r="K62" s="5"/>
      <c r="L62" s="5"/>
      <c r="M62" s="5"/>
      <c r="N62" s="5"/>
      <c r="O62" s="5"/>
      <c r="P62" s="5"/>
      <c r="Q62" s="5"/>
      <c r="R62" s="5"/>
      <c r="S62" s="5"/>
      <c r="T62" s="5"/>
      <c r="U62" s="5"/>
      <c r="V62" s="5"/>
      <c r="W62" s="5"/>
      <c r="X62" s="5"/>
      <c r="Y62" s="5"/>
      <c r="Z62" s="5"/>
    </row>
    <row r="63" spans="1:26">
      <c r="A63" s="95"/>
      <c r="B63" s="96"/>
      <c r="C63" s="96"/>
      <c r="D63" s="96"/>
      <c r="E63" s="96"/>
      <c r="F63" s="96"/>
      <c r="G63" s="97"/>
      <c r="H63" s="61" t="str">
        <f>IF($A63="","",SUMIFS(Journal!$J$5:$J$504,Journal!$G$5:$G$504,$A63))</f>
        <v/>
      </c>
      <c r="I63" s="61" t="str">
        <f>IF($A63="","",SUMIFS(Journal!$K$5:$K$504,Journal!$H$5:$H$504,$A63))</f>
        <v/>
      </c>
      <c r="J63" s="62" t="str">
        <f t="shared" si="1"/>
        <v/>
      </c>
      <c r="K63" s="5"/>
      <c r="L63" s="5"/>
      <c r="M63" s="5"/>
      <c r="N63" s="5"/>
      <c r="O63" s="5"/>
      <c r="P63" s="5"/>
      <c r="Q63" s="5"/>
      <c r="R63" s="5"/>
      <c r="S63" s="5"/>
      <c r="T63" s="5"/>
      <c r="U63" s="5"/>
      <c r="V63" s="5"/>
      <c r="W63" s="5"/>
      <c r="X63" s="5"/>
      <c r="Y63" s="5"/>
      <c r="Z63" s="5"/>
    </row>
    <row r="64" spans="1:26">
      <c r="A64" s="95"/>
      <c r="B64" s="96"/>
      <c r="C64" s="96"/>
      <c r="D64" s="96"/>
      <c r="E64" s="96"/>
      <c r="F64" s="96"/>
      <c r="G64" s="97"/>
      <c r="H64" s="61" t="str">
        <f>IF($A64="","",SUMIFS(Journal!$J$5:$J$504,Journal!$G$5:$G$504,$A64))</f>
        <v/>
      </c>
      <c r="I64" s="61" t="str">
        <f>IF($A64="","",SUMIFS(Journal!$K$5:$K$504,Journal!$H$5:$H$504,$A64))</f>
        <v/>
      </c>
      <c r="J64" s="62" t="str">
        <f t="shared" si="1"/>
        <v/>
      </c>
      <c r="K64" s="5"/>
      <c r="L64" s="5"/>
      <c r="M64" s="5"/>
      <c r="N64" s="5"/>
      <c r="O64" s="5"/>
      <c r="P64" s="5"/>
      <c r="Q64" s="5"/>
      <c r="R64" s="5"/>
      <c r="S64" s="5"/>
      <c r="T64" s="5"/>
      <c r="U64" s="5"/>
      <c r="V64" s="5"/>
      <c r="W64" s="5"/>
      <c r="X64" s="5"/>
      <c r="Y64" s="5"/>
      <c r="Z64" s="5"/>
    </row>
    <row r="65" spans="1:26">
      <c r="A65" s="95"/>
      <c r="B65" s="96"/>
      <c r="C65" s="96"/>
      <c r="D65" s="96"/>
      <c r="E65" s="96"/>
      <c r="F65" s="96"/>
      <c r="G65" s="97"/>
      <c r="H65" s="61" t="str">
        <f>IF($A65="","",SUMIFS(Journal!$J$5:$J$504,Journal!$G$5:$G$504,$A65))</f>
        <v/>
      </c>
      <c r="I65" s="61" t="str">
        <f>IF($A65="","",SUMIFS(Journal!$K$5:$K$504,Journal!$H$5:$H$504,$A65))</f>
        <v/>
      </c>
      <c r="J65" s="62" t="str">
        <f t="shared" si="1"/>
        <v/>
      </c>
      <c r="K65" s="5"/>
      <c r="L65" s="5"/>
      <c r="M65" s="5"/>
      <c r="N65" s="5"/>
      <c r="O65" s="5"/>
      <c r="P65" s="5"/>
      <c r="Q65" s="5"/>
      <c r="R65" s="5"/>
      <c r="S65" s="5"/>
      <c r="T65" s="5"/>
      <c r="U65" s="5"/>
      <c r="V65" s="5"/>
      <c r="W65" s="5"/>
      <c r="X65" s="5"/>
      <c r="Y65" s="5"/>
      <c r="Z65" s="5"/>
    </row>
    <row r="66" spans="1:26">
      <c r="A66" s="95"/>
      <c r="B66" s="96"/>
      <c r="C66" s="96"/>
      <c r="D66" s="96"/>
      <c r="E66" s="96"/>
      <c r="F66" s="96"/>
      <c r="G66" s="97"/>
      <c r="H66" s="61" t="str">
        <f>IF($A66="","",SUMIFS(Journal!$J$5:$J$504,Journal!$G$5:$G$504,$A66))</f>
        <v/>
      </c>
      <c r="I66" s="61" t="str">
        <f>IF($A66="","",SUMIFS(Journal!$K$5:$K$504,Journal!$H$5:$H$504,$A66))</f>
        <v/>
      </c>
      <c r="J66" s="62" t="str">
        <f t="shared" si="1"/>
        <v/>
      </c>
      <c r="K66" s="5"/>
      <c r="L66" s="5"/>
      <c r="M66" s="5"/>
      <c r="N66" s="5"/>
      <c r="O66" s="5"/>
      <c r="P66" s="5"/>
      <c r="Q66" s="5"/>
      <c r="R66" s="5"/>
      <c r="S66" s="5"/>
      <c r="T66" s="5"/>
      <c r="U66" s="5"/>
      <c r="V66" s="5"/>
      <c r="W66" s="5"/>
      <c r="X66" s="5"/>
      <c r="Y66" s="5"/>
      <c r="Z66" s="5"/>
    </row>
    <row r="67" spans="1:26">
      <c r="A67" s="95"/>
      <c r="B67" s="96"/>
      <c r="C67" s="96"/>
      <c r="D67" s="96"/>
      <c r="E67" s="96"/>
      <c r="F67" s="96"/>
      <c r="G67" s="97"/>
      <c r="H67" s="61" t="str">
        <f>IF($A67="","",SUMIFS(Journal!$J$5:$J$504,Journal!$G$5:$G$504,$A67))</f>
        <v/>
      </c>
      <c r="I67" s="61" t="str">
        <f>IF($A67="","",SUMIFS(Journal!$K$5:$K$504,Journal!$H$5:$H$504,$A67))</f>
        <v/>
      </c>
      <c r="J67" s="62" t="str">
        <f t="shared" si="1"/>
        <v/>
      </c>
      <c r="K67" s="5"/>
      <c r="L67" s="5"/>
      <c r="M67" s="5"/>
      <c r="N67" s="5"/>
      <c r="O67" s="5"/>
      <c r="P67" s="5"/>
      <c r="Q67" s="5"/>
      <c r="R67" s="5"/>
      <c r="S67" s="5"/>
      <c r="T67" s="5"/>
      <c r="U67" s="5"/>
      <c r="V67" s="5"/>
      <c r="W67" s="5"/>
      <c r="X67" s="5"/>
      <c r="Y67" s="5"/>
      <c r="Z67" s="5"/>
    </row>
    <row r="68" spans="1:26">
      <c r="A68" s="95"/>
      <c r="B68" s="96"/>
      <c r="C68" s="96"/>
      <c r="D68" s="96"/>
      <c r="E68" s="96"/>
      <c r="F68" s="96"/>
      <c r="G68" s="97"/>
      <c r="H68" s="61" t="str">
        <f>IF($A68="","",SUMIFS(Journal!$J$5:$J$504,Journal!$G$5:$G$504,$A68))</f>
        <v/>
      </c>
      <c r="I68" s="61" t="str">
        <f>IF($A68="","",SUMIFS(Journal!$K$5:$K$504,Journal!$H$5:$H$504,$A68))</f>
        <v/>
      </c>
      <c r="J68" s="62" t="str">
        <f t="shared" si="1"/>
        <v/>
      </c>
      <c r="K68" s="5"/>
      <c r="L68" s="5"/>
      <c r="M68" s="5"/>
      <c r="N68" s="5"/>
      <c r="O68" s="5"/>
      <c r="P68" s="5"/>
      <c r="Q68" s="5"/>
      <c r="R68" s="5"/>
      <c r="S68" s="5"/>
      <c r="T68" s="5"/>
      <c r="U68" s="5"/>
      <c r="V68" s="5"/>
      <c r="W68" s="5"/>
      <c r="X68" s="5"/>
      <c r="Y68" s="5"/>
      <c r="Z68" s="5"/>
    </row>
    <row r="69" spans="1:26">
      <c r="A69" s="95"/>
      <c r="B69" s="96"/>
      <c r="C69" s="96"/>
      <c r="D69" s="96"/>
      <c r="E69" s="96"/>
      <c r="F69" s="96"/>
      <c r="G69" s="97"/>
      <c r="H69" s="61" t="str">
        <f>IF($A69="","",SUMIFS(Journal!$J$5:$J$504,Journal!$G$5:$G$504,$A69))</f>
        <v/>
      </c>
      <c r="I69" s="61" t="str">
        <f>IF($A69="","",SUMIFS(Journal!$K$5:$K$504,Journal!$H$5:$H$504,$A69))</f>
        <v/>
      </c>
      <c r="J69" s="62" t="str">
        <f t="shared" ref="J69:J104" si="2">IF($A69="","",IF(OR($C69="Asset",$C69="Expense",$C69="Drawings",$C69="Contra Income"),$G69+$H69-$I69,$G69-$H69+$I69))</f>
        <v/>
      </c>
      <c r="K69" s="5"/>
      <c r="L69" s="5"/>
      <c r="M69" s="5"/>
      <c r="N69" s="5"/>
      <c r="O69" s="5"/>
      <c r="P69" s="5"/>
      <c r="Q69" s="5"/>
      <c r="R69" s="5"/>
      <c r="S69" s="5"/>
      <c r="T69" s="5"/>
      <c r="U69" s="5"/>
      <c r="V69" s="5"/>
      <c r="W69" s="5"/>
      <c r="X69" s="5"/>
      <c r="Y69" s="5"/>
      <c r="Z69" s="5"/>
    </row>
    <row r="70" spans="1:26">
      <c r="A70" s="95"/>
      <c r="B70" s="96"/>
      <c r="C70" s="96"/>
      <c r="D70" s="96"/>
      <c r="E70" s="96"/>
      <c r="F70" s="96"/>
      <c r="G70" s="97"/>
      <c r="H70" s="61" t="str">
        <f>IF($A70="","",SUMIFS(Journal!$J$5:$J$504,Journal!$G$5:$G$504,$A70))</f>
        <v/>
      </c>
      <c r="I70" s="61" t="str">
        <f>IF($A70="","",SUMIFS(Journal!$K$5:$K$504,Journal!$H$5:$H$504,$A70))</f>
        <v/>
      </c>
      <c r="J70" s="62" t="str">
        <f t="shared" si="2"/>
        <v/>
      </c>
      <c r="K70" s="5"/>
      <c r="L70" s="5"/>
      <c r="M70" s="5"/>
      <c r="N70" s="5"/>
      <c r="O70" s="5"/>
      <c r="P70" s="5"/>
      <c r="Q70" s="5"/>
      <c r="R70" s="5"/>
      <c r="S70" s="5"/>
      <c r="T70" s="5"/>
      <c r="U70" s="5"/>
      <c r="V70" s="5"/>
      <c r="W70" s="5"/>
      <c r="X70" s="5"/>
      <c r="Y70" s="5"/>
      <c r="Z70" s="5"/>
    </row>
    <row r="71" spans="1:26">
      <c r="A71" s="95"/>
      <c r="B71" s="96"/>
      <c r="C71" s="96"/>
      <c r="D71" s="96"/>
      <c r="E71" s="96"/>
      <c r="F71" s="96"/>
      <c r="G71" s="97"/>
      <c r="H71" s="61" t="str">
        <f>IF($A71="","",SUMIFS(Journal!$J$5:$J$504,Journal!$G$5:$G$504,$A71))</f>
        <v/>
      </c>
      <c r="I71" s="61" t="str">
        <f>IF($A71="","",SUMIFS(Journal!$K$5:$K$504,Journal!$H$5:$H$504,$A71))</f>
        <v/>
      </c>
      <c r="J71" s="62" t="str">
        <f t="shared" si="2"/>
        <v/>
      </c>
      <c r="K71" s="5"/>
      <c r="L71" s="5"/>
      <c r="M71" s="5"/>
      <c r="N71" s="5"/>
      <c r="O71" s="5"/>
      <c r="P71" s="5"/>
      <c r="Q71" s="5"/>
      <c r="R71" s="5"/>
      <c r="S71" s="5"/>
      <c r="T71" s="5"/>
      <c r="U71" s="5"/>
      <c r="V71" s="5"/>
      <c r="W71" s="5"/>
      <c r="X71" s="5"/>
      <c r="Y71" s="5"/>
      <c r="Z71" s="5"/>
    </row>
    <row r="72" spans="1:26">
      <c r="A72" s="95"/>
      <c r="B72" s="96"/>
      <c r="C72" s="96"/>
      <c r="D72" s="96"/>
      <c r="E72" s="96"/>
      <c r="F72" s="96"/>
      <c r="G72" s="97"/>
      <c r="H72" s="61" t="str">
        <f>IF($A72="","",SUMIFS(Journal!$J$5:$J$504,Journal!$G$5:$G$504,$A72))</f>
        <v/>
      </c>
      <c r="I72" s="61" t="str">
        <f>IF($A72="","",SUMIFS(Journal!$K$5:$K$504,Journal!$H$5:$H$504,$A72))</f>
        <v/>
      </c>
      <c r="J72" s="62" t="str">
        <f t="shared" si="2"/>
        <v/>
      </c>
      <c r="K72" s="5"/>
      <c r="L72" s="5"/>
      <c r="M72" s="5"/>
      <c r="N72" s="5"/>
      <c r="O72" s="5"/>
      <c r="P72" s="5"/>
      <c r="Q72" s="5"/>
      <c r="R72" s="5"/>
      <c r="S72" s="5"/>
      <c r="T72" s="5"/>
      <c r="U72" s="5"/>
      <c r="V72" s="5"/>
      <c r="W72" s="5"/>
      <c r="X72" s="5"/>
      <c r="Y72" s="5"/>
      <c r="Z72" s="5"/>
    </row>
    <row r="73" spans="1:26">
      <c r="A73" s="95"/>
      <c r="B73" s="96"/>
      <c r="C73" s="96"/>
      <c r="D73" s="96"/>
      <c r="E73" s="96"/>
      <c r="F73" s="96"/>
      <c r="G73" s="97"/>
      <c r="H73" s="61" t="str">
        <f>IF($A73="","",SUMIFS(Journal!$J$5:$J$504,Journal!$G$5:$G$504,$A73))</f>
        <v/>
      </c>
      <c r="I73" s="61" t="str">
        <f>IF($A73="","",SUMIFS(Journal!$K$5:$K$504,Journal!$H$5:$H$504,$A73))</f>
        <v/>
      </c>
      <c r="J73" s="62" t="str">
        <f t="shared" si="2"/>
        <v/>
      </c>
      <c r="K73" s="5"/>
      <c r="L73" s="5"/>
      <c r="M73" s="5"/>
      <c r="N73" s="5"/>
      <c r="O73" s="5"/>
      <c r="P73" s="5"/>
      <c r="Q73" s="5"/>
      <c r="R73" s="5"/>
      <c r="S73" s="5"/>
      <c r="T73" s="5"/>
      <c r="U73" s="5"/>
      <c r="V73" s="5"/>
      <c r="W73" s="5"/>
      <c r="X73" s="5"/>
      <c r="Y73" s="5"/>
      <c r="Z73" s="5"/>
    </row>
    <row r="74" spans="1:26">
      <c r="A74" s="95"/>
      <c r="B74" s="96"/>
      <c r="C74" s="96"/>
      <c r="D74" s="96"/>
      <c r="E74" s="96"/>
      <c r="F74" s="96"/>
      <c r="G74" s="97"/>
      <c r="H74" s="61" t="str">
        <f>IF($A74="","",SUMIFS(Journal!$J$5:$J$504,Journal!$G$5:$G$504,$A74))</f>
        <v/>
      </c>
      <c r="I74" s="61" t="str">
        <f>IF($A74="","",SUMIFS(Journal!$K$5:$K$504,Journal!$H$5:$H$504,$A74))</f>
        <v/>
      </c>
      <c r="J74" s="62" t="str">
        <f t="shared" si="2"/>
        <v/>
      </c>
      <c r="K74" s="5"/>
      <c r="L74" s="5"/>
      <c r="M74" s="5"/>
      <c r="N74" s="5"/>
      <c r="O74" s="5"/>
      <c r="P74" s="5"/>
      <c r="Q74" s="5"/>
      <c r="R74" s="5"/>
      <c r="S74" s="5"/>
      <c r="T74" s="5"/>
      <c r="U74" s="5"/>
      <c r="V74" s="5"/>
      <c r="W74" s="5"/>
      <c r="X74" s="5"/>
      <c r="Y74" s="5"/>
      <c r="Z74" s="5"/>
    </row>
    <row r="75" spans="1:26">
      <c r="A75" s="95"/>
      <c r="B75" s="96"/>
      <c r="C75" s="96"/>
      <c r="D75" s="96"/>
      <c r="E75" s="96"/>
      <c r="F75" s="96"/>
      <c r="G75" s="97"/>
      <c r="H75" s="61" t="str">
        <f>IF($A75="","",SUMIFS(Journal!$J$5:$J$504,Journal!$G$5:$G$504,$A75))</f>
        <v/>
      </c>
      <c r="I75" s="61" t="str">
        <f>IF($A75="","",SUMIFS(Journal!$K$5:$K$504,Journal!$H$5:$H$504,$A75))</f>
        <v/>
      </c>
      <c r="J75" s="62" t="str">
        <f t="shared" si="2"/>
        <v/>
      </c>
      <c r="K75" s="5"/>
      <c r="L75" s="5"/>
      <c r="M75" s="5"/>
      <c r="N75" s="5"/>
      <c r="O75" s="5"/>
      <c r="P75" s="5"/>
      <c r="Q75" s="5"/>
      <c r="R75" s="5"/>
      <c r="S75" s="5"/>
      <c r="T75" s="5"/>
      <c r="U75" s="5"/>
      <c r="V75" s="5"/>
      <c r="W75" s="5"/>
      <c r="X75" s="5"/>
      <c r="Y75" s="5"/>
      <c r="Z75" s="5"/>
    </row>
    <row r="76" spans="1:26">
      <c r="A76" s="95"/>
      <c r="B76" s="96"/>
      <c r="C76" s="96"/>
      <c r="D76" s="96"/>
      <c r="E76" s="96"/>
      <c r="F76" s="96"/>
      <c r="G76" s="97"/>
      <c r="H76" s="61" t="str">
        <f>IF($A76="","",SUMIFS(Journal!$J$5:$J$504,Journal!$G$5:$G$504,$A76))</f>
        <v/>
      </c>
      <c r="I76" s="61" t="str">
        <f>IF($A76="","",SUMIFS(Journal!$K$5:$K$504,Journal!$H$5:$H$504,$A76))</f>
        <v/>
      </c>
      <c r="J76" s="62" t="str">
        <f t="shared" si="2"/>
        <v/>
      </c>
      <c r="K76" s="5"/>
      <c r="L76" s="5"/>
      <c r="M76" s="5"/>
      <c r="N76" s="5"/>
      <c r="O76" s="5"/>
      <c r="P76" s="5"/>
      <c r="Q76" s="5"/>
      <c r="R76" s="5"/>
      <c r="S76" s="5"/>
      <c r="T76" s="5"/>
      <c r="U76" s="5"/>
      <c r="V76" s="5"/>
      <c r="W76" s="5"/>
      <c r="X76" s="5"/>
      <c r="Y76" s="5"/>
      <c r="Z76" s="5"/>
    </row>
    <row r="77" spans="1:26">
      <c r="A77" s="95"/>
      <c r="B77" s="96"/>
      <c r="C77" s="96"/>
      <c r="D77" s="96"/>
      <c r="E77" s="96"/>
      <c r="F77" s="96"/>
      <c r="G77" s="97"/>
      <c r="H77" s="61" t="str">
        <f>IF($A77="","",SUMIFS(Journal!$J$5:$J$504,Journal!$G$5:$G$504,$A77))</f>
        <v/>
      </c>
      <c r="I77" s="61" t="str">
        <f>IF($A77="","",SUMIFS(Journal!$K$5:$K$504,Journal!$H$5:$H$504,$A77))</f>
        <v/>
      </c>
      <c r="J77" s="62" t="str">
        <f t="shared" si="2"/>
        <v/>
      </c>
      <c r="K77" s="5"/>
      <c r="L77" s="5"/>
      <c r="M77" s="5"/>
      <c r="N77" s="5"/>
      <c r="O77" s="5"/>
      <c r="P77" s="5"/>
      <c r="Q77" s="5"/>
      <c r="R77" s="5"/>
      <c r="S77" s="5"/>
      <c r="T77" s="5"/>
      <c r="U77" s="5"/>
      <c r="V77" s="5"/>
      <c r="W77" s="5"/>
      <c r="X77" s="5"/>
      <c r="Y77" s="5"/>
      <c r="Z77" s="5"/>
    </row>
    <row r="78" spans="1:26">
      <c r="A78" s="95"/>
      <c r="B78" s="96"/>
      <c r="C78" s="96"/>
      <c r="D78" s="96"/>
      <c r="E78" s="96"/>
      <c r="F78" s="96"/>
      <c r="G78" s="97"/>
      <c r="H78" s="61" t="str">
        <f>IF($A78="","",SUMIFS(Journal!$J$5:$J$504,Journal!$G$5:$G$504,$A78))</f>
        <v/>
      </c>
      <c r="I78" s="61" t="str">
        <f>IF($A78="","",SUMIFS(Journal!$K$5:$K$504,Journal!$H$5:$H$504,$A78))</f>
        <v/>
      </c>
      <c r="J78" s="62" t="str">
        <f t="shared" si="2"/>
        <v/>
      </c>
      <c r="K78" s="5"/>
      <c r="L78" s="5"/>
      <c r="M78" s="5"/>
      <c r="N78" s="5"/>
      <c r="O78" s="5"/>
      <c r="P78" s="5"/>
      <c r="Q78" s="5"/>
      <c r="R78" s="5"/>
      <c r="S78" s="5"/>
      <c r="T78" s="5"/>
      <c r="U78" s="5"/>
      <c r="V78" s="5"/>
      <c r="W78" s="5"/>
      <c r="X78" s="5"/>
      <c r="Y78" s="5"/>
      <c r="Z78" s="5"/>
    </row>
    <row r="79" spans="1:26">
      <c r="A79" s="95"/>
      <c r="B79" s="96"/>
      <c r="C79" s="96"/>
      <c r="D79" s="96"/>
      <c r="E79" s="96"/>
      <c r="F79" s="96"/>
      <c r="G79" s="97"/>
      <c r="H79" s="61" t="str">
        <f>IF($A79="","",SUMIFS(Journal!$J$5:$J$504,Journal!$G$5:$G$504,$A79))</f>
        <v/>
      </c>
      <c r="I79" s="61" t="str">
        <f>IF($A79="","",SUMIFS(Journal!$K$5:$K$504,Journal!$H$5:$H$504,$A79))</f>
        <v/>
      </c>
      <c r="J79" s="62" t="str">
        <f t="shared" si="2"/>
        <v/>
      </c>
      <c r="K79" s="5"/>
      <c r="L79" s="5"/>
      <c r="M79" s="5"/>
      <c r="N79" s="5"/>
      <c r="O79" s="5"/>
      <c r="P79" s="5"/>
      <c r="Q79" s="5"/>
      <c r="R79" s="5"/>
      <c r="S79" s="5"/>
      <c r="T79" s="5"/>
      <c r="U79" s="5"/>
      <c r="V79" s="5"/>
      <c r="W79" s="5"/>
      <c r="X79" s="5"/>
      <c r="Y79" s="5"/>
      <c r="Z79" s="5"/>
    </row>
    <row r="80" spans="1:26">
      <c r="A80" s="95"/>
      <c r="B80" s="96"/>
      <c r="C80" s="96"/>
      <c r="D80" s="96"/>
      <c r="E80" s="96"/>
      <c r="F80" s="96"/>
      <c r="G80" s="97"/>
      <c r="H80" s="61" t="str">
        <f>IF($A80="","",SUMIFS(Journal!$J$5:$J$504,Journal!$G$5:$G$504,$A80))</f>
        <v/>
      </c>
      <c r="I80" s="61" t="str">
        <f>IF($A80="","",SUMIFS(Journal!$K$5:$K$504,Journal!$H$5:$H$504,$A80))</f>
        <v/>
      </c>
      <c r="J80" s="62" t="str">
        <f t="shared" si="2"/>
        <v/>
      </c>
      <c r="K80" s="5"/>
      <c r="L80" s="5"/>
      <c r="M80" s="5"/>
      <c r="N80" s="5"/>
      <c r="O80" s="5"/>
      <c r="P80" s="5"/>
      <c r="Q80" s="5"/>
      <c r="R80" s="5"/>
      <c r="S80" s="5"/>
      <c r="T80" s="5"/>
      <c r="U80" s="5"/>
      <c r="V80" s="5"/>
      <c r="W80" s="5"/>
      <c r="X80" s="5"/>
      <c r="Y80" s="5"/>
      <c r="Z80" s="5"/>
    </row>
    <row r="81" spans="1:26">
      <c r="A81" s="95"/>
      <c r="B81" s="96"/>
      <c r="C81" s="96"/>
      <c r="D81" s="96"/>
      <c r="E81" s="96"/>
      <c r="F81" s="96"/>
      <c r="G81" s="97"/>
      <c r="H81" s="61" t="str">
        <f>IF($A81="","",SUMIFS(Journal!$J$5:$J$504,Journal!$G$5:$G$504,$A81))</f>
        <v/>
      </c>
      <c r="I81" s="61" t="str">
        <f>IF($A81="","",SUMIFS(Journal!$K$5:$K$504,Journal!$H$5:$H$504,$A81))</f>
        <v/>
      </c>
      <c r="J81" s="62" t="str">
        <f t="shared" si="2"/>
        <v/>
      </c>
      <c r="K81" s="5"/>
      <c r="L81" s="5"/>
      <c r="M81" s="5"/>
      <c r="N81" s="5"/>
      <c r="O81" s="5"/>
      <c r="P81" s="5"/>
      <c r="Q81" s="5"/>
      <c r="R81" s="5"/>
      <c r="S81" s="5"/>
      <c r="T81" s="5"/>
      <c r="U81" s="5"/>
      <c r="V81" s="5"/>
      <c r="W81" s="5"/>
      <c r="X81" s="5"/>
      <c r="Y81" s="5"/>
      <c r="Z81" s="5"/>
    </row>
    <row r="82" spans="1:26">
      <c r="A82" s="95"/>
      <c r="B82" s="96"/>
      <c r="C82" s="96"/>
      <c r="D82" s="96"/>
      <c r="E82" s="96"/>
      <c r="F82" s="96"/>
      <c r="G82" s="97"/>
      <c r="H82" s="61" t="str">
        <f>IF($A82="","",SUMIFS(Journal!$J$5:$J$504,Journal!$G$5:$G$504,$A82))</f>
        <v/>
      </c>
      <c r="I82" s="61" t="str">
        <f>IF($A82="","",SUMIFS(Journal!$K$5:$K$504,Journal!$H$5:$H$504,$A82))</f>
        <v/>
      </c>
      <c r="J82" s="62" t="str">
        <f t="shared" si="2"/>
        <v/>
      </c>
      <c r="K82" s="5"/>
      <c r="L82" s="5"/>
      <c r="M82" s="5"/>
      <c r="N82" s="5"/>
      <c r="O82" s="5"/>
      <c r="P82" s="5"/>
      <c r="Q82" s="5"/>
      <c r="R82" s="5"/>
      <c r="S82" s="5"/>
      <c r="T82" s="5"/>
      <c r="U82" s="5"/>
      <c r="V82" s="5"/>
      <c r="W82" s="5"/>
      <c r="X82" s="5"/>
      <c r="Y82" s="5"/>
      <c r="Z82" s="5"/>
    </row>
    <row r="83" spans="1:26">
      <c r="A83" s="95"/>
      <c r="B83" s="96"/>
      <c r="C83" s="96"/>
      <c r="D83" s="96"/>
      <c r="E83" s="96"/>
      <c r="F83" s="96"/>
      <c r="G83" s="97"/>
      <c r="H83" s="61" t="str">
        <f>IF($A83="","",SUMIFS(Journal!$J$5:$J$504,Journal!$G$5:$G$504,$A83))</f>
        <v/>
      </c>
      <c r="I83" s="61" t="str">
        <f>IF($A83="","",SUMIFS(Journal!$K$5:$K$504,Journal!$H$5:$H$504,$A83))</f>
        <v/>
      </c>
      <c r="J83" s="62" t="str">
        <f t="shared" si="2"/>
        <v/>
      </c>
      <c r="K83" s="5"/>
      <c r="L83" s="5"/>
      <c r="M83" s="5"/>
      <c r="N83" s="5"/>
      <c r="O83" s="5"/>
      <c r="P83" s="5"/>
      <c r="Q83" s="5"/>
      <c r="R83" s="5"/>
      <c r="S83" s="5"/>
      <c r="T83" s="5"/>
      <c r="U83" s="5"/>
      <c r="V83" s="5"/>
      <c r="W83" s="5"/>
      <c r="X83" s="5"/>
      <c r="Y83" s="5"/>
      <c r="Z83" s="5"/>
    </row>
    <row r="84" spans="1:26">
      <c r="A84" s="95"/>
      <c r="B84" s="96"/>
      <c r="C84" s="96"/>
      <c r="D84" s="96"/>
      <c r="E84" s="96"/>
      <c r="F84" s="96"/>
      <c r="G84" s="97"/>
      <c r="H84" s="61" t="str">
        <f>IF($A84="","",SUMIFS(Journal!$J$5:$J$504,Journal!$G$5:$G$504,$A84))</f>
        <v/>
      </c>
      <c r="I84" s="61" t="str">
        <f>IF($A84="","",SUMIFS(Journal!$K$5:$K$504,Journal!$H$5:$H$504,$A84))</f>
        <v/>
      </c>
      <c r="J84" s="62" t="str">
        <f t="shared" si="2"/>
        <v/>
      </c>
      <c r="K84" s="5"/>
      <c r="L84" s="5"/>
      <c r="M84" s="5"/>
      <c r="N84" s="5"/>
      <c r="O84" s="5"/>
      <c r="P84" s="5"/>
      <c r="Q84" s="5"/>
      <c r="R84" s="5"/>
      <c r="S84" s="5"/>
      <c r="T84" s="5"/>
      <c r="U84" s="5"/>
      <c r="V84" s="5"/>
      <c r="W84" s="5"/>
      <c r="X84" s="5"/>
      <c r="Y84" s="5"/>
      <c r="Z84" s="5"/>
    </row>
    <row r="85" spans="1:26">
      <c r="A85" s="95"/>
      <c r="B85" s="96"/>
      <c r="C85" s="96"/>
      <c r="D85" s="96"/>
      <c r="E85" s="96"/>
      <c r="F85" s="96"/>
      <c r="G85" s="97"/>
      <c r="H85" s="61" t="str">
        <f>IF($A85="","",SUMIFS(Journal!$J$5:$J$504,Journal!$G$5:$G$504,$A85))</f>
        <v/>
      </c>
      <c r="I85" s="61" t="str">
        <f>IF($A85="","",SUMIFS(Journal!$K$5:$K$504,Journal!$H$5:$H$504,$A85))</f>
        <v/>
      </c>
      <c r="J85" s="62" t="str">
        <f t="shared" si="2"/>
        <v/>
      </c>
      <c r="K85" s="5"/>
      <c r="L85" s="5"/>
      <c r="M85" s="5"/>
      <c r="N85" s="5"/>
      <c r="O85" s="5"/>
      <c r="P85" s="5"/>
      <c r="Q85" s="5"/>
      <c r="R85" s="5"/>
      <c r="S85" s="5"/>
      <c r="T85" s="5"/>
      <c r="U85" s="5"/>
      <c r="V85" s="5"/>
      <c r="W85" s="5"/>
      <c r="X85" s="5"/>
      <c r="Y85" s="5"/>
      <c r="Z85" s="5"/>
    </row>
    <row r="86" spans="1:26">
      <c r="A86" s="95"/>
      <c r="B86" s="96"/>
      <c r="C86" s="96"/>
      <c r="D86" s="96"/>
      <c r="E86" s="96"/>
      <c r="F86" s="96"/>
      <c r="G86" s="97"/>
      <c r="H86" s="61" t="str">
        <f>IF($A86="","",SUMIFS(Journal!$J$5:$J$504,Journal!$G$5:$G$504,$A86))</f>
        <v/>
      </c>
      <c r="I86" s="61" t="str">
        <f>IF($A86="","",SUMIFS(Journal!$K$5:$K$504,Journal!$H$5:$H$504,$A86))</f>
        <v/>
      </c>
      <c r="J86" s="62" t="str">
        <f t="shared" si="2"/>
        <v/>
      </c>
      <c r="K86" s="5"/>
      <c r="L86" s="5"/>
      <c r="M86" s="5"/>
      <c r="N86" s="5"/>
      <c r="O86" s="5"/>
      <c r="P86" s="5"/>
      <c r="Q86" s="5"/>
      <c r="R86" s="5"/>
      <c r="S86" s="5"/>
      <c r="T86" s="5"/>
      <c r="U86" s="5"/>
      <c r="V86" s="5"/>
      <c r="W86" s="5"/>
      <c r="X86" s="5"/>
      <c r="Y86" s="5"/>
      <c r="Z86" s="5"/>
    </row>
    <row r="87" spans="1:26">
      <c r="A87" s="95"/>
      <c r="B87" s="96"/>
      <c r="C87" s="96"/>
      <c r="D87" s="96"/>
      <c r="E87" s="96"/>
      <c r="F87" s="96"/>
      <c r="G87" s="97"/>
      <c r="H87" s="61" t="str">
        <f>IF($A87="","",SUMIFS(Journal!$J$5:$J$504,Journal!$G$5:$G$504,$A87))</f>
        <v/>
      </c>
      <c r="I87" s="61" t="str">
        <f>IF($A87="","",SUMIFS(Journal!$K$5:$K$504,Journal!$H$5:$H$504,$A87))</f>
        <v/>
      </c>
      <c r="J87" s="62" t="str">
        <f t="shared" si="2"/>
        <v/>
      </c>
      <c r="K87" s="5"/>
      <c r="L87" s="5"/>
      <c r="M87" s="5"/>
      <c r="N87" s="5"/>
      <c r="O87" s="5"/>
      <c r="P87" s="5"/>
      <c r="Q87" s="5"/>
      <c r="R87" s="5"/>
      <c r="S87" s="5"/>
      <c r="T87" s="5"/>
      <c r="U87" s="5"/>
      <c r="V87" s="5"/>
      <c r="W87" s="5"/>
      <c r="X87" s="5"/>
      <c r="Y87" s="5"/>
      <c r="Z87" s="5"/>
    </row>
    <row r="88" spans="1:26">
      <c r="A88" s="95"/>
      <c r="B88" s="96"/>
      <c r="C88" s="96"/>
      <c r="D88" s="96"/>
      <c r="E88" s="96"/>
      <c r="F88" s="96"/>
      <c r="G88" s="97"/>
      <c r="H88" s="61" t="str">
        <f>IF($A88="","",SUMIFS(Journal!$J$5:$J$504,Journal!$G$5:$G$504,$A88))</f>
        <v/>
      </c>
      <c r="I88" s="61" t="str">
        <f>IF($A88="","",SUMIFS(Journal!$K$5:$K$504,Journal!$H$5:$H$504,$A88))</f>
        <v/>
      </c>
      <c r="J88" s="62" t="str">
        <f t="shared" si="2"/>
        <v/>
      </c>
      <c r="K88" s="5"/>
      <c r="L88" s="5"/>
      <c r="M88" s="5"/>
      <c r="N88" s="5"/>
      <c r="O88" s="5"/>
      <c r="P88" s="5"/>
      <c r="Q88" s="5"/>
      <c r="R88" s="5"/>
      <c r="S88" s="5"/>
      <c r="T88" s="5"/>
      <c r="U88" s="5"/>
      <c r="V88" s="5"/>
      <c r="W88" s="5"/>
      <c r="X88" s="5"/>
      <c r="Y88" s="5"/>
      <c r="Z88" s="5"/>
    </row>
    <row r="89" spans="1:26">
      <c r="A89" s="95"/>
      <c r="B89" s="96"/>
      <c r="C89" s="96"/>
      <c r="D89" s="96"/>
      <c r="E89" s="96"/>
      <c r="F89" s="96"/>
      <c r="G89" s="97"/>
      <c r="H89" s="61" t="str">
        <f>IF($A89="","",SUMIFS(Journal!$J$5:$J$504,Journal!$G$5:$G$504,$A89))</f>
        <v/>
      </c>
      <c r="I89" s="61" t="str">
        <f>IF($A89="","",SUMIFS(Journal!$K$5:$K$504,Journal!$H$5:$H$504,$A89))</f>
        <v/>
      </c>
      <c r="J89" s="62" t="str">
        <f t="shared" si="2"/>
        <v/>
      </c>
      <c r="K89" s="5"/>
      <c r="L89" s="5"/>
      <c r="M89" s="5"/>
      <c r="N89" s="5"/>
      <c r="O89" s="5"/>
      <c r="P89" s="5"/>
      <c r="Q89" s="5"/>
      <c r="R89" s="5"/>
      <c r="S89" s="5"/>
      <c r="T89" s="5"/>
      <c r="U89" s="5"/>
      <c r="V89" s="5"/>
      <c r="W89" s="5"/>
      <c r="X89" s="5"/>
      <c r="Y89" s="5"/>
      <c r="Z89" s="5"/>
    </row>
    <row r="90" spans="1:26">
      <c r="A90" s="95"/>
      <c r="B90" s="96"/>
      <c r="C90" s="96"/>
      <c r="D90" s="96"/>
      <c r="E90" s="96"/>
      <c r="F90" s="96"/>
      <c r="G90" s="97"/>
      <c r="H90" s="61" t="str">
        <f>IF($A90="","",SUMIFS(Journal!$J$5:$J$504,Journal!$G$5:$G$504,$A90))</f>
        <v/>
      </c>
      <c r="I90" s="61" t="str">
        <f>IF($A90="","",SUMIFS(Journal!$K$5:$K$504,Journal!$H$5:$H$504,$A90))</f>
        <v/>
      </c>
      <c r="J90" s="62" t="str">
        <f t="shared" si="2"/>
        <v/>
      </c>
      <c r="K90" s="5"/>
      <c r="L90" s="5"/>
      <c r="M90" s="5"/>
      <c r="N90" s="5"/>
      <c r="O90" s="5"/>
      <c r="P90" s="5"/>
      <c r="Q90" s="5"/>
      <c r="R90" s="5"/>
      <c r="S90" s="5"/>
      <c r="T90" s="5"/>
      <c r="U90" s="5"/>
      <c r="V90" s="5"/>
      <c r="W90" s="5"/>
      <c r="X90" s="5"/>
      <c r="Y90" s="5"/>
      <c r="Z90" s="5"/>
    </row>
    <row r="91" spans="1:26">
      <c r="A91" s="95"/>
      <c r="B91" s="96"/>
      <c r="C91" s="96"/>
      <c r="D91" s="96"/>
      <c r="E91" s="96"/>
      <c r="F91" s="96"/>
      <c r="G91" s="97"/>
      <c r="H91" s="61" t="str">
        <f>IF($A91="","",SUMIFS(Journal!$J$5:$J$504,Journal!$G$5:$G$504,$A91))</f>
        <v/>
      </c>
      <c r="I91" s="61" t="str">
        <f>IF($A91="","",SUMIFS(Journal!$K$5:$K$504,Journal!$H$5:$H$504,$A91))</f>
        <v/>
      </c>
      <c r="J91" s="62" t="str">
        <f t="shared" si="2"/>
        <v/>
      </c>
      <c r="K91" s="5"/>
      <c r="L91" s="5"/>
      <c r="M91" s="5"/>
      <c r="N91" s="5"/>
      <c r="O91" s="5"/>
      <c r="P91" s="5"/>
      <c r="Q91" s="5"/>
      <c r="R91" s="5"/>
      <c r="S91" s="5"/>
      <c r="T91" s="5"/>
      <c r="U91" s="5"/>
      <c r="V91" s="5"/>
      <c r="W91" s="5"/>
      <c r="X91" s="5"/>
      <c r="Y91" s="5"/>
      <c r="Z91" s="5"/>
    </row>
    <row r="92" spans="1:26">
      <c r="A92" s="95"/>
      <c r="B92" s="96"/>
      <c r="C92" s="96"/>
      <c r="D92" s="96"/>
      <c r="E92" s="96"/>
      <c r="F92" s="96"/>
      <c r="G92" s="97"/>
      <c r="H92" s="61" t="str">
        <f>IF($A92="","",SUMIFS(Journal!$J$5:$J$504,Journal!$G$5:$G$504,$A92))</f>
        <v/>
      </c>
      <c r="I92" s="61" t="str">
        <f>IF($A92="","",SUMIFS(Journal!$K$5:$K$504,Journal!$H$5:$H$504,$A92))</f>
        <v/>
      </c>
      <c r="J92" s="62" t="str">
        <f t="shared" si="2"/>
        <v/>
      </c>
      <c r="K92" s="5"/>
      <c r="L92" s="5"/>
      <c r="M92" s="5"/>
      <c r="N92" s="5"/>
      <c r="O92" s="5"/>
      <c r="P92" s="5"/>
      <c r="Q92" s="5"/>
      <c r="R92" s="5"/>
      <c r="S92" s="5"/>
      <c r="T92" s="5"/>
      <c r="U92" s="5"/>
      <c r="V92" s="5"/>
      <c r="W92" s="5"/>
      <c r="X92" s="5"/>
      <c r="Y92" s="5"/>
      <c r="Z92" s="5"/>
    </row>
    <row r="93" spans="1:26">
      <c r="A93" s="95"/>
      <c r="B93" s="96"/>
      <c r="C93" s="96"/>
      <c r="D93" s="96"/>
      <c r="E93" s="96"/>
      <c r="F93" s="96"/>
      <c r="G93" s="97"/>
      <c r="H93" s="61" t="str">
        <f>IF($A93="","",SUMIFS(Journal!$J$5:$J$504,Journal!$G$5:$G$504,$A93))</f>
        <v/>
      </c>
      <c r="I93" s="61" t="str">
        <f>IF($A93="","",SUMIFS(Journal!$K$5:$K$504,Journal!$H$5:$H$504,$A93))</f>
        <v/>
      </c>
      <c r="J93" s="62" t="str">
        <f t="shared" si="2"/>
        <v/>
      </c>
      <c r="K93" s="5"/>
      <c r="L93" s="5"/>
      <c r="M93" s="5"/>
      <c r="N93" s="5"/>
      <c r="O93" s="5"/>
      <c r="P93" s="5"/>
      <c r="Q93" s="5"/>
      <c r="R93" s="5"/>
      <c r="S93" s="5"/>
      <c r="T93" s="5"/>
      <c r="U93" s="5"/>
      <c r="V93" s="5"/>
      <c r="W93" s="5"/>
      <c r="X93" s="5"/>
      <c r="Y93" s="5"/>
      <c r="Z93" s="5"/>
    </row>
    <row r="94" spans="1:26">
      <c r="A94" s="95"/>
      <c r="B94" s="96"/>
      <c r="C94" s="96"/>
      <c r="D94" s="96"/>
      <c r="E94" s="96"/>
      <c r="F94" s="96"/>
      <c r="G94" s="97"/>
      <c r="H94" s="61" t="str">
        <f>IF($A94="","",SUMIFS(Journal!$J$5:$J$504,Journal!$G$5:$G$504,$A94))</f>
        <v/>
      </c>
      <c r="I94" s="61" t="str">
        <f>IF($A94="","",SUMIFS(Journal!$K$5:$K$504,Journal!$H$5:$H$504,$A94))</f>
        <v/>
      </c>
      <c r="J94" s="62" t="str">
        <f t="shared" si="2"/>
        <v/>
      </c>
      <c r="K94" s="5"/>
      <c r="L94" s="5"/>
      <c r="M94" s="5"/>
      <c r="N94" s="5"/>
      <c r="O94" s="5"/>
      <c r="P94" s="5"/>
      <c r="Q94" s="5"/>
      <c r="R94" s="5"/>
      <c r="S94" s="5"/>
      <c r="T94" s="5"/>
      <c r="U94" s="5"/>
      <c r="V94" s="5"/>
      <c r="W94" s="5"/>
      <c r="X94" s="5"/>
      <c r="Y94" s="5"/>
      <c r="Z94" s="5"/>
    </row>
    <row r="95" spans="1:26">
      <c r="A95" s="95"/>
      <c r="B95" s="96"/>
      <c r="C95" s="96"/>
      <c r="D95" s="96"/>
      <c r="E95" s="96"/>
      <c r="F95" s="96"/>
      <c r="G95" s="97"/>
      <c r="H95" s="61" t="str">
        <f>IF($A95="","",SUMIFS(Journal!$J$5:$J$504,Journal!$G$5:$G$504,$A95))</f>
        <v/>
      </c>
      <c r="I95" s="61" t="str">
        <f>IF($A95="","",SUMIFS(Journal!$K$5:$K$504,Journal!$H$5:$H$504,$A95))</f>
        <v/>
      </c>
      <c r="J95" s="62" t="str">
        <f t="shared" si="2"/>
        <v/>
      </c>
      <c r="K95" s="5"/>
      <c r="L95" s="5"/>
      <c r="M95" s="5"/>
      <c r="N95" s="5"/>
      <c r="O95" s="5"/>
      <c r="P95" s="5"/>
      <c r="Q95" s="5"/>
      <c r="R95" s="5"/>
      <c r="S95" s="5"/>
      <c r="T95" s="5"/>
      <c r="U95" s="5"/>
      <c r="V95" s="5"/>
      <c r="W95" s="5"/>
      <c r="X95" s="5"/>
      <c r="Y95" s="5"/>
      <c r="Z95" s="5"/>
    </row>
    <row r="96" spans="1:26">
      <c r="A96" s="95"/>
      <c r="B96" s="96"/>
      <c r="C96" s="96"/>
      <c r="D96" s="96"/>
      <c r="E96" s="96"/>
      <c r="F96" s="96"/>
      <c r="G96" s="97"/>
      <c r="H96" s="61" t="str">
        <f>IF($A96="","",SUMIFS(Journal!$J$5:$J$504,Journal!$G$5:$G$504,$A96))</f>
        <v/>
      </c>
      <c r="I96" s="61" t="str">
        <f>IF($A96="","",SUMIFS(Journal!$K$5:$K$504,Journal!$H$5:$H$504,$A96))</f>
        <v/>
      </c>
      <c r="J96" s="62" t="str">
        <f t="shared" si="2"/>
        <v/>
      </c>
      <c r="K96" s="5"/>
      <c r="L96" s="5"/>
      <c r="M96" s="5"/>
      <c r="N96" s="5"/>
      <c r="O96" s="5"/>
      <c r="P96" s="5"/>
      <c r="Q96" s="5"/>
      <c r="R96" s="5"/>
      <c r="S96" s="5"/>
      <c r="T96" s="5"/>
      <c r="U96" s="5"/>
      <c r="V96" s="5"/>
      <c r="W96" s="5"/>
      <c r="X96" s="5"/>
      <c r="Y96" s="5"/>
      <c r="Z96" s="5"/>
    </row>
    <row r="97" spans="1:26">
      <c r="A97" s="95"/>
      <c r="B97" s="96"/>
      <c r="C97" s="96"/>
      <c r="D97" s="96"/>
      <c r="E97" s="96"/>
      <c r="F97" s="96"/>
      <c r="G97" s="97"/>
      <c r="H97" s="61" t="str">
        <f>IF($A97="","",SUMIFS(Journal!$J$5:$J$504,Journal!$G$5:$G$504,$A97))</f>
        <v/>
      </c>
      <c r="I97" s="61" t="str">
        <f>IF($A97="","",SUMIFS(Journal!$K$5:$K$504,Journal!$H$5:$H$504,$A97))</f>
        <v/>
      </c>
      <c r="J97" s="62" t="str">
        <f t="shared" si="2"/>
        <v/>
      </c>
      <c r="K97" s="5"/>
      <c r="L97" s="5"/>
      <c r="M97" s="5"/>
      <c r="N97" s="5"/>
      <c r="O97" s="5"/>
      <c r="P97" s="5"/>
      <c r="Q97" s="5"/>
      <c r="R97" s="5"/>
      <c r="S97" s="5"/>
      <c r="T97" s="5"/>
      <c r="U97" s="5"/>
      <c r="V97" s="5"/>
      <c r="W97" s="5"/>
      <c r="X97" s="5"/>
      <c r="Y97" s="5"/>
      <c r="Z97" s="5"/>
    </row>
    <row r="98" spans="1:26">
      <c r="A98" s="95"/>
      <c r="B98" s="96"/>
      <c r="C98" s="96"/>
      <c r="D98" s="96"/>
      <c r="E98" s="96"/>
      <c r="F98" s="96"/>
      <c r="G98" s="97"/>
      <c r="H98" s="61" t="str">
        <f>IF($A98="","",SUMIFS(Journal!$J$5:$J$504,Journal!$G$5:$G$504,$A98))</f>
        <v/>
      </c>
      <c r="I98" s="61" t="str">
        <f>IF($A98="","",SUMIFS(Journal!$K$5:$K$504,Journal!$H$5:$H$504,$A98))</f>
        <v/>
      </c>
      <c r="J98" s="62" t="str">
        <f t="shared" si="2"/>
        <v/>
      </c>
      <c r="K98" s="5"/>
      <c r="L98" s="5"/>
      <c r="M98" s="5"/>
      <c r="N98" s="5"/>
      <c r="O98" s="5"/>
      <c r="P98" s="5"/>
      <c r="Q98" s="5"/>
      <c r="R98" s="5"/>
      <c r="S98" s="5"/>
      <c r="T98" s="5"/>
      <c r="U98" s="5"/>
      <c r="V98" s="5"/>
      <c r="W98" s="5"/>
      <c r="X98" s="5"/>
      <c r="Y98" s="5"/>
      <c r="Z98" s="5"/>
    </row>
    <row r="99" spans="1:26">
      <c r="A99" s="95"/>
      <c r="B99" s="96"/>
      <c r="C99" s="96"/>
      <c r="D99" s="96"/>
      <c r="E99" s="96"/>
      <c r="F99" s="96"/>
      <c r="G99" s="97"/>
      <c r="H99" s="61" t="str">
        <f>IF($A99="","",SUMIFS(Journal!$J$5:$J$504,Journal!$G$5:$G$504,$A99))</f>
        <v/>
      </c>
      <c r="I99" s="61" t="str">
        <f>IF($A99="","",SUMIFS(Journal!$K$5:$K$504,Journal!$H$5:$H$504,$A99))</f>
        <v/>
      </c>
      <c r="J99" s="62" t="str">
        <f t="shared" si="2"/>
        <v/>
      </c>
      <c r="K99" s="5"/>
      <c r="L99" s="5"/>
      <c r="M99" s="5"/>
      <c r="N99" s="5"/>
      <c r="O99" s="5"/>
      <c r="P99" s="5"/>
      <c r="Q99" s="5"/>
      <c r="R99" s="5"/>
      <c r="S99" s="5"/>
      <c r="T99" s="5"/>
      <c r="U99" s="5"/>
      <c r="V99" s="5"/>
      <c r="W99" s="5"/>
      <c r="X99" s="5"/>
      <c r="Y99" s="5"/>
      <c r="Z99" s="5"/>
    </row>
    <row r="100" spans="1:26">
      <c r="A100" s="95"/>
      <c r="B100" s="96"/>
      <c r="C100" s="96"/>
      <c r="D100" s="96"/>
      <c r="E100" s="96"/>
      <c r="F100" s="96"/>
      <c r="G100" s="97"/>
      <c r="H100" s="61" t="str">
        <f>IF($A100="","",SUMIFS(Journal!$J$5:$J$504,Journal!$G$5:$G$504,$A100))</f>
        <v/>
      </c>
      <c r="I100" s="61" t="str">
        <f>IF($A100="","",SUMIFS(Journal!$K$5:$K$504,Journal!$H$5:$H$504,$A100))</f>
        <v/>
      </c>
      <c r="J100" s="62" t="str">
        <f t="shared" si="2"/>
        <v/>
      </c>
      <c r="K100" s="5"/>
      <c r="L100" s="5"/>
      <c r="M100" s="5"/>
      <c r="N100" s="5"/>
      <c r="O100" s="5"/>
      <c r="P100" s="5"/>
      <c r="Q100" s="5"/>
      <c r="R100" s="5"/>
      <c r="S100" s="5"/>
      <c r="T100" s="5"/>
      <c r="U100" s="5"/>
      <c r="V100" s="5"/>
      <c r="W100" s="5"/>
      <c r="X100" s="5"/>
      <c r="Y100" s="5"/>
      <c r="Z100" s="5"/>
    </row>
    <row r="101" spans="1:26">
      <c r="A101" s="95"/>
      <c r="B101" s="96"/>
      <c r="C101" s="96"/>
      <c r="D101" s="96"/>
      <c r="E101" s="96"/>
      <c r="F101" s="96"/>
      <c r="G101" s="97"/>
      <c r="H101" s="61" t="str">
        <f>IF($A101="","",SUMIFS(Journal!$J$5:$J$504,Journal!$G$5:$G$504,$A101))</f>
        <v/>
      </c>
      <c r="I101" s="61" t="str">
        <f>IF($A101="","",SUMIFS(Journal!$K$5:$K$504,Journal!$H$5:$H$504,$A101))</f>
        <v/>
      </c>
      <c r="J101" s="62" t="str">
        <f t="shared" si="2"/>
        <v/>
      </c>
      <c r="K101" s="5"/>
      <c r="L101" s="5"/>
      <c r="M101" s="5"/>
      <c r="N101" s="5"/>
      <c r="O101" s="5"/>
      <c r="P101" s="5"/>
      <c r="Q101" s="5"/>
      <c r="R101" s="5"/>
      <c r="S101" s="5"/>
      <c r="T101" s="5"/>
      <c r="U101" s="5"/>
      <c r="V101" s="5"/>
      <c r="W101" s="5"/>
      <c r="X101" s="5"/>
      <c r="Y101" s="5"/>
      <c r="Z101" s="5"/>
    </row>
    <row r="102" spans="1:26">
      <c r="A102" s="95"/>
      <c r="B102" s="96"/>
      <c r="C102" s="96"/>
      <c r="D102" s="96"/>
      <c r="E102" s="96"/>
      <c r="F102" s="96"/>
      <c r="G102" s="97"/>
      <c r="H102" s="61" t="str">
        <f>IF($A102="","",SUMIFS(Journal!$J$5:$J$504,Journal!$G$5:$G$504,$A102))</f>
        <v/>
      </c>
      <c r="I102" s="61" t="str">
        <f>IF($A102="","",SUMIFS(Journal!$K$5:$K$504,Journal!$H$5:$H$504,$A102))</f>
        <v/>
      </c>
      <c r="J102" s="62" t="str">
        <f t="shared" si="2"/>
        <v/>
      </c>
      <c r="K102" s="5"/>
      <c r="L102" s="5"/>
      <c r="M102" s="5"/>
      <c r="N102" s="5"/>
      <c r="O102" s="5"/>
      <c r="P102" s="5"/>
      <c r="Q102" s="5"/>
      <c r="R102" s="5"/>
      <c r="S102" s="5"/>
      <c r="T102" s="5"/>
      <c r="U102" s="5"/>
      <c r="V102" s="5"/>
      <c r="W102" s="5"/>
      <c r="X102" s="5"/>
      <c r="Y102" s="5"/>
      <c r="Z102" s="5"/>
    </row>
    <row r="103" spans="1:26">
      <c r="A103" s="95"/>
      <c r="B103" s="96"/>
      <c r="C103" s="96"/>
      <c r="D103" s="96"/>
      <c r="E103" s="96"/>
      <c r="F103" s="96"/>
      <c r="G103" s="97"/>
      <c r="H103" s="61" t="str">
        <f>IF($A103="","",SUMIFS(Journal!$J$5:$J$504,Journal!$G$5:$G$504,$A103))</f>
        <v/>
      </c>
      <c r="I103" s="61" t="str">
        <f>IF($A103="","",SUMIFS(Journal!$K$5:$K$504,Journal!$H$5:$H$504,$A103))</f>
        <v/>
      </c>
      <c r="J103" s="62" t="str">
        <f t="shared" si="2"/>
        <v/>
      </c>
      <c r="K103" s="5"/>
      <c r="L103" s="5"/>
      <c r="M103" s="5"/>
      <c r="N103" s="5"/>
      <c r="O103" s="5"/>
      <c r="P103" s="5"/>
      <c r="Q103" s="5"/>
      <c r="R103" s="5"/>
      <c r="S103" s="5"/>
      <c r="T103" s="5"/>
      <c r="U103" s="5"/>
      <c r="V103" s="5"/>
      <c r="W103" s="5"/>
      <c r="X103" s="5"/>
      <c r="Y103" s="5"/>
      <c r="Z103" s="5"/>
    </row>
    <row r="104" spans="1:26">
      <c r="A104" s="98"/>
      <c r="B104" s="99"/>
      <c r="C104" s="99"/>
      <c r="D104" s="99"/>
      <c r="E104" s="99"/>
      <c r="F104" s="99"/>
      <c r="G104" s="100"/>
      <c r="H104" s="63" t="str">
        <f>IF($A104="","",SUMIFS(Journal!$J$5:$J$504,Journal!$G$5:$G$504,$A104))</f>
        <v/>
      </c>
      <c r="I104" s="63" t="str">
        <f>IF($A104="","",SUMIFS(Journal!$K$5:$K$504,Journal!$H$5:$H$504,$A104))</f>
        <v/>
      </c>
      <c r="J104" s="64" t="str">
        <f t="shared" si="2"/>
        <v/>
      </c>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J1"/>
    <mergeCell ref="A2:J2"/>
  </mergeCells>
  <conditionalFormatting sqref="J5:J104">
    <cfRule type="expression" dxfId="158" priority="1">
      <formula>ABS(J5)&gt;0.005</formula>
    </cfRule>
  </conditionalFormatting>
  <dataValidations count="3">
    <dataValidation type="list" sqref="C5:C104" xr:uid="{00000000-0002-0000-0200-000000000000}">
      <formula1>"Asset,Contra Asset,Liability,Capital,Drawings,Income,Contra Income,Expense"</formula1>
    </dataValidation>
    <dataValidation type="list" sqref="E5:E104" xr:uid="{00000000-0002-0000-0200-000001000000}">
      <formula1>"Debit,Credit"</formula1>
    </dataValidation>
    <dataValidation type="list" sqref="F5:F104" xr:uid="{00000000-0002-0000-0200-000002000000}">
      <formula1>"Yes,No"</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00"/>
  <sheetViews>
    <sheetView workbookViewId="0"/>
  </sheetViews>
  <sheetFormatPr defaultRowHeight="14.25"/>
  <cols>
    <col min="1" max="1" width="11.875" bestFit="1" customWidth="1"/>
    <col min="2" max="2" width="16.75" bestFit="1" customWidth="1"/>
    <col min="3" max="3" width="15.5" bestFit="1" customWidth="1"/>
    <col min="4" max="4" width="5.625" bestFit="1" customWidth="1"/>
    <col min="5" max="5" width="6.625" bestFit="1" customWidth="1"/>
    <col min="6" max="6" width="8.125" bestFit="1" customWidth="1"/>
    <col min="7" max="7" width="20.75" bestFit="1" customWidth="1"/>
    <col min="8" max="8" width="7.5" bestFit="1" customWidth="1"/>
  </cols>
  <sheetData>
    <row r="1" spans="1:26" ht="23.25">
      <c r="A1" s="42" t="s">
        <v>186</v>
      </c>
      <c r="B1" s="42"/>
      <c r="C1" s="42"/>
      <c r="D1" s="42"/>
      <c r="E1" s="42"/>
      <c r="F1" s="42"/>
      <c r="G1" s="42"/>
      <c r="H1" s="42"/>
      <c r="I1" s="5"/>
      <c r="J1" s="5"/>
      <c r="K1" s="5"/>
      <c r="L1" s="5"/>
      <c r="M1" s="5"/>
      <c r="N1" s="5"/>
      <c r="O1" s="5"/>
      <c r="P1" s="5"/>
      <c r="Q1" s="5"/>
      <c r="R1" s="5"/>
      <c r="S1" s="5"/>
      <c r="T1" s="5"/>
      <c r="U1" s="5"/>
      <c r="V1" s="5"/>
      <c r="W1" s="5"/>
      <c r="X1" s="5"/>
      <c r="Y1" s="5"/>
      <c r="Z1" s="5"/>
    </row>
    <row r="2" spans="1:26">
      <c r="A2" s="43" t="s">
        <v>187</v>
      </c>
      <c r="B2" s="43"/>
      <c r="C2" s="43"/>
      <c r="D2" s="43"/>
      <c r="E2" s="43"/>
      <c r="F2" s="43"/>
      <c r="G2" s="43"/>
      <c r="H2" s="43"/>
      <c r="I2" s="5"/>
      <c r="J2" s="5"/>
      <c r="K2" s="5"/>
      <c r="L2" s="5"/>
      <c r="M2" s="5"/>
      <c r="N2" s="5"/>
      <c r="O2" s="5"/>
      <c r="P2" s="5"/>
      <c r="Q2" s="5"/>
      <c r="R2" s="5"/>
      <c r="S2" s="5"/>
      <c r="T2" s="5"/>
      <c r="U2" s="5"/>
      <c r="V2" s="5"/>
      <c r="W2" s="5"/>
      <c r="X2" s="5"/>
      <c r="Y2" s="5"/>
      <c r="Z2" s="5"/>
    </row>
    <row r="3" spans="1:26">
      <c r="A3" s="44"/>
      <c r="B3" s="44"/>
      <c r="C3" s="44"/>
      <c r="D3" s="44"/>
      <c r="E3" s="44"/>
      <c r="F3" s="44"/>
      <c r="G3" s="44"/>
      <c r="H3" s="44"/>
      <c r="I3" s="5"/>
      <c r="J3" s="5"/>
      <c r="K3" s="5"/>
      <c r="L3" s="5"/>
      <c r="M3" s="5"/>
      <c r="N3" s="5"/>
      <c r="O3" s="5"/>
      <c r="P3" s="5"/>
      <c r="Q3" s="5"/>
      <c r="R3" s="5"/>
      <c r="S3" s="5"/>
      <c r="T3" s="5"/>
      <c r="U3" s="5"/>
      <c r="V3" s="5"/>
      <c r="W3" s="5"/>
      <c r="X3" s="5"/>
      <c r="Y3" s="5"/>
      <c r="Z3" s="5"/>
    </row>
    <row r="4" spans="1:26" ht="15">
      <c r="A4" s="45" t="s">
        <v>188</v>
      </c>
      <c r="B4" s="58" t="s">
        <v>189</v>
      </c>
      <c r="C4" s="58" t="s">
        <v>190</v>
      </c>
      <c r="D4" s="58" t="s">
        <v>191</v>
      </c>
      <c r="E4" s="58" t="s">
        <v>192</v>
      </c>
      <c r="F4" s="58" t="s">
        <v>193</v>
      </c>
      <c r="G4" s="58" t="s">
        <v>194</v>
      </c>
      <c r="H4" s="46" t="s">
        <v>76</v>
      </c>
      <c r="I4" s="5"/>
      <c r="J4" s="5"/>
      <c r="K4" s="5"/>
      <c r="L4" s="5"/>
      <c r="M4" s="5"/>
      <c r="N4" s="5"/>
      <c r="O4" s="5"/>
      <c r="P4" s="5"/>
      <c r="Q4" s="5"/>
      <c r="R4" s="5"/>
      <c r="S4" s="5"/>
      <c r="T4" s="5"/>
      <c r="U4" s="5"/>
      <c r="V4" s="5"/>
      <c r="W4" s="5"/>
      <c r="X4" s="5"/>
      <c r="Y4" s="5"/>
      <c r="Z4" s="5"/>
    </row>
    <row r="5" spans="1:26">
      <c r="A5" s="92"/>
      <c r="B5" s="93"/>
      <c r="C5" s="93"/>
      <c r="D5" s="93"/>
      <c r="E5" s="93"/>
      <c r="F5" s="93"/>
      <c r="G5" s="101"/>
      <c r="H5" s="88"/>
      <c r="I5" s="5"/>
      <c r="J5" s="5"/>
      <c r="K5" s="5"/>
      <c r="L5" s="5"/>
      <c r="M5" s="5"/>
      <c r="N5" s="5"/>
      <c r="O5" s="5"/>
      <c r="P5" s="5"/>
      <c r="Q5" s="5"/>
      <c r="R5" s="5"/>
      <c r="S5" s="5"/>
      <c r="T5" s="5"/>
      <c r="U5" s="5"/>
      <c r="V5" s="5"/>
      <c r="W5" s="5"/>
      <c r="X5" s="5"/>
      <c r="Y5" s="5"/>
      <c r="Z5" s="5"/>
    </row>
    <row r="6" spans="1:26">
      <c r="A6" s="95"/>
      <c r="B6" s="96"/>
      <c r="C6" s="96"/>
      <c r="D6" s="96"/>
      <c r="E6" s="96"/>
      <c r="F6" s="96"/>
      <c r="G6" s="102"/>
      <c r="H6" s="89"/>
      <c r="I6" s="5"/>
      <c r="J6" s="5"/>
      <c r="K6" s="5"/>
      <c r="L6" s="5"/>
      <c r="M6" s="5"/>
      <c r="N6" s="5"/>
      <c r="O6" s="5"/>
      <c r="P6" s="5"/>
      <c r="Q6" s="5"/>
      <c r="R6" s="5"/>
      <c r="S6" s="5"/>
      <c r="T6" s="5"/>
      <c r="U6" s="5"/>
      <c r="V6" s="5"/>
      <c r="W6" s="5"/>
      <c r="X6" s="5"/>
      <c r="Y6" s="5"/>
      <c r="Z6" s="5"/>
    </row>
    <row r="7" spans="1:26">
      <c r="A7" s="95"/>
      <c r="B7" s="96"/>
      <c r="C7" s="96"/>
      <c r="D7" s="96"/>
      <c r="E7" s="96"/>
      <c r="F7" s="96"/>
      <c r="G7" s="102"/>
      <c r="H7" s="89"/>
      <c r="I7" s="5"/>
      <c r="J7" s="5"/>
      <c r="K7" s="5"/>
      <c r="L7" s="5"/>
      <c r="M7" s="5"/>
      <c r="N7" s="5"/>
      <c r="O7" s="5"/>
      <c r="P7" s="5"/>
      <c r="Q7" s="5"/>
      <c r="R7" s="5"/>
      <c r="S7" s="5"/>
      <c r="T7" s="5"/>
      <c r="U7" s="5"/>
      <c r="V7" s="5"/>
      <c r="W7" s="5"/>
      <c r="X7" s="5"/>
      <c r="Y7" s="5"/>
      <c r="Z7" s="5"/>
    </row>
    <row r="8" spans="1:26">
      <c r="A8" s="95"/>
      <c r="B8" s="96"/>
      <c r="C8" s="96"/>
      <c r="D8" s="96"/>
      <c r="E8" s="96"/>
      <c r="F8" s="96"/>
      <c r="G8" s="102"/>
      <c r="H8" s="89"/>
      <c r="I8" s="5"/>
      <c r="J8" s="5"/>
      <c r="K8" s="5"/>
      <c r="L8" s="5"/>
      <c r="M8" s="5"/>
      <c r="N8" s="5"/>
      <c r="O8" s="5"/>
      <c r="P8" s="5"/>
      <c r="Q8" s="5"/>
      <c r="R8" s="5"/>
      <c r="S8" s="5"/>
      <c r="T8" s="5"/>
      <c r="U8" s="5"/>
      <c r="V8" s="5"/>
      <c r="W8" s="5"/>
      <c r="X8" s="5"/>
      <c r="Y8" s="5"/>
      <c r="Z8" s="5"/>
    </row>
    <row r="9" spans="1:26">
      <c r="A9" s="95"/>
      <c r="B9" s="96"/>
      <c r="C9" s="96"/>
      <c r="D9" s="96"/>
      <c r="E9" s="96"/>
      <c r="F9" s="96"/>
      <c r="G9" s="102"/>
      <c r="H9" s="89"/>
      <c r="I9" s="5"/>
      <c r="J9" s="5"/>
      <c r="K9" s="5"/>
      <c r="L9" s="5"/>
      <c r="M9" s="5"/>
      <c r="N9" s="5"/>
      <c r="O9" s="5"/>
      <c r="P9" s="5"/>
      <c r="Q9" s="5"/>
      <c r="R9" s="5"/>
      <c r="S9" s="5"/>
      <c r="T9" s="5"/>
      <c r="U9" s="5"/>
      <c r="V9" s="5"/>
      <c r="W9" s="5"/>
      <c r="X9" s="5"/>
      <c r="Y9" s="5"/>
      <c r="Z9" s="5"/>
    </row>
    <row r="10" spans="1:26">
      <c r="A10" s="95"/>
      <c r="B10" s="96"/>
      <c r="C10" s="96"/>
      <c r="D10" s="96"/>
      <c r="E10" s="96"/>
      <c r="F10" s="96"/>
      <c r="G10" s="102"/>
      <c r="H10" s="89"/>
      <c r="I10" s="5"/>
      <c r="J10" s="5"/>
      <c r="K10" s="5"/>
      <c r="L10" s="5"/>
      <c r="M10" s="5"/>
      <c r="N10" s="5"/>
      <c r="O10" s="5"/>
      <c r="P10" s="5"/>
      <c r="Q10" s="5"/>
      <c r="R10" s="5"/>
      <c r="S10" s="5"/>
      <c r="T10" s="5"/>
      <c r="U10" s="5"/>
      <c r="V10" s="5"/>
      <c r="W10" s="5"/>
      <c r="X10" s="5"/>
      <c r="Y10" s="5"/>
      <c r="Z10" s="5"/>
    </row>
    <row r="11" spans="1:26">
      <c r="A11" s="95"/>
      <c r="B11" s="96"/>
      <c r="C11" s="96"/>
      <c r="D11" s="96"/>
      <c r="E11" s="96"/>
      <c r="F11" s="96"/>
      <c r="G11" s="102"/>
      <c r="H11" s="89"/>
      <c r="I11" s="5"/>
      <c r="J11" s="5"/>
      <c r="K11" s="5"/>
      <c r="L11" s="5"/>
      <c r="M11" s="5"/>
      <c r="N11" s="5"/>
      <c r="O11" s="5"/>
      <c r="P11" s="5"/>
      <c r="Q11" s="5"/>
      <c r="R11" s="5"/>
      <c r="S11" s="5"/>
      <c r="T11" s="5"/>
      <c r="U11" s="5"/>
      <c r="V11" s="5"/>
      <c r="W11" s="5"/>
      <c r="X11" s="5"/>
      <c r="Y11" s="5"/>
      <c r="Z11" s="5"/>
    </row>
    <row r="12" spans="1:26">
      <c r="A12" s="95"/>
      <c r="B12" s="96"/>
      <c r="C12" s="96"/>
      <c r="D12" s="96"/>
      <c r="E12" s="96"/>
      <c r="F12" s="96"/>
      <c r="G12" s="102"/>
      <c r="H12" s="89"/>
      <c r="I12" s="5"/>
      <c r="J12" s="5"/>
      <c r="K12" s="5"/>
      <c r="L12" s="5"/>
      <c r="M12" s="5"/>
      <c r="N12" s="5"/>
      <c r="O12" s="5"/>
      <c r="P12" s="5"/>
      <c r="Q12" s="5"/>
      <c r="R12" s="5"/>
      <c r="S12" s="5"/>
      <c r="T12" s="5"/>
      <c r="U12" s="5"/>
      <c r="V12" s="5"/>
      <c r="W12" s="5"/>
      <c r="X12" s="5"/>
      <c r="Y12" s="5"/>
      <c r="Z12" s="5"/>
    </row>
    <row r="13" spans="1:26">
      <c r="A13" s="95"/>
      <c r="B13" s="96"/>
      <c r="C13" s="96"/>
      <c r="D13" s="96"/>
      <c r="E13" s="96"/>
      <c r="F13" s="96"/>
      <c r="G13" s="102"/>
      <c r="H13" s="89"/>
      <c r="I13" s="5"/>
      <c r="J13" s="5"/>
      <c r="K13" s="5"/>
      <c r="L13" s="5"/>
      <c r="M13" s="5"/>
      <c r="N13" s="5"/>
      <c r="O13" s="5"/>
      <c r="P13" s="5"/>
      <c r="Q13" s="5"/>
      <c r="R13" s="5"/>
      <c r="S13" s="5"/>
      <c r="T13" s="5"/>
      <c r="U13" s="5"/>
      <c r="V13" s="5"/>
      <c r="W13" s="5"/>
      <c r="X13" s="5"/>
      <c r="Y13" s="5"/>
      <c r="Z13" s="5"/>
    </row>
    <row r="14" spans="1:26">
      <c r="A14" s="95"/>
      <c r="B14" s="96"/>
      <c r="C14" s="96"/>
      <c r="D14" s="96"/>
      <c r="E14" s="96"/>
      <c r="F14" s="96"/>
      <c r="G14" s="102"/>
      <c r="H14" s="89"/>
      <c r="I14" s="5"/>
      <c r="J14" s="5"/>
      <c r="K14" s="5"/>
      <c r="L14" s="5"/>
      <c r="M14" s="5"/>
      <c r="N14" s="5"/>
      <c r="O14" s="5"/>
      <c r="P14" s="5"/>
      <c r="Q14" s="5"/>
      <c r="R14" s="5"/>
      <c r="S14" s="5"/>
      <c r="T14" s="5"/>
      <c r="U14" s="5"/>
      <c r="V14" s="5"/>
      <c r="W14" s="5"/>
      <c r="X14" s="5"/>
      <c r="Y14" s="5"/>
      <c r="Z14" s="5"/>
    </row>
    <row r="15" spans="1:26">
      <c r="A15" s="95"/>
      <c r="B15" s="96"/>
      <c r="C15" s="96"/>
      <c r="D15" s="96"/>
      <c r="E15" s="96"/>
      <c r="F15" s="96"/>
      <c r="G15" s="102"/>
      <c r="H15" s="89"/>
      <c r="I15" s="5"/>
      <c r="J15" s="5"/>
      <c r="K15" s="5"/>
      <c r="L15" s="5"/>
      <c r="M15" s="5"/>
      <c r="N15" s="5"/>
      <c r="O15" s="5"/>
      <c r="P15" s="5"/>
      <c r="Q15" s="5"/>
      <c r="R15" s="5"/>
      <c r="S15" s="5"/>
      <c r="T15" s="5"/>
      <c r="U15" s="5"/>
      <c r="V15" s="5"/>
      <c r="W15" s="5"/>
      <c r="X15" s="5"/>
      <c r="Y15" s="5"/>
      <c r="Z15" s="5"/>
    </row>
    <row r="16" spans="1:26">
      <c r="A16" s="95"/>
      <c r="B16" s="96"/>
      <c r="C16" s="96"/>
      <c r="D16" s="96"/>
      <c r="E16" s="96"/>
      <c r="F16" s="96"/>
      <c r="G16" s="102"/>
      <c r="H16" s="89"/>
      <c r="I16" s="5"/>
      <c r="J16" s="5"/>
      <c r="K16" s="5"/>
      <c r="L16" s="5"/>
      <c r="M16" s="5"/>
      <c r="N16" s="5"/>
      <c r="O16" s="5"/>
      <c r="P16" s="5"/>
      <c r="Q16" s="5"/>
      <c r="R16" s="5"/>
      <c r="S16" s="5"/>
      <c r="T16" s="5"/>
      <c r="U16" s="5"/>
      <c r="V16" s="5"/>
      <c r="W16" s="5"/>
      <c r="X16" s="5"/>
      <c r="Y16" s="5"/>
      <c r="Z16" s="5"/>
    </row>
    <row r="17" spans="1:26">
      <c r="A17" s="95"/>
      <c r="B17" s="96"/>
      <c r="C17" s="96"/>
      <c r="D17" s="96"/>
      <c r="E17" s="96"/>
      <c r="F17" s="96"/>
      <c r="G17" s="102"/>
      <c r="H17" s="89"/>
      <c r="I17" s="5"/>
      <c r="J17" s="5"/>
      <c r="K17" s="5"/>
      <c r="L17" s="5"/>
      <c r="M17" s="5"/>
      <c r="N17" s="5"/>
      <c r="O17" s="5"/>
      <c r="P17" s="5"/>
      <c r="Q17" s="5"/>
      <c r="R17" s="5"/>
      <c r="S17" s="5"/>
      <c r="T17" s="5"/>
      <c r="U17" s="5"/>
      <c r="V17" s="5"/>
      <c r="W17" s="5"/>
      <c r="X17" s="5"/>
      <c r="Y17" s="5"/>
      <c r="Z17" s="5"/>
    </row>
    <row r="18" spans="1:26">
      <c r="A18" s="95"/>
      <c r="B18" s="96"/>
      <c r="C18" s="96"/>
      <c r="D18" s="96"/>
      <c r="E18" s="96"/>
      <c r="F18" s="96"/>
      <c r="G18" s="102"/>
      <c r="H18" s="89"/>
      <c r="I18" s="5"/>
      <c r="J18" s="5"/>
      <c r="K18" s="5"/>
      <c r="L18" s="5"/>
      <c r="M18" s="5"/>
      <c r="N18" s="5"/>
      <c r="O18" s="5"/>
      <c r="P18" s="5"/>
      <c r="Q18" s="5"/>
      <c r="R18" s="5"/>
      <c r="S18" s="5"/>
      <c r="T18" s="5"/>
      <c r="U18" s="5"/>
      <c r="V18" s="5"/>
      <c r="W18" s="5"/>
      <c r="X18" s="5"/>
      <c r="Y18" s="5"/>
      <c r="Z18" s="5"/>
    </row>
    <row r="19" spans="1:26">
      <c r="A19" s="95"/>
      <c r="B19" s="96"/>
      <c r="C19" s="96"/>
      <c r="D19" s="96"/>
      <c r="E19" s="96"/>
      <c r="F19" s="96"/>
      <c r="G19" s="102"/>
      <c r="H19" s="89"/>
      <c r="I19" s="5"/>
      <c r="J19" s="5"/>
      <c r="K19" s="5"/>
      <c r="L19" s="5"/>
      <c r="M19" s="5"/>
      <c r="N19" s="5"/>
      <c r="O19" s="5"/>
      <c r="P19" s="5"/>
      <c r="Q19" s="5"/>
      <c r="R19" s="5"/>
      <c r="S19" s="5"/>
      <c r="T19" s="5"/>
      <c r="U19" s="5"/>
      <c r="V19" s="5"/>
      <c r="W19" s="5"/>
      <c r="X19" s="5"/>
      <c r="Y19" s="5"/>
      <c r="Z19" s="5"/>
    </row>
    <row r="20" spans="1:26">
      <c r="A20" s="95"/>
      <c r="B20" s="96"/>
      <c r="C20" s="96"/>
      <c r="D20" s="96"/>
      <c r="E20" s="96"/>
      <c r="F20" s="96"/>
      <c r="G20" s="102"/>
      <c r="H20" s="89"/>
      <c r="I20" s="5"/>
      <c r="J20" s="5"/>
      <c r="K20" s="5"/>
      <c r="L20" s="5"/>
      <c r="M20" s="5"/>
      <c r="N20" s="5"/>
      <c r="O20" s="5"/>
      <c r="P20" s="5"/>
      <c r="Q20" s="5"/>
      <c r="R20" s="5"/>
      <c r="S20" s="5"/>
      <c r="T20" s="5"/>
      <c r="U20" s="5"/>
      <c r="V20" s="5"/>
      <c r="W20" s="5"/>
      <c r="X20" s="5"/>
      <c r="Y20" s="5"/>
      <c r="Z20" s="5"/>
    </row>
    <row r="21" spans="1:26">
      <c r="A21" s="95"/>
      <c r="B21" s="96"/>
      <c r="C21" s="96"/>
      <c r="D21" s="96"/>
      <c r="E21" s="96"/>
      <c r="F21" s="96"/>
      <c r="G21" s="102"/>
      <c r="H21" s="89"/>
      <c r="I21" s="5"/>
      <c r="J21" s="5"/>
      <c r="K21" s="5"/>
      <c r="L21" s="5"/>
      <c r="M21" s="5"/>
      <c r="N21" s="5"/>
      <c r="O21" s="5"/>
      <c r="P21" s="5"/>
      <c r="Q21" s="5"/>
      <c r="R21" s="5"/>
      <c r="S21" s="5"/>
      <c r="T21" s="5"/>
      <c r="U21" s="5"/>
      <c r="V21" s="5"/>
      <c r="W21" s="5"/>
      <c r="X21" s="5"/>
      <c r="Y21" s="5"/>
      <c r="Z21" s="5"/>
    </row>
    <row r="22" spans="1:26">
      <c r="A22" s="95"/>
      <c r="B22" s="96"/>
      <c r="C22" s="96"/>
      <c r="D22" s="96"/>
      <c r="E22" s="96"/>
      <c r="F22" s="96"/>
      <c r="G22" s="102"/>
      <c r="H22" s="89"/>
      <c r="I22" s="5"/>
      <c r="J22" s="5"/>
      <c r="K22" s="5"/>
      <c r="L22" s="5"/>
      <c r="M22" s="5"/>
      <c r="N22" s="5"/>
      <c r="O22" s="5"/>
      <c r="P22" s="5"/>
      <c r="Q22" s="5"/>
      <c r="R22" s="5"/>
      <c r="S22" s="5"/>
      <c r="T22" s="5"/>
      <c r="U22" s="5"/>
      <c r="V22" s="5"/>
      <c r="W22" s="5"/>
      <c r="X22" s="5"/>
      <c r="Y22" s="5"/>
      <c r="Z22" s="5"/>
    </row>
    <row r="23" spans="1:26">
      <c r="A23" s="95"/>
      <c r="B23" s="96"/>
      <c r="C23" s="96"/>
      <c r="D23" s="96"/>
      <c r="E23" s="96"/>
      <c r="F23" s="96"/>
      <c r="G23" s="102"/>
      <c r="H23" s="89"/>
      <c r="I23" s="5"/>
      <c r="J23" s="5"/>
      <c r="K23" s="5"/>
      <c r="L23" s="5"/>
      <c r="M23" s="5"/>
      <c r="N23" s="5"/>
      <c r="O23" s="5"/>
      <c r="P23" s="5"/>
      <c r="Q23" s="5"/>
      <c r="R23" s="5"/>
      <c r="S23" s="5"/>
      <c r="T23" s="5"/>
      <c r="U23" s="5"/>
      <c r="V23" s="5"/>
      <c r="W23" s="5"/>
      <c r="X23" s="5"/>
      <c r="Y23" s="5"/>
      <c r="Z23" s="5"/>
    </row>
    <row r="24" spans="1:26">
      <c r="A24" s="95"/>
      <c r="B24" s="96"/>
      <c r="C24" s="96"/>
      <c r="D24" s="96"/>
      <c r="E24" s="96"/>
      <c r="F24" s="96"/>
      <c r="G24" s="102"/>
      <c r="H24" s="89"/>
      <c r="I24" s="5"/>
      <c r="J24" s="5"/>
      <c r="K24" s="5"/>
      <c r="L24" s="5"/>
      <c r="M24" s="5"/>
      <c r="N24" s="5"/>
      <c r="O24" s="5"/>
      <c r="P24" s="5"/>
      <c r="Q24" s="5"/>
      <c r="R24" s="5"/>
      <c r="S24" s="5"/>
      <c r="T24" s="5"/>
      <c r="U24" s="5"/>
      <c r="V24" s="5"/>
      <c r="W24" s="5"/>
      <c r="X24" s="5"/>
      <c r="Y24" s="5"/>
      <c r="Z24" s="5"/>
    </row>
    <row r="25" spans="1:26">
      <c r="A25" s="95"/>
      <c r="B25" s="96"/>
      <c r="C25" s="96"/>
      <c r="D25" s="96"/>
      <c r="E25" s="96"/>
      <c r="F25" s="96"/>
      <c r="G25" s="102"/>
      <c r="H25" s="89"/>
      <c r="I25" s="5"/>
      <c r="J25" s="5"/>
      <c r="K25" s="5"/>
      <c r="L25" s="5"/>
      <c r="M25" s="5"/>
      <c r="N25" s="5"/>
      <c r="O25" s="5"/>
      <c r="P25" s="5"/>
      <c r="Q25" s="5"/>
      <c r="R25" s="5"/>
      <c r="S25" s="5"/>
      <c r="T25" s="5"/>
      <c r="U25" s="5"/>
      <c r="V25" s="5"/>
      <c r="W25" s="5"/>
      <c r="X25" s="5"/>
      <c r="Y25" s="5"/>
      <c r="Z25" s="5"/>
    </row>
    <row r="26" spans="1:26">
      <c r="A26" s="95"/>
      <c r="B26" s="96"/>
      <c r="C26" s="96"/>
      <c r="D26" s="96"/>
      <c r="E26" s="96"/>
      <c r="F26" s="96"/>
      <c r="G26" s="102"/>
      <c r="H26" s="89"/>
      <c r="I26" s="5"/>
      <c r="J26" s="5"/>
      <c r="K26" s="5"/>
      <c r="L26" s="5"/>
      <c r="M26" s="5"/>
      <c r="N26" s="5"/>
      <c r="O26" s="5"/>
      <c r="P26" s="5"/>
      <c r="Q26" s="5"/>
      <c r="R26" s="5"/>
      <c r="S26" s="5"/>
      <c r="T26" s="5"/>
      <c r="U26" s="5"/>
      <c r="V26" s="5"/>
      <c r="W26" s="5"/>
      <c r="X26" s="5"/>
      <c r="Y26" s="5"/>
      <c r="Z26" s="5"/>
    </row>
    <row r="27" spans="1:26">
      <c r="A27" s="95"/>
      <c r="B27" s="96"/>
      <c r="C27" s="96"/>
      <c r="D27" s="96"/>
      <c r="E27" s="96"/>
      <c r="F27" s="96"/>
      <c r="G27" s="102"/>
      <c r="H27" s="89"/>
      <c r="I27" s="5"/>
      <c r="J27" s="5"/>
      <c r="K27" s="5"/>
      <c r="L27" s="5"/>
      <c r="M27" s="5"/>
      <c r="N27" s="5"/>
      <c r="O27" s="5"/>
      <c r="P27" s="5"/>
      <c r="Q27" s="5"/>
      <c r="R27" s="5"/>
      <c r="S27" s="5"/>
      <c r="T27" s="5"/>
      <c r="U27" s="5"/>
      <c r="V27" s="5"/>
      <c r="W27" s="5"/>
      <c r="X27" s="5"/>
      <c r="Y27" s="5"/>
      <c r="Z27" s="5"/>
    </row>
    <row r="28" spans="1:26">
      <c r="A28" s="95"/>
      <c r="B28" s="96"/>
      <c r="C28" s="96"/>
      <c r="D28" s="96"/>
      <c r="E28" s="96"/>
      <c r="F28" s="96"/>
      <c r="G28" s="102"/>
      <c r="H28" s="89"/>
      <c r="I28" s="5"/>
      <c r="J28" s="5"/>
      <c r="K28" s="5"/>
      <c r="L28" s="5"/>
      <c r="M28" s="5"/>
      <c r="N28" s="5"/>
      <c r="O28" s="5"/>
      <c r="P28" s="5"/>
      <c r="Q28" s="5"/>
      <c r="R28" s="5"/>
      <c r="S28" s="5"/>
      <c r="T28" s="5"/>
      <c r="U28" s="5"/>
      <c r="V28" s="5"/>
      <c r="W28" s="5"/>
      <c r="X28" s="5"/>
      <c r="Y28" s="5"/>
      <c r="Z28" s="5"/>
    </row>
    <row r="29" spans="1:26">
      <c r="A29" s="95"/>
      <c r="B29" s="96"/>
      <c r="C29" s="96"/>
      <c r="D29" s="96"/>
      <c r="E29" s="96"/>
      <c r="F29" s="96"/>
      <c r="G29" s="102"/>
      <c r="H29" s="89"/>
      <c r="I29" s="5"/>
      <c r="J29" s="5"/>
      <c r="K29" s="5"/>
      <c r="L29" s="5"/>
      <c r="M29" s="5"/>
      <c r="N29" s="5"/>
      <c r="O29" s="5"/>
      <c r="P29" s="5"/>
      <c r="Q29" s="5"/>
      <c r="R29" s="5"/>
      <c r="S29" s="5"/>
      <c r="T29" s="5"/>
      <c r="U29" s="5"/>
      <c r="V29" s="5"/>
      <c r="W29" s="5"/>
      <c r="X29" s="5"/>
      <c r="Y29" s="5"/>
      <c r="Z29" s="5"/>
    </row>
    <row r="30" spans="1:26">
      <c r="A30" s="95"/>
      <c r="B30" s="96"/>
      <c r="C30" s="96"/>
      <c r="D30" s="96"/>
      <c r="E30" s="96"/>
      <c r="F30" s="96"/>
      <c r="G30" s="102"/>
      <c r="H30" s="89"/>
      <c r="I30" s="5"/>
      <c r="J30" s="5"/>
      <c r="K30" s="5"/>
      <c r="L30" s="5"/>
      <c r="M30" s="5"/>
      <c r="N30" s="5"/>
      <c r="O30" s="5"/>
      <c r="P30" s="5"/>
      <c r="Q30" s="5"/>
      <c r="R30" s="5"/>
      <c r="S30" s="5"/>
      <c r="T30" s="5"/>
      <c r="U30" s="5"/>
      <c r="V30" s="5"/>
      <c r="W30" s="5"/>
      <c r="X30" s="5"/>
      <c r="Y30" s="5"/>
      <c r="Z30" s="5"/>
    </row>
    <row r="31" spans="1:26">
      <c r="A31" s="95"/>
      <c r="B31" s="96"/>
      <c r="C31" s="96"/>
      <c r="D31" s="96"/>
      <c r="E31" s="96"/>
      <c r="F31" s="96"/>
      <c r="G31" s="102"/>
      <c r="H31" s="89"/>
      <c r="I31" s="5"/>
      <c r="J31" s="5"/>
      <c r="K31" s="5"/>
      <c r="L31" s="5"/>
      <c r="M31" s="5"/>
      <c r="N31" s="5"/>
      <c r="O31" s="5"/>
      <c r="P31" s="5"/>
      <c r="Q31" s="5"/>
      <c r="R31" s="5"/>
      <c r="S31" s="5"/>
      <c r="T31" s="5"/>
      <c r="U31" s="5"/>
      <c r="V31" s="5"/>
      <c r="W31" s="5"/>
      <c r="X31" s="5"/>
      <c r="Y31" s="5"/>
      <c r="Z31" s="5"/>
    </row>
    <row r="32" spans="1:26">
      <c r="A32" s="95"/>
      <c r="B32" s="96"/>
      <c r="C32" s="96"/>
      <c r="D32" s="96"/>
      <c r="E32" s="96"/>
      <c r="F32" s="96"/>
      <c r="G32" s="102"/>
      <c r="H32" s="89"/>
      <c r="I32" s="5"/>
      <c r="J32" s="5"/>
      <c r="K32" s="5"/>
      <c r="L32" s="5"/>
      <c r="M32" s="5"/>
      <c r="N32" s="5"/>
      <c r="O32" s="5"/>
      <c r="P32" s="5"/>
      <c r="Q32" s="5"/>
      <c r="R32" s="5"/>
      <c r="S32" s="5"/>
      <c r="T32" s="5"/>
      <c r="U32" s="5"/>
      <c r="V32" s="5"/>
      <c r="W32" s="5"/>
      <c r="X32" s="5"/>
      <c r="Y32" s="5"/>
      <c r="Z32" s="5"/>
    </row>
    <row r="33" spans="1:26">
      <c r="A33" s="95"/>
      <c r="B33" s="96"/>
      <c r="C33" s="96"/>
      <c r="D33" s="96"/>
      <c r="E33" s="96"/>
      <c r="F33" s="96"/>
      <c r="G33" s="102"/>
      <c r="H33" s="89"/>
      <c r="I33" s="5"/>
      <c r="J33" s="5"/>
      <c r="K33" s="5"/>
      <c r="L33" s="5"/>
      <c r="M33" s="5"/>
      <c r="N33" s="5"/>
      <c r="O33" s="5"/>
      <c r="P33" s="5"/>
      <c r="Q33" s="5"/>
      <c r="R33" s="5"/>
      <c r="S33" s="5"/>
      <c r="T33" s="5"/>
      <c r="U33" s="5"/>
      <c r="V33" s="5"/>
      <c r="W33" s="5"/>
      <c r="X33" s="5"/>
      <c r="Y33" s="5"/>
      <c r="Z33" s="5"/>
    </row>
    <row r="34" spans="1:26">
      <c r="A34" s="95"/>
      <c r="B34" s="96"/>
      <c r="C34" s="96"/>
      <c r="D34" s="96"/>
      <c r="E34" s="96"/>
      <c r="F34" s="96"/>
      <c r="G34" s="102"/>
      <c r="H34" s="89"/>
      <c r="I34" s="5"/>
      <c r="J34" s="5"/>
      <c r="K34" s="5"/>
      <c r="L34" s="5"/>
      <c r="M34" s="5"/>
      <c r="N34" s="5"/>
      <c r="O34" s="5"/>
      <c r="P34" s="5"/>
      <c r="Q34" s="5"/>
      <c r="R34" s="5"/>
      <c r="S34" s="5"/>
      <c r="T34" s="5"/>
      <c r="U34" s="5"/>
      <c r="V34" s="5"/>
      <c r="W34" s="5"/>
      <c r="X34" s="5"/>
      <c r="Y34" s="5"/>
      <c r="Z34" s="5"/>
    </row>
    <row r="35" spans="1:26">
      <c r="A35" s="95"/>
      <c r="B35" s="96"/>
      <c r="C35" s="96"/>
      <c r="D35" s="96"/>
      <c r="E35" s="96"/>
      <c r="F35" s="96"/>
      <c r="G35" s="102"/>
      <c r="H35" s="89"/>
      <c r="I35" s="5"/>
      <c r="J35" s="5"/>
      <c r="K35" s="5"/>
      <c r="L35" s="5"/>
      <c r="M35" s="5"/>
      <c r="N35" s="5"/>
      <c r="O35" s="5"/>
      <c r="P35" s="5"/>
      <c r="Q35" s="5"/>
      <c r="R35" s="5"/>
      <c r="S35" s="5"/>
      <c r="T35" s="5"/>
      <c r="U35" s="5"/>
      <c r="V35" s="5"/>
      <c r="W35" s="5"/>
      <c r="X35" s="5"/>
      <c r="Y35" s="5"/>
      <c r="Z35" s="5"/>
    </row>
    <row r="36" spans="1:26">
      <c r="A36" s="95"/>
      <c r="B36" s="96"/>
      <c r="C36" s="96"/>
      <c r="D36" s="96"/>
      <c r="E36" s="96"/>
      <c r="F36" s="96"/>
      <c r="G36" s="102"/>
      <c r="H36" s="89"/>
      <c r="I36" s="5"/>
      <c r="J36" s="5"/>
      <c r="K36" s="5"/>
      <c r="L36" s="5"/>
      <c r="M36" s="5"/>
      <c r="N36" s="5"/>
      <c r="O36" s="5"/>
      <c r="P36" s="5"/>
      <c r="Q36" s="5"/>
      <c r="R36" s="5"/>
      <c r="S36" s="5"/>
      <c r="T36" s="5"/>
      <c r="U36" s="5"/>
      <c r="V36" s="5"/>
      <c r="W36" s="5"/>
      <c r="X36" s="5"/>
      <c r="Y36" s="5"/>
      <c r="Z36" s="5"/>
    </row>
    <row r="37" spans="1:26">
      <c r="A37" s="95"/>
      <c r="B37" s="96"/>
      <c r="C37" s="96"/>
      <c r="D37" s="96"/>
      <c r="E37" s="96"/>
      <c r="F37" s="96"/>
      <c r="G37" s="102"/>
      <c r="H37" s="89"/>
      <c r="I37" s="5"/>
      <c r="J37" s="5"/>
      <c r="K37" s="5"/>
      <c r="L37" s="5"/>
      <c r="M37" s="5"/>
      <c r="N37" s="5"/>
      <c r="O37" s="5"/>
      <c r="P37" s="5"/>
      <c r="Q37" s="5"/>
      <c r="R37" s="5"/>
      <c r="S37" s="5"/>
      <c r="T37" s="5"/>
      <c r="U37" s="5"/>
      <c r="V37" s="5"/>
      <c r="W37" s="5"/>
      <c r="X37" s="5"/>
      <c r="Y37" s="5"/>
      <c r="Z37" s="5"/>
    </row>
    <row r="38" spans="1:26">
      <c r="A38" s="95"/>
      <c r="B38" s="96"/>
      <c r="C38" s="96"/>
      <c r="D38" s="96"/>
      <c r="E38" s="96"/>
      <c r="F38" s="96"/>
      <c r="G38" s="102"/>
      <c r="H38" s="89"/>
      <c r="I38" s="5"/>
      <c r="J38" s="5"/>
      <c r="K38" s="5"/>
      <c r="L38" s="5"/>
      <c r="M38" s="5"/>
      <c r="N38" s="5"/>
      <c r="O38" s="5"/>
      <c r="P38" s="5"/>
      <c r="Q38" s="5"/>
      <c r="R38" s="5"/>
      <c r="S38" s="5"/>
      <c r="T38" s="5"/>
      <c r="U38" s="5"/>
      <c r="V38" s="5"/>
      <c r="W38" s="5"/>
      <c r="X38" s="5"/>
      <c r="Y38" s="5"/>
      <c r="Z38" s="5"/>
    </row>
    <row r="39" spans="1:26">
      <c r="A39" s="95"/>
      <c r="B39" s="96"/>
      <c r="C39" s="96"/>
      <c r="D39" s="96"/>
      <c r="E39" s="96"/>
      <c r="F39" s="96"/>
      <c r="G39" s="102"/>
      <c r="H39" s="89"/>
      <c r="I39" s="5"/>
      <c r="J39" s="5"/>
      <c r="K39" s="5"/>
      <c r="L39" s="5"/>
      <c r="M39" s="5"/>
      <c r="N39" s="5"/>
      <c r="O39" s="5"/>
      <c r="P39" s="5"/>
      <c r="Q39" s="5"/>
      <c r="R39" s="5"/>
      <c r="S39" s="5"/>
      <c r="T39" s="5"/>
      <c r="U39" s="5"/>
      <c r="V39" s="5"/>
      <c r="W39" s="5"/>
      <c r="X39" s="5"/>
      <c r="Y39" s="5"/>
      <c r="Z39" s="5"/>
    </row>
    <row r="40" spans="1:26">
      <c r="A40" s="95"/>
      <c r="B40" s="96"/>
      <c r="C40" s="96"/>
      <c r="D40" s="96"/>
      <c r="E40" s="96"/>
      <c r="F40" s="96"/>
      <c r="G40" s="102"/>
      <c r="H40" s="89"/>
      <c r="I40" s="5"/>
      <c r="J40" s="5"/>
      <c r="K40" s="5"/>
      <c r="L40" s="5"/>
      <c r="M40" s="5"/>
      <c r="N40" s="5"/>
      <c r="O40" s="5"/>
      <c r="P40" s="5"/>
      <c r="Q40" s="5"/>
      <c r="R40" s="5"/>
      <c r="S40" s="5"/>
      <c r="T40" s="5"/>
      <c r="U40" s="5"/>
      <c r="V40" s="5"/>
      <c r="W40" s="5"/>
      <c r="X40" s="5"/>
      <c r="Y40" s="5"/>
      <c r="Z40" s="5"/>
    </row>
    <row r="41" spans="1:26">
      <c r="A41" s="95"/>
      <c r="B41" s="96"/>
      <c r="C41" s="96"/>
      <c r="D41" s="96"/>
      <c r="E41" s="96"/>
      <c r="F41" s="96"/>
      <c r="G41" s="102"/>
      <c r="H41" s="89"/>
      <c r="I41" s="5"/>
      <c r="J41" s="5"/>
      <c r="K41" s="5"/>
      <c r="L41" s="5"/>
      <c r="M41" s="5"/>
      <c r="N41" s="5"/>
      <c r="O41" s="5"/>
      <c r="P41" s="5"/>
      <c r="Q41" s="5"/>
      <c r="R41" s="5"/>
      <c r="S41" s="5"/>
      <c r="T41" s="5"/>
      <c r="U41" s="5"/>
      <c r="V41" s="5"/>
      <c r="W41" s="5"/>
      <c r="X41" s="5"/>
      <c r="Y41" s="5"/>
      <c r="Z41" s="5"/>
    </row>
    <row r="42" spans="1:26">
      <c r="A42" s="95"/>
      <c r="B42" s="96"/>
      <c r="C42" s="96"/>
      <c r="D42" s="96"/>
      <c r="E42" s="96"/>
      <c r="F42" s="96"/>
      <c r="G42" s="102"/>
      <c r="H42" s="89"/>
      <c r="I42" s="5"/>
      <c r="J42" s="5"/>
      <c r="K42" s="5"/>
      <c r="L42" s="5"/>
      <c r="M42" s="5"/>
      <c r="N42" s="5"/>
      <c r="O42" s="5"/>
      <c r="P42" s="5"/>
      <c r="Q42" s="5"/>
      <c r="R42" s="5"/>
      <c r="S42" s="5"/>
      <c r="T42" s="5"/>
      <c r="U42" s="5"/>
      <c r="V42" s="5"/>
      <c r="W42" s="5"/>
      <c r="X42" s="5"/>
      <c r="Y42" s="5"/>
      <c r="Z42" s="5"/>
    </row>
    <row r="43" spans="1:26">
      <c r="A43" s="95"/>
      <c r="B43" s="96"/>
      <c r="C43" s="96"/>
      <c r="D43" s="96"/>
      <c r="E43" s="96"/>
      <c r="F43" s="96"/>
      <c r="G43" s="102"/>
      <c r="H43" s="89"/>
      <c r="I43" s="5"/>
      <c r="J43" s="5"/>
      <c r="K43" s="5"/>
      <c r="L43" s="5"/>
      <c r="M43" s="5"/>
      <c r="N43" s="5"/>
      <c r="O43" s="5"/>
      <c r="P43" s="5"/>
      <c r="Q43" s="5"/>
      <c r="R43" s="5"/>
      <c r="S43" s="5"/>
      <c r="T43" s="5"/>
      <c r="U43" s="5"/>
      <c r="V43" s="5"/>
      <c r="W43" s="5"/>
      <c r="X43" s="5"/>
      <c r="Y43" s="5"/>
      <c r="Z43" s="5"/>
    </row>
    <row r="44" spans="1:26">
      <c r="A44" s="95"/>
      <c r="B44" s="96"/>
      <c r="C44" s="96"/>
      <c r="D44" s="96"/>
      <c r="E44" s="96"/>
      <c r="F44" s="96"/>
      <c r="G44" s="102"/>
      <c r="H44" s="89"/>
      <c r="I44" s="5"/>
      <c r="J44" s="5"/>
      <c r="K44" s="5"/>
      <c r="L44" s="5"/>
      <c r="M44" s="5"/>
      <c r="N44" s="5"/>
      <c r="O44" s="5"/>
      <c r="P44" s="5"/>
      <c r="Q44" s="5"/>
      <c r="R44" s="5"/>
      <c r="S44" s="5"/>
      <c r="T44" s="5"/>
      <c r="U44" s="5"/>
      <c r="V44" s="5"/>
      <c r="W44" s="5"/>
      <c r="X44" s="5"/>
      <c r="Y44" s="5"/>
      <c r="Z44" s="5"/>
    </row>
    <row r="45" spans="1:26">
      <c r="A45" s="95"/>
      <c r="B45" s="96"/>
      <c r="C45" s="96"/>
      <c r="D45" s="96"/>
      <c r="E45" s="96"/>
      <c r="F45" s="96"/>
      <c r="G45" s="102"/>
      <c r="H45" s="89"/>
      <c r="I45" s="5"/>
      <c r="J45" s="5"/>
      <c r="K45" s="5"/>
      <c r="L45" s="5"/>
      <c r="M45" s="5"/>
      <c r="N45" s="5"/>
      <c r="O45" s="5"/>
      <c r="P45" s="5"/>
      <c r="Q45" s="5"/>
      <c r="R45" s="5"/>
      <c r="S45" s="5"/>
      <c r="T45" s="5"/>
      <c r="U45" s="5"/>
      <c r="V45" s="5"/>
      <c r="W45" s="5"/>
      <c r="X45" s="5"/>
      <c r="Y45" s="5"/>
      <c r="Z45" s="5"/>
    </row>
    <row r="46" spans="1:26">
      <c r="A46" s="95"/>
      <c r="B46" s="96"/>
      <c r="C46" s="96"/>
      <c r="D46" s="96"/>
      <c r="E46" s="96"/>
      <c r="F46" s="96"/>
      <c r="G46" s="102"/>
      <c r="H46" s="89"/>
      <c r="I46" s="5"/>
      <c r="J46" s="5"/>
      <c r="K46" s="5"/>
      <c r="L46" s="5"/>
      <c r="M46" s="5"/>
      <c r="N46" s="5"/>
      <c r="O46" s="5"/>
      <c r="P46" s="5"/>
      <c r="Q46" s="5"/>
      <c r="R46" s="5"/>
      <c r="S46" s="5"/>
      <c r="T46" s="5"/>
      <c r="U46" s="5"/>
      <c r="V46" s="5"/>
      <c r="W46" s="5"/>
      <c r="X46" s="5"/>
      <c r="Y46" s="5"/>
      <c r="Z46" s="5"/>
    </row>
    <row r="47" spans="1:26">
      <c r="A47" s="95"/>
      <c r="B47" s="96"/>
      <c r="C47" s="96"/>
      <c r="D47" s="96"/>
      <c r="E47" s="96"/>
      <c r="F47" s="96"/>
      <c r="G47" s="102"/>
      <c r="H47" s="89"/>
      <c r="I47" s="5"/>
      <c r="J47" s="5"/>
      <c r="K47" s="5"/>
      <c r="L47" s="5"/>
      <c r="M47" s="5"/>
      <c r="N47" s="5"/>
      <c r="O47" s="5"/>
      <c r="P47" s="5"/>
      <c r="Q47" s="5"/>
      <c r="R47" s="5"/>
      <c r="S47" s="5"/>
      <c r="T47" s="5"/>
      <c r="U47" s="5"/>
      <c r="V47" s="5"/>
      <c r="W47" s="5"/>
      <c r="X47" s="5"/>
      <c r="Y47" s="5"/>
      <c r="Z47" s="5"/>
    </row>
    <row r="48" spans="1:26">
      <c r="A48" s="95"/>
      <c r="B48" s="96"/>
      <c r="C48" s="96"/>
      <c r="D48" s="96"/>
      <c r="E48" s="96"/>
      <c r="F48" s="96"/>
      <c r="G48" s="102"/>
      <c r="H48" s="89"/>
      <c r="I48" s="5"/>
      <c r="J48" s="5"/>
      <c r="K48" s="5"/>
      <c r="L48" s="5"/>
      <c r="M48" s="5"/>
      <c r="N48" s="5"/>
      <c r="O48" s="5"/>
      <c r="P48" s="5"/>
      <c r="Q48" s="5"/>
      <c r="R48" s="5"/>
      <c r="S48" s="5"/>
      <c r="T48" s="5"/>
      <c r="U48" s="5"/>
      <c r="V48" s="5"/>
      <c r="W48" s="5"/>
      <c r="X48" s="5"/>
      <c r="Y48" s="5"/>
      <c r="Z48" s="5"/>
    </row>
    <row r="49" spans="1:26">
      <c r="A49" s="95"/>
      <c r="B49" s="96"/>
      <c r="C49" s="96"/>
      <c r="D49" s="96"/>
      <c r="E49" s="96"/>
      <c r="F49" s="96"/>
      <c r="G49" s="102"/>
      <c r="H49" s="89"/>
      <c r="I49" s="5"/>
      <c r="J49" s="5"/>
      <c r="K49" s="5"/>
      <c r="L49" s="5"/>
      <c r="M49" s="5"/>
      <c r="N49" s="5"/>
      <c r="O49" s="5"/>
      <c r="P49" s="5"/>
      <c r="Q49" s="5"/>
      <c r="R49" s="5"/>
      <c r="S49" s="5"/>
      <c r="T49" s="5"/>
      <c r="U49" s="5"/>
      <c r="V49" s="5"/>
      <c r="W49" s="5"/>
      <c r="X49" s="5"/>
      <c r="Y49" s="5"/>
      <c r="Z49" s="5"/>
    </row>
    <row r="50" spans="1:26">
      <c r="A50" s="95"/>
      <c r="B50" s="96"/>
      <c r="C50" s="96"/>
      <c r="D50" s="96"/>
      <c r="E50" s="96"/>
      <c r="F50" s="96"/>
      <c r="G50" s="102"/>
      <c r="H50" s="89"/>
      <c r="I50" s="5"/>
      <c r="J50" s="5"/>
      <c r="K50" s="5"/>
      <c r="L50" s="5"/>
      <c r="M50" s="5"/>
      <c r="N50" s="5"/>
      <c r="O50" s="5"/>
      <c r="P50" s="5"/>
      <c r="Q50" s="5"/>
      <c r="R50" s="5"/>
      <c r="S50" s="5"/>
      <c r="T50" s="5"/>
      <c r="U50" s="5"/>
      <c r="V50" s="5"/>
      <c r="W50" s="5"/>
      <c r="X50" s="5"/>
      <c r="Y50" s="5"/>
      <c r="Z50" s="5"/>
    </row>
    <row r="51" spans="1:26">
      <c r="A51" s="95"/>
      <c r="B51" s="96"/>
      <c r="C51" s="96"/>
      <c r="D51" s="96"/>
      <c r="E51" s="96"/>
      <c r="F51" s="96"/>
      <c r="G51" s="102"/>
      <c r="H51" s="89"/>
      <c r="I51" s="5"/>
      <c r="J51" s="5"/>
      <c r="K51" s="5"/>
      <c r="L51" s="5"/>
      <c r="M51" s="5"/>
      <c r="N51" s="5"/>
      <c r="O51" s="5"/>
      <c r="P51" s="5"/>
      <c r="Q51" s="5"/>
      <c r="R51" s="5"/>
      <c r="S51" s="5"/>
      <c r="T51" s="5"/>
      <c r="U51" s="5"/>
      <c r="V51" s="5"/>
      <c r="W51" s="5"/>
      <c r="X51" s="5"/>
      <c r="Y51" s="5"/>
      <c r="Z51" s="5"/>
    </row>
    <row r="52" spans="1:26">
      <c r="A52" s="95"/>
      <c r="B52" s="96"/>
      <c r="C52" s="96"/>
      <c r="D52" s="96"/>
      <c r="E52" s="96"/>
      <c r="F52" s="96"/>
      <c r="G52" s="102"/>
      <c r="H52" s="89"/>
      <c r="I52" s="5"/>
      <c r="J52" s="5"/>
      <c r="K52" s="5"/>
      <c r="L52" s="5"/>
      <c r="M52" s="5"/>
      <c r="N52" s="5"/>
      <c r="O52" s="5"/>
      <c r="P52" s="5"/>
      <c r="Q52" s="5"/>
      <c r="R52" s="5"/>
      <c r="S52" s="5"/>
      <c r="T52" s="5"/>
      <c r="U52" s="5"/>
      <c r="V52" s="5"/>
      <c r="W52" s="5"/>
      <c r="X52" s="5"/>
      <c r="Y52" s="5"/>
      <c r="Z52" s="5"/>
    </row>
    <row r="53" spans="1:26">
      <c r="A53" s="95"/>
      <c r="B53" s="96"/>
      <c r="C53" s="96"/>
      <c r="D53" s="96"/>
      <c r="E53" s="96"/>
      <c r="F53" s="96"/>
      <c r="G53" s="102"/>
      <c r="H53" s="89"/>
      <c r="I53" s="5"/>
      <c r="J53" s="5"/>
      <c r="K53" s="5"/>
      <c r="L53" s="5"/>
      <c r="M53" s="5"/>
      <c r="N53" s="5"/>
      <c r="O53" s="5"/>
      <c r="P53" s="5"/>
      <c r="Q53" s="5"/>
      <c r="R53" s="5"/>
      <c r="S53" s="5"/>
      <c r="T53" s="5"/>
      <c r="U53" s="5"/>
      <c r="V53" s="5"/>
      <c r="W53" s="5"/>
      <c r="X53" s="5"/>
      <c r="Y53" s="5"/>
      <c r="Z53" s="5"/>
    </row>
    <row r="54" spans="1:26">
      <c r="A54" s="95"/>
      <c r="B54" s="96"/>
      <c r="C54" s="96"/>
      <c r="D54" s="96"/>
      <c r="E54" s="96"/>
      <c r="F54" s="96"/>
      <c r="G54" s="102"/>
      <c r="H54" s="89"/>
      <c r="I54" s="5"/>
      <c r="J54" s="5"/>
      <c r="K54" s="5"/>
      <c r="L54" s="5"/>
      <c r="M54" s="5"/>
      <c r="N54" s="5"/>
      <c r="O54" s="5"/>
      <c r="P54" s="5"/>
      <c r="Q54" s="5"/>
      <c r="R54" s="5"/>
      <c r="S54" s="5"/>
      <c r="T54" s="5"/>
      <c r="U54" s="5"/>
      <c r="V54" s="5"/>
      <c r="W54" s="5"/>
      <c r="X54" s="5"/>
      <c r="Y54" s="5"/>
      <c r="Z54" s="5"/>
    </row>
    <row r="55" spans="1:26">
      <c r="A55" s="95"/>
      <c r="B55" s="96"/>
      <c r="C55" s="96"/>
      <c r="D55" s="96"/>
      <c r="E55" s="96"/>
      <c r="F55" s="96"/>
      <c r="G55" s="102"/>
      <c r="H55" s="89"/>
      <c r="I55" s="5"/>
      <c r="J55" s="5"/>
      <c r="K55" s="5"/>
      <c r="L55" s="5"/>
      <c r="M55" s="5"/>
      <c r="N55" s="5"/>
      <c r="O55" s="5"/>
      <c r="P55" s="5"/>
      <c r="Q55" s="5"/>
      <c r="R55" s="5"/>
      <c r="S55" s="5"/>
      <c r="T55" s="5"/>
      <c r="U55" s="5"/>
      <c r="V55" s="5"/>
      <c r="W55" s="5"/>
      <c r="X55" s="5"/>
      <c r="Y55" s="5"/>
      <c r="Z55" s="5"/>
    </row>
    <row r="56" spans="1:26">
      <c r="A56" s="95"/>
      <c r="B56" s="96"/>
      <c r="C56" s="96"/>
      <c r="D56" s="96"/>
      <c r="E56" s="96"/>
      <c r="F56" s="96"/>
      <c r="G56" s="102"/>
      <c r="H56" s="89"/>
      <c r="I56" s="5"/>
      <c r="J56" s="5"/>
      <c r="K56" s="5"/>
      <c r="L56" s="5"/>
      <c r="M56" s="5"/>
      <c r="N56" s="5"/>
      <c r="O56" s="5"/>
      <c r="P56" s="5"/>
      <c r="Q56" s="5"/>
      <c r="R56" s="5"/>
      <c r="S56" s="5"/>
      <c r="T56" s="5"/>
      <c r="U56" s="5"/>
      <c r="V56" s="5"/>
      <c r="W56" s="5"/>
      <c r="X56" s="5"/>
      <c r="Y56" s="5"/>
      <c r="Z56" s="5"/>
    </row>
    <row r="57" spans="1:26">
      <c r="A57" s="95"/>
      <c r="B57" s="96"/>
      <c r="C57" s="96"/>
      <c r="D57" s="96"/>
      <c r="E57" s="96"/>
      <c r="F57" s="96"/>
      <c r="G57" s="102"/>
      <c r="H57" s="89"/>
      <c r="I57" s="5"/>
      <c r="J57" s="5"/>
      <c r="K57" s="5"/>
      <c r="L57" s="5"/>
      <c r="M57" s="5"/>
      <c r="N57" s="5"/>
      <c r="O57" s="5"/>
      <c r="P57" s="5"/>
      <c r="Q57" s="5"/>
      <c r="R57" s="5"/>
      <c r="S57" s="5"/>
      <c r="T57" s="5"/>
      <c r="U57" s="5"/>
      <c r="V57" s="5"/>
      <c r="W57" s="5"/>
      <c r="X57" s="5"/>
      <c r="Y57" s="5"/>
      <c r="Z57" s="5"/>
    </row>
    <row r="58" spans="1:26">
      <c r="A58" s="95"/>
      <c r="B58" s="96"/>
      <c r="C58" s="96"/>
      <c r="D58" s="96"/>
      <c r="E58" s="96"/>
      <c r="F58" s="96"/>
      <c r="G58" s="102"/>
      <c r="H58" s="89"/>
      <c r="I58" s="5"/>
      <c r="J58" s="5"/>
      <c r="K58" s="5"/>
      <c r="L58" s="5"/>
      <c r="M58" s="5"/>
      <c r="N58" s="5"/>
      <c r="O58" s="5"/>
      <c r="P58" s="5"/>
      <c r="Q58" s="5"/>
      <c r="R58" s="5"/>
      <c r="S58" s="5"/>
      <c r="T58" s="5"/>
      <c r="U58" s="5"/>
      <c r="V58" s="5"/>
      <c r="W58" s="5"/>
      <c r="X58" s="5"/>
      <c r="Y58" s="5"/>
      <c r="Z58" s="5"/>
    </row>
    <row r="59" spans="1:26">
      <c r="A59" s="95"/>
      <c r="B59" s="96"/>
      <c r="C59" s="96"/>
      <c r="D59" s="96"/>
      <c r="E59" s="96"/>
      <c r="F59" s="96"/>
      <c r="G59" s="102"/>
      <c r="H59" s="89"/>
      <c r="I59" s="5"/>
      <c r="J59" s="5"/>
      <c r="K59" s="5"/>
      <c r="L59" s="5"/>
      <c r="M59" s="5"/>
      <c r="N59" s="5"/>
      <c r="O59" s="5"/>
      <c r="P59" s="5"/>
      <c r="Q59" s="5"/>
      <c r="R59" s="5"/>
      <c r="S59" s="5"/>
      <c r="T59" s="5"/>
      <c r="U59" s="5"/>
      <c r="V59" s="5"/>
      <c r="W59" s="5"/>
      <c r="X59" s="5"/>
      <c r="Y59" s="5"/>
      <c r="Z59" s="5"/>
    </row>
    <row r="60" spans="1:26">
      <c r="A60" s="95"/>
      <c r="B60" s="96"/>
      <c r="C60" s="96"/>
      <c r="D60" s="96"/>
      <c r="E60" s="96"/>
      <c r="F60" s="96"/>
      <c r="G60" s="102"/>
      <c r="H60" s="89"/>
      <c r="I60" s="5"/>
      <c r="J60" s="5"/>
      <c r="K60" s="5"/>
      <c r="L60" s="5"/>
      <c r="M60" s="5"/>
      <c r="N60" s="5"/>
      <c r="O60" s="5"/>
      <c r="P60" s="5"/>
      <c r="Q60" s="5"/>
      <c r="R60" s="5"/>
      <c r="S60" s="5"/>
      <c r="T60" s="5"/>
      <c r="U60" s="5"/>
      <c r="V60" s="5"/>
      <c r="W60" s="5"/>
      <c r="X60" s="5"/>
      <c r="Y60" s="5"/>
      <c r="Z60" s="5"/>
    </row>
    <row r="61" spans="1:26">
      <c r="A61" s="95"/>
      <c r="B61" s="96"/>
      <c r="C61" s="96"/>
      <c r="D61" s="96"/>
      <c r="E61" s="96"/>
      <c r="F61" s="96"/>
      <c r="G61" s="102"/>
      <c r="H61" s="89"/>
      <c r="I61" s="5"/>
      <c r="J61" s="5"/>
      <c r="K61" s="5"/>
      <c r="L61" s="5"/>
      <c r="M61" s="5"/>
      <c r="N61" s="5"/>
      <c r="O61" s="5"/>
      <c r="P61" s="5"/>
      <c r="Q61" s="5"/>
      <c r="R61" s="5"/>
      <c r="S61" s="5"/>
      <c r="T61" s="5"/>
      <c r="U61" s="5"/>
      <c r="V61" s="5"/>
      <c r="W61" s="5"/>
      <c r="X61" s="5"/>
      <c r="Y61" s="5"/>
      <c r="Z61" s="5"/>
    </row>
    <row r="62" spans="1:26">
      <c r="A62" s="95"/>
      <c r="B62" s="96"/>
      <c r="C62" s="96"/>
      <c r="D62" s="96"/>
      <c r="E62" s="96"/>
      <c r="F62" s="96"/>
      <c r="G62" s="102"/>
      <c r="H62" s="89"/>
      <c r="I62" s="5"/>
      <c r="J62" s="5"/>
      <c r="K62" s="5"/>
      <c r="L62" s="5"/>
      <c r="M62" s="5"/>
      <c r="N62" s="5"/>
      <c r="O62" s="5"/>
      <c r="P62" s="5"/>
      <c r="Q62" s="5"/>
      <c r="R62" s="5"/>
      <c r="S62" s="5"/>
      <c r="T62" s="5"/>
      <c r="U62" s="5"/>
      <c r="V62" s="5"/>
      <c r="W62" s="5"/>
      <c r="X62" s="5"/>
      <c r="Y62" s="5"/>
      <c r="Z62" s="5"/>
    </row>
    <row r="63" spans="1:26">
      <c r="A63" s="95"/>
      <c r="B63" s="96"/>
      <c r="C63" s="96"/>
      <c r="D63" s="96"/>
      <c r="E63" s="96"/>
      <c r="F63" s="96"/>
      <c r="G63" s="102"/>
      <c r="H63" s="89"/>
      <c r="I63" s="5"/>
      <c r="J63" s="5"/>
      <c r="K63" s="5"/>
      <c r="L63" s="5"/>
      <c r="M63" s="5"/>
      <c r="N63" s="5"/>
      <c r="O63" s="5"/>
      <c r="P63" s="5"/>
      <c r="Q63" s="5"/>
      <c r="R63" s="5"/>
      <c r="S63" s="5"/>
      <c r="T63" s="5"/>
      <c r="U63" s="5"/>
      <c r="V63" s="5"/>
      <c r="W63" s="5"/>
      <c r="X63" s="5"/>
      <c r="Y63" s="5"/>
      <c r="Z63" s="5"/>
    </row>
    <row r="64" spans="1:26">
      <c r="A64" s="95"/>
      <c r="B64" s="96"/>
      <c r="C64" s="96"/>
      <c r="D64" s="96"/>
      <c r="E64" s="96"/>
      <c r="F64" s="96"/>
      <c r="G64" s="102"/>
      <c r="H64" s="89"/>
      <c r="I64" s="5"/>
      <c r="J64" s="5"/>
      <c r="K64" s="5"/>
      <c r="L64" s="5"/>
      <c r="M64" s="5"/>
      <c r="N64" s="5"/>
      <c r="O64" s="5"/>
      <c r="P64" s="5"/>
      <c r="Q64" s="5"/>
      <c r="R64" s="5"/>
      <c r="S64" s="5"/>
      <c r="T64" s="5"/>
      <c r="U64" s="5"/>
      <c r="V64" s="5"/>
      <c r="W64" s="5"/>
      <c r="X64" s="5"/>
      <c r="Y64" s="5"/>
      <c r="Z64" s="5"/>
    </row>
    <row r="65" spans="1:26">
      <c r="A65" s="95"/>
      <c r="B65" s="96"/>
      <c r="C65" s="96"/>
      <c r="D65" s="96"/>
      <c r="E65" s="96"/>
      <c r="F65" s="96"/>
      <c r="G65" s="102"/>
      <c r="H65" s="89"/>
      <c r="I65" s="5"/>
      <c r="J65" s="5"/>
      <c r="K65" s="5"/>
      <c r="L65" s="5"/>
      <c r="M65" s="5"/>
      <c r="N65" s="5"/>
      <c r="O65" s="5"/>
      <c r="P65" s="5"/>
      <c r="Q65" s="5"/>
      <c r="R65" s="5"/>
      <c r="S65" s="5"/>
      <c r="T65" s="5"/>
      <c r="U65" s="5"/>
      <c r="V65" s="5"/>
      <c r="W65" s="5"/>
      <c r="X65" s="5"/>
      <c r="Y65" s="5"/>
      <c r="Z65" s="5"/>
    </row>
    <row r="66" spans="1:26">
      <c r="A66" s="95"/>
      <c r="B66" s="96"/>
      <c r="C66" s="96"/>
      <c r="D66" s="96"/>
      <c r="E66" s="96"/>
      <c r="F66" s="96"/>
      <c r="G66" s="102"/>
      <c r="H66" s="89"/>
      <c r="I66" s="5"/>
      <c r="J66" s="5"/>
      <c r="K66" s="5"/>
      <c r="L66" s="5"/>
      <c r="M66" s="5"/>
      <c r="N66" s="5"/>
      <c r="O66" s="5"/>
      <c r="P66" s="5"/>
      <c r="Q66" s="5"/>
      <c r="R66" s="5"/>
      <c r="S66" s="5"/>
      <c r="T66" s="5"/>
      <c r="U66" s="5"/>
      <c r="V66" s="5"/>
      <c r="W66" s="5"/>
      <c r="X66" s="5"/>
      <c r="Y66" s="5"/>
      <c r="Z66" s="5"/>
    </row>
    <row r="67" spans="1:26">
      <c r="A67" s="95"/>
      <c r="B67" s="96"/>
      <c r="C67" s="96"/>
      <c r="D67" s="96"/>
      <c r="E67" s="96"/>
      <c r="F67" s="96"/>
      <c r="G67" s="102"/>
      <c r="H67" s="89"/>
      <c r="I67" s="5"/>
      <c r="J67" s="5"/>
      <c r="K67" s="5"/>
      <c r="L67" s="5"/>
      <c r="M67" s="5"/>
      <c r="N67" s="5"/>
      <c r="O67" s="5"/>
      <c r="P67" s="5"/>
      <c r="Q67" s="5"/>
      <c r="R67" s="5"/>
      <c r="S67" s="5"/>
      <c r="T67" s="5"/>
      <c r="U67" s="5"/>
      <c r="V67" s="5"/>
      <c r="W67" s="5"/>
      <c r="X67" s="5"/>
      <c r="Y67" s="5"/>
      <c r="Z67" s="5"/>
    </row>
    <row r="68" spans="1:26">
      <c r="A68" s="95"/>
      <c r="B68" s="96"/>
      <c r="C68" s="96"/>
      <c r="D68" s="96"/>
      <c r="E68" s="96"/>
      <c r="F68" s="96"/>
      <c r="G68" s="102"/>
      <c r="H68" s="89"/>
      <c r="I68" s="5"/>
      <c r="J68" s="5"/>
      <c r="K68" s="5"/>
      <c r="L68" s="5"/>
      <c r="M68" s="5"/>
      <c r="N68" s="5"/>
      <c r="O68" s="5"/>
      <c r="P68" s="5"/>
      <c r="Q68" s="5"/>
      <c r="R68" s="5"/>
      <c r="S68" s="5"/>
      <c r="T68" s="5"/>
      <c r="U68" s="5"/>
      <c r="V68" s="5"/>
      <c r="W68" s="5"/>
      <c r="X68" s="5"/>
      <c r="Y68" s="5"/>
      <c r="Z68" s="5"/>
    </row>
    <row r="69" spans="1:26">
      <c r="A69" s="95"/>
      <c r="B69" s="96"/>
      <c r="C69" s="96"/>
      <c r="D69" s="96"/>
      <c r="E69" s="96"/>
      <c r="F69" s="96"/>
      <c r="G69" s="102"/>
      <c r="H69" s="89"/>
      <c r="I69" s="5"/>
      <c r="J69" s="5"/>
      <c r="K69" s="5"/>
      <c r="L69" s="5"/>
      <c r="M69" s="5"/>
      <c r="N69" s="5"/>
      <c r="O69" s="5"/>
      <c r="P69" s="5"/>
      <c r="Q69" s="5"/>
      <c r="R69" s="5"/>
      <c r="S69" s="5"/>
      <c r="T69" s="5"/>
      <c r="U69" s="5"/>
      <c r="V69" s="5"/>
      <c r="W69" s="5"/>
      <c r="X69" s="5"/>
      <c r="Y69" s="5"/>
      <c r="Z69" s="5"/>
    </row>
    <row r="70" spans="1:26">
      <c r="A70" s="95"/>
      <c r="B70" s="96"/>
      <c r="C70" s="96"/>
      <c r="D70" s="96"/>
      <c r="E70" s="96"/>
      <c r="F70" s="96"/>
      <c r="G70" s="102"/>
      <c r="H70" s="89"/>
      <c r="I70" s="5"/>
      <c r="J70" s="5"/>
      <c r="K70" s="5"/>
      <c r="L70" s="5"/>
      <c r="M70" s="5"/>
      <c r="N70" s="5"/>
      <c r="O70" s="5"/>
      <c r="P70" s="5"/>
      <c r="Q70" s="5"/>
      <c r="R70" s="5"/>
      <c r="S70" s="5"/>
      <c r="T70" s="5"/>
      <c r="U70" s="5"/>
      <c r="V70" s="5"/>
      <c r="W70" s="5"/>
      <c r="X70" s="5"/>
      <c r="Y70" s="5"/>
      <c r="Z70" s="5"/>
    </row>
    <row r="71" spans="1:26">
      <c r="A71" s="95"/>
      <c r="B71" s="96"/>
      <c r="C71" s="96"/>
      <c r="D71" s="96"/>
      <c r="E71" s="96"/>
      <c r="F71" s="96"/>
      <c r="G71" s="102"/>
      <c r="H71" s="89"/>
      <c r="I71" s="5"/>
      <c r="J71" s="5"/>
      <c r="K71" s="5"/>
      <c r="L71" s="5"/>
      <c r="M71" s="5"/>
      <c r="N71" s="5"/>
      <c r="O71" s="5"/>
      <c r="P71" s="5"/>
      <c r="Q71" s="5"/>
      <c r="R71" s="5"/>
      <c r="S71" s="5"/>
      <c r="T71" s="5"/>
      <c r="U71" s="5"/>
      <c r="V71" s="5"/>
      <c r="W71" s="5"/>
      <c r="X71" s="5"/>
      <c r="Y71" s="5"/>
      <c r="Z71" s="5"/>
    </row>
    <row r="72" spans="1:26">
      <c r="A72" s="95"/>
      <c r="B72" s="96"/>
      <c r="C72" s="96"/>
      <c r="D72" s="96"/>
      <c r="E72" s="96"/>
      <c r="F72" s="96"/>
      <c r="G72" s="102"/>
      <c r="H72" s="89"/>
      <c r="I72" s="5"/>
      <c r="J72" s="5"/>
      <c r="K72" s="5"/>
      <c r="L72" s="5"/>
      <c r="M72" s="5"/>
      <c r="N72" s="5"/>
      <c r="O72" s="5"/>
      <c r="P72" s="5"/>
      <c r="Q72" s="5"/>
      <c r="R72" s="5"/>
      <c r="S72" s="5"/>
      <c r="T72" s="5"/>
      <c r="U72" s="5"/>
      <c r="V72" s="5"/>
      <c r="W72" s="5"/>
      <c r="X72" s="5"/>
      <c r="Y72" s="5"/>
      <c r="Z72" s="5"/>
    </row>
    <row r="73" spans="1:26">
      <c r="A73" s="95"/>
      <c r="B73" s="96"/>
      <c r="C73" s="96"/>
      <c r="D73" s="96"/>
      <c r="E73" s="96"/>
      <c r="F73" s="96"/>
      <c r="G73" s="102"/>
      <c r="H73" s="89"/>
      <c r="I73" s="5"/>
      <c r="J73" s="5"/>
      <c r="K73" s="5"/>
      <c r="L73" s="5"/>
      <c r="M73" s="5"/>
      <c r="N73" s="5"/>
      <c r="O73" s="5"/>
      <c r="P73" s="5"/>
      <c r="Q73" s="5"/>
      <c r="R73" s="5"/>
      <c r="S73" s="5"/>
      <c r="T73" s="5"/>
      <c r="U73" s="5"/>
      <c r="V73" s="5"/>
      <c r="W73" s="5"/>
      <c r="X73" s="5"/>
      <c r="Y73" s="5"/>
      <c r="Z73" s="5"/>
    </row>
    <row r="74" spans="1:26">
      <c r="A74" s="95"/>
      <c r="B74" s="96"/>
      <c r="C74" s="96"/>
      <c r="D74" s="96"/>
      <c r="E74" s="96"/>
      <c r="F74" s="96"/>
      <c r="G74" s="102"/>
      <c r="H74" s="89"/>
      <c r="I74" s="5"/>
      <c r="J74" s="5"/>
      <c r="K74" s="5"/>
      <c r="L74" s="5"/>
      <c r="M74" s="5"/>
      <c r="N74" s="5"/>
      <c r="O74" s="5"/>
      <c r="P74" s="5"/>
      <c r="Q74" s="5"/>
      <c r="R74" s="5"/>
      <c r="S74" s="5"/>
      <c r="T74" s="5"/>
      <c r="U74" s="5"/>
      <c r="V74" s="5"/>
      <c r="W74" s="5"/>
      <c r="X74" s="5"/>
      <c r="Y74" s="5"/>
      <c r="Z74" s="5"/>
    </row>
    <row r="75" spans="1:26">
      <c r="A75" s="95"/>
      <c r="B75" s="96"/>
      <c r="C75" s="96"/>
      <c r="D75" s="96"/>
      <c r="E75" s="96"/>
      <c r="F75" s="96"/>
      <c r="G75" s="102"/>
      <c r="H75" s="89"/>
      <c r="I75" s="5"/>
      <c r="J75" s="5"/>
      <c r="K75" s="5"/>
      <c r="L75" s="5"/>
      <c r="M75" s="5"/>
      <c r="N75" s="5"/>
      <c r="O75" s="5"/>
      <c r="P75" s="5"/>
      <c r="Q75" s="5"/>
      <c r="R75" s="5"/>
      <c r="S75" s="5"/>
      <c r="T75" s="5"/>
      <c r="U75" s="5"/>
      <c r="V75" s="5"/>
      <c r="W75" s="5"/>
      <c r="X75" s="5"/>
      <c r="Y75" s="5"/>
      <c r="Z75" s="5"/>
    </row>
    <row r="76" spans="1:26">
      <c r="A76" s="95"/>
      <c r="B76" s="96"/>
      <c r="C76" s="96"/>
      <c r="D76" s="96"/>
      <c r="E76" s="96"/>
      <c r="F76" s="96"/>
      <c r="G76" s="102"/>
      <c r="H76" s="89"/>
      <c r="I76" s="5"/>
      <c r="J76" s="5"/>
      <c r="K76" s="5"/>
      <c r="L76" s="5"/>
      <c r="M76" s="5"/>
      <c r="N76" s="5"/>
      <c r="O76" s="5"/>
      <c r="P76" s="5"/>
      <c r="Q76" s="5"/>
      <c r="R76" s="5"/>
      <c r="S76" s="5"/>
      <c r="T76" s="5"/>
      <c r="U76" s="5"/>
      <c r="V76" s="5"/>
      <c r="W76" s="5"/>
      <c r="X76" s="5"/>
      <c r="Y76" s="5"/>
      <c r="Z76" s="5"/>
    </row>
    <row r="77" spans="1:26">
      <c r="A77" s="95"/>
      <c r="B77" s="96"/>
      <c r="C77" s="96"/>
      <c r="D77" s="96"/>
      <c r="E77" s="96"/>
      <c r="F77" s="96"/>
      <c r="G77" s="102"/>
      <c r="H77" s="89"/>
      <c r="I77" s="5"/>
      <c r="J77" s="5"/>
      <c r="K77" s="5"/>
      <c r="L77" s="5"/>
      <c r="M77" s="5"/>
      <c r="N77" s="5"/>
      <c r="O77" s="5"/>
      <c r="P77" s="5"/>
      <c r="Q77" s="5"/>
      <c r="R77" s="5"/>
      <c r="S77" s="5"/>
      <c r="T77" s="5"/>
      <c r="U77" s="5"/>
      <c r="V77" s="5"/>
      <c r="W77" s="5"/>
      <c r="X77" s="5"/>
      <c r="Y77" s="5"/>
      <c r="Z77" s="5"/>
    </row>
    <row r="78" spans="1:26">
      <c r="A78" s="95"/>
      <c r="B78" s="96"/>
      <c r="C78" s="96"/>
      <c r="D78" s="96"/>
      <c r="E78" s="96"/>
      <c r="F78" s="96"/>
      <c r="G78" s="102"/>
      <c r="H78" s="89"/>
      <c r="I78" s="5"/>
      <c r="J78" s="5"/>
      <c r="K78" s="5"/>
      <c r="L78" s="5"/>
      <c r="M78" s="5"/>
      <c r="N78" s="5"/>
      <c r="O78" s="5"/>
      <c r="P78" s="5"/>
      <c r="Q78" s="5"/>
      <c r="R78" s="5"/>
      <c r="S78" s="5"/>
      <c r="T78" s="5"/>
      <c r="U78" s="5"/>
      <c r="V78" s="5"/>
      <c r="W78" s="5"/>
      <c r="X78" s="5"/>
      <c r="Y78" s="5"/>
      <c r="Z78" s="5"/>
    </row>
    <row r="79" spans="1:26">
      <c r="A79" s="95"/>
      <c r="B79" s="96"/>
      <c r="C79" s="96"/>
      <c r="D79" s="96"/>
      <c r="E79" s="96"/>
      <c r="F79" s="96"/>
      <c r="G79" s="102"/>
      <c r="H79" s="89"/>
      <c r="I79" s="5"/>
      <c r="J79" s="5"/>
      <c r="K79" s="5"/>
      <c r="L79" s="5"/>
      <c r="M79" s="5"/>
      <c r="N79" s="5"/>
      <c r="O79" s="5"/>
      <c r="P79" s="5"/>
      <c r="Q79" s="5"/>
      <c r="R79" s="5"/>
      <c r="S79" s="5"/>
      <c r="T79" s="5"/>
      <c r="U79" s="5"/>
      <c r="V79" s="5"/>
      <c r="W79" s="5"/>
      <c r="X79" s="5"/>
      <c r="Y79" s="5"/>
      <c r="Z79" s="5"/>
    </row>
    <row r="80" spans="1:26">
      <c r="A80" s="95"/>
      <c r="B80" s="96"/>
      <c r="C80" s="96"/>
      <c r="D80" s="96"/>
      <c r="E80" s="96"/>
      <c r="F80" s="96"/>
      <c r="G80" s="102"/>
      <c r="H80" s="89"/>
      <c r="I80" s="5"/>
      <c r="J80" s="5"/>
      <c r="K80" s="5"/>
      <c r="L80" s="5"/>
      <c r="M80" s="5"/>
      <c r="N80" s="5"/>
      <c r="O80" s="5"/>
      <c r="P80" s="5"/>
      <c r="Q80" s="5"/>
      <c r="R80" s="5"/>
      <c r="S80" s="5"/>
      <c r="T80" s="5"/>
      <c r="U80" s="5"/>
      <c r="V80" s="5"/>
      <c r="W80" s="5"/>
      <c r="X80" s="5"/>
      <c r="Y80" s="5"/>
      <c r="Z80" s="5"/>
    </row>
    <row r="81" spans="1:26">
      <c r="A81" s="95"/>
      <c r="B81" s="96"/>
      <c r="C81" s="96"/>
      <c r="D81" s="96"/>
      <c r="E81" s="96"/>
      <c r="F81" s="96"/>
      <c r="G81" s="102"/>
      <c r="H81" s="89"/>
      <c r="I81" s="5"/>
      <c r="J81" s="5"/>
      <c r="K81" s="5"/>
      <c r="L81" s="5"/>
      <c r="M81" s="5"/>
      <c r="N81" s="5"/>
      <c r="O81" s="5"/>
      <c r="P81" s="5"/>
      <c r="Q81" s="5"/>
      <c r="R81" s="5"/>
      <c r="S81" s="5"/>
      <c r="T81" s="5"/>
      <c r="U81" s="5"/>
      <c r="V81" s="5"/>
      <c r="W81" s="5"/>
      <c r="X81" s="5"/>
      <c r="Y81" s="5"/>
      <c r="Z81" s="5"/>
    </row>
    <row r="82" spans="1:26">
      <c r="A82" s="95"/>
      <c r="B82" s="96"/>
      <c r="C82" s="96"/>
      <c r="D82" s="96"/>
      <c r="E82" s="96"/>
      <c r="F82" s="96"/>
      <c r="G82" s="102"/>
      <c r="H82" s="89"/>
      <c r="I82" s="5"/>
      <c r="J82" s="5"/>
      <c r="K82" s="5"/>
      <c r="L82" s="5"/>
      <c r="M82" s="5"/>
      <c r="N82" s="5"/>
      <c r="O82" s="5"/>
      <c r="P82" s="5"/>
      <c r="Q82" s="5"/>
      <c r="R82" s="5"/>
      <c r="S82" s="5"/>
      <c r="T82" s="5"/>
      <c r="U82" s="5"/>
      <c r="V82" s="5"/>
      <c r="W82" s="5"/>
      <c r="X82" s="5"/>
      <c r="Y82" s="5"/>
      <c r="Z82" s="5"/>
    </row>
    <row r="83" spans="1:26">
      <c r="A83" s="95"/>
      <c r="B83" s="96"/>
      <c r="C83" s="96"/>
      <c r="D83" s="96"/>
      <c r="E83" s="96"/>
      <c r="F83" s="96"/>
      <c r="G83" s="102"/>
      <c r="H83" s="89"/>
      <c r="I83" s="5"/>
      <c r="J83" s="5"/>
      <c r="K83" s="5"/>
      <c r="L83" s="5"/>
      <c r="M83" s="5"/>
      <c r="N83" s="5"/>
      <c r="O83" s="5"/>
      <c r="P83" s="5"/>
      <c r="Q83" s="5"/>
      <c r="R83" s="5"/>
      <c r="S83" s="5"/>
      <c r="T83" s="5"/>
      <c r="U83" s="5"/>
      <c r="V83" s="5"/>
      <c r="W83" s="5"/>
      <c r="X83" s="5"/>
      <c r="Y83" s="5"/>
      <c r="Z83" s="5"/>
    </row>
    <row r="84" spans="1:26">
      <c r="A84" s="95"/>
      <c r="B84" s="96"/>
      <c r="C84" s="96"/>
      <c r="D84" s="96"/>
      <c r="E84" s="96"/>
      <c r="F84" s="96"/>
      <c r="G84" s="102"/>
      <c r="H84" s="89"/>
      <c r="I84" s="5"/>
      <c r="J84" s="5"/>
      <c r="K84" s="5"/>
      <c r="L84" s="5"/>
      <c r="M84" s="5"/>
      <c r="N84" s="5"/>
      <c r="O84" s="5"/>
      <c r="P84" s="5"/>
      <c r="Q84" s="5"/>
      <c r="R84" s="5"/>
      <c r="S84" s="5"/>
      <c r="T84" s="5"/>
      <c r="U84" s="5"/>
      <c r="V84" s="5"/>
      <c r="W84" s="5"/>
      <c r="X84" s="5"/>
      <c r="Y84" s="5"/>
      <c r="Z84" s="5"/>
    </row>
    <row r="85" spans="1:26">
      <c r="A85" s="95"/>
      <c r="B85" s="96"/>
      <c r="C85" s="96"/>
      <c r="D85" s="96"/>
      <c r="E85" s="96"/>
      <c r="F85" s="96"/>
      <c r="G85" s="102"/>
      <c r="H85" s="89"/>
      <c r="I85" s="5"/>
      <c r="J85" s="5"/>
      <c r="K85" s="5"/>
      <c r="L85" s="5"/>
      <c r="M85" s="5"/>
      <c r="N85" s="5"/>
      <c r="O85" s="5"/>
      <c r="P85" s="5"/>
      <c r="Q85" s="5"/>
      <c r="R85" s="5"/>
      <c r="S85" s="5"/>
      <c r="T85" s="5"/>
      <c r="U85" s="5"/>
      <c r="V85" s="5"/>
      <c r="W85" s="5"/>
      <c r="X85" s="5"/>
      <c r="Y85" s="5"/>
      <c r="Z85" s="5"/>
    </row>
    <row r="86" spans="1:26">
      <c r="A86" s="95"/>
      <c r="B86" s="96"/>
      <c r="C86" s="96"/>
      <c r="D86" s="96"/>
      <c r="E86" s="96"/>
      <c r="F86" s="96"/>
      <c r="G86" s="102"/>
      <c r="H86" s="89"/>
      <c r="I86" s="5"/>
      <c r="J86" s="5"/>
      <c r="K86" s="5"/>
      <c r="L86" s="5"/>
      <c r="M86" s="5"/>
      <c r="N86" s="5"/>
      <c r="O86" s="5"/>
      <c r="P86" s="5"/>
      <c r="Q86" s="5"/>
      <c r="R86" s="5"/>
      <c r="S86" s="5"/>
      <c r="T86" s="5"/>
      <c r="U86" s="5"/>
      <c r="V86" s="5"/>
      <c r="W86" s="5"/>
      <c r="X86" s="5"/>
      <c r="Y86" s="5"/>
      <c r="Z86" s="5"/>
    </row>
    <row r="87" spans="1:26">
      <c r="A87" s="95"/>
      <c r="B87" s="96"/>
      <c r="C87" s="96"/>
      <c r="D87" s="96"/>
      <c r="E87" s="96"/>
      <c r="F87" s="96"/>
      <c r="G87" s="102"/>
      <c r="H87" s="89"/>
      <c r="I87" s="5"/>
      <c r="J87" s="5"/>
      <c r="K87" s="5"/>
      <c r="L87" s="5"/>
      <c r="M87" s="5"/>
      <c r="N87" s="5"/>
      <c r="O87" s="5"/>
      <c r="P87" s="5"/>
      <c r="Q87" s="5"/>
      <c r="R87" s="5"/>
      <c r="S87" s="5"/>
      <c r="T87" s="5"/>
      <c r="U87" s="5"/>
      <c r="V87" s="5"/>
      <c r="W87" s="5"/>
      <c r="X87" s="5"/>
      <c r="Y87" s="5"/>
      <c r="Z87" s="5"/>
    </row>
    <row r="88" spans="1:26">
      <c r="A88" s="95"/>
      <c r="B88" s="96"/>
      <c r="C88" s="96"/>
      <c r="D88" s="96"/>
      <c r="E88" s="96"/>
      <c r="F88" s="96"/>
      <c r="G88" s="102"/>
      <c r="H88" s="89"/>
      <c r="I88" s="5"/>
      <c r="J88" s="5"/>
      <c r="K88" s="5"/>
      <c r="L88" s="5"/>
      <c r="M88" s="5"/>
      <c r="N88" s="5"/>
      <c r="O88" s="5"/>
      <c r="P88" s="5"/>
      <c r="Q88" s="5"/>
      <c r="R88" s="5"/>
      <c r="S88" s="5"/>
      <c r="T88" s="5"/>
      <c r="U88" s="5"/>
      <c r="V88" s="5"/>
      <c r="W88" s="5"/>
      <c r="X88" s="5"/>
      <c r="Y88" s="5"/>
      <c r="Z88" s="5"/>
    </row>
    <row r="89" spans="1:26">
      <c r="A89" s="95"/>
      <c r="B89" s="96"/>
      <c r="C89" s="96"/>
      <c r="D89" s="96"/>
      <c r="E89" s="96"/>
      <c r="F89" s="96"/>
      <c r="G89" s="102"/>
      <c r="H89" s="89"/>
      <c r="I89" s="5"/>
      <c r="J89" s="5"/>
      <c r="K89" s="5"/>
      <c r="L89" s="5"/>
      <c r="M89" s="5"/>
      <c r="N89" s="5"/>
      <c r="O89" s="5"/>
      <c r="P89" s="5"/>
      <c r="Q89" s="5"/>
      <c r="R89" s="5"/>
      <c r="S89" s="5"/>
      <c r="T89" s="5"/>
      <c r="U89" s="5"/>
      <c r="V89" s="5"/>
      <c r="W89" s="5"/>
      <c r="X89" s="5"/>
      <c r="Y89" s="5"/>
      <c r="Z89" s="5"/>
    </row>
    <row r="90" spans="1:26">
      <c r="A90" s="95"/>
      <c r="B90" s="96"/>
      <c r="C90" s="96"/>
      <c r="D90" s="96"/>
      <c r="E90" s="96"/>
      <c r="F90" s="96"/>
      <c r="G90" s="102"/>
      <c r="H90" s="89"/>
      <c r="I90" s="5"/>
      <c r="J90" s="5"/>
      <c r="K90" s="5"/>
      <c r="L90" s="5"/>
      <c r="M90" s="5"/>
      <c r="N90" s="5"/>
      <c r="O90" s="5"/>
      <c r="P90" s="5"/>
      <c r="Q90" s="5"/>
      <c r="R90" s="5"/>
      <c r="S90" s="5"/>
      <c r="T90" s="5"/>
      <c r="U90" s="5"/>
      <c r="V90" s="5"/>
      <c r="W90" s="5"/>
      <c r="X90" s="5"/>
      <c r="Y90" s="5"/>
      <c r="Z90" s="5"/>
    </row>
    <row r="91" spans="1:26">
      <c r="A91" s="95"/>
      <c r="B91" s="96"/>
      <c r="C91" s="96"/>
      <c r="D91" s="96"/>
      <c r="E91" s="96"/>
      <c r="F91" s="96"/>
      <c r="G91" s="102"/>
      <c r="H91" s="89"/>
      <c r="I91" s="5"/>
      <c r="J91" s="5"/>
      <c r="K91" s="5"/>
      <c r="L91" s="5"/>
      <c r="M91" s="5"/>
      <c r="N91" s="5"/>
      <c r="O91" s="5"/>
      <c r="P91" s="5"/>
      <c r="Q91" s="5"/>
      <c r="R91" s="5"/>
      <c r="S91" s="5"/>
      <c r="T91" s="5"/>
      <c r="U91" s="5"/>
      <c r="V91" s="5"/>
      <c r="W91" s="5"/>
      <c r="X91" s="5"/>
      <c r="Y91" s="5"/>
      <c r="Z91" s="5"/>
    </row>
    <row r="92" spans="1:26">
      <c r="A92" s="95"/>
      <c r="B92" s="96"/>
      <c r="C92" s="96"/>
      <c r="D92" s="96"/>
      <c r="E92" s="96"/>
      <c r="F92" s="96"/>
      <c r="G92" s="102"/>
      <c r="H92" s="89"/>
      <c r="I92" s="5"/>
      <c r="J92" s="5"/>
      <c r="K92" s="5"/>
      <c r="L92" s="5"/>
      <c r="M92" s="5"/>
      <c r="N92" s="5"/>
      <c r="O92" s="5"/>
      <c r="P92" s="5"/>
      <c r="Q92" s="5"/>
      <c r="R92" s="5"/>
      <c r="S92" s="5"/>
      <c r="T92" s="5"/>
      <c r="U92" s="5"/>
      <c r="V92" s="5"/>
      <c r="W92" s="5"/>
      <c r="X92" s="5"/>
      <c r="Y92" s="5"/>
      <c r="Z92" s="5"/>
    </row>
    <row r="93" spans="1:26">
      <c r="A93" s="95"/>
      <c r="B93" s="96"/>
      <c r="C93" s="96"/>
      <c r="D93" s="96"/>
      <c r="E93" s="96"/>
      <c r="F93" s="96"/>
      <c r="G93" s="102"/>
      <c r="H93" s="89"/>
      <c r="I93" s="5"/>
      <c r="J93" s="5"/>
      <c r="K93" s="5"/>
      <c r="L93" s="5"/>
      <c r="M93" s="5"/>
      <c r="N93" s="5"/>
      <c r="O93" s="5"/>
      <c r="P93" s="5"/>
      <c r="Q93" s="5"/>
      <c r="R93" s="5"/>
      <c r="S93" s="5"/>
      <c r="T93" s="5"/>
      <c r="U93" s="5"/>
      <c r="V93" s="5"/>
      <c r="W93" s="5"/>
      <c r="X93" s="5"/>
      <c r="Y93" s="5"/>
      <c r="Z93" s="5"/>
    </row>
    <row r="94" spans="1:26">
      <c r="A94" s="95"/>
      <c r="B94" s="96"/>
      <c r="C94" s="96"/>
      <c r="D94" s="96"/>
      <c r="E94" s="96"/>
      <c r="F94" s="96"/>
      <c r="G94" s="102"/>
      <c r="H94" s="89"/>
      <c r="I94" s="5"/>
      <c r="J94" s="5"/>
      <c r="K94" s="5"/>
      <c r="L94" s="5"/>
      <c r="M94" s="5"/>
      <c r="N94" s="5"/>
      <c r="O94" s="5"/>
      <c r="P94" s="5"/>
      <c r="Q94" s="5"/>
      <c r="R94" s="5"/>
      <c r="S94" s="5"/>
      <c r="T94" s="5"/>
      <c r="U94" s="5"/>
      <c r="V94" s="5"/>
      <c r="W94" s="5"/>
      <c r="X94" s="5"/>
      <c r="Y94" s="5"/>
      <c r="Z94" s="5"/>
    </row>
    <row r="95" spans="1:26">
      <c r="A95" s="95"/>
      <c r="B95" s="96"/>
      <c r="C95" s="96"/>
      <c r="D95" s="96"/>
      <c r="E95" s="96"/>
      <c r="F95" s="96"/>
      <c r="G95" s="102"/>
      <c r="H95" s="89"/>
      <c r="I95" s="5"/>
      <c r="J95" s="5"/>
      <c r="K95" s="5"/>
      <c r="L95" s="5"/>
      <c r="M95" s="5"/>
      <c r="N95" s="5"/>
      <c r="O95" s="5"/>
      <c r="P95" s="5"/>
      <c r="Q95" s="5"/>
      <c r="R95" s="5"/>
      <c r="S95" s="5"/>
      <c r="T95" s="5"/>
      <c r="U95" s="5"/>
      <c r="V95" s="5"/>
      <c r="W95" s="5"/>
      <c r="X95" s="5"/>
      <c r="Y95" s="5"/>
      <c r="Z95" s="5"/>
    </row>
    <row r="96" spans="1:26">
      <c r="A96" s="95"/>
      <c r="B96" s="96"/>
      <c r="C96" s="96"/>
      <c r="D96" s="96"/>
      <c r="E96" s="96"/>
      <c r="F96" s="96"/>
      <c r="G96" s="102"/>
      <c r="H96" s="89"/>
      <c r="I96" s="5"/>
      <c r="J96" s="5"/>
      <c r="K96" s="5"/>
      <c r="L96" s="5"/>
      <c r="M96" s="5"/>
      <c r="N96" s="5"/>
      <c r="O96" s="5"/>
      <c r="P96" s="5"/>
      <c r="Q96" s="5"/>
      <c r="R96" s="5"/>
      <c r="S96" s="5"/>
      <c r="T96" s="5"/>
      <c r="U96" s="5"/>
      <c r="V96" s="5"/>
      <c r="W96" s="5"/>
      <c r="X96" s="5"/>
      <c r="Y96" s="5"/>
      <c r="Z96" s="5"/>
    </row>
    <row r="97" spans="1:26">
      <c r="A97" s="95"/>
      <c r="B97" s="96"/>
      <c r="C97" s="96"/>
      <c r="D97" s="96"/>
      <c r="E97" s="96"/>
      <c r="F97" s="96"/>
      <c r="G97" s="102"/>
      <c r="H97" s="89"/>
      <c r="I97" s="5"/>
      <c r="J97" s="5"/>
      <c r="K97" s="5"/>
      <c r="L97" s="5"/>
      <c r="M97" s="5"/>
      <c r="N97" s="5"/>
      <c r="O97" s="5"/>
      <c r="P97" s="5"/>
      <c r="Q97" s="5"/>
      <c r="R97" s="5"/>
      <c r="S97" s="5"/>
      <c r="T97" s="5"/>
      <c r="U97" s="5"/>
      <c r="V97" s="5"/>
      <c r="W97" s="5"/>
      <c r="X97" s="5"/>
      <c r="Y97" s="5"/>
      <c r="Z97" s="5"/>
    </row>
    <row r="98" spans="1:26">
      <c r="A98" s="95"/>
      <c r="B98" s="96"/>
      <c r="C98" s="96"/>
      <c r="D98" s="96"/>
      <c r="E98" s="96"/>
      <c r="F98" s="96"/>
      <c r="G98" s="102"/>
      <c r="H98" s="89"/>
      <c r="I98" s="5"/>
      <c r="J98" s="5"/>
      <c r="K98" s="5"/>
      <c r="L98" s="5"/>
      <c r="M98" s="5"/>
      <c r="N98" s="5"/>
      <c r="O98" s="5"/>
      <c r="P98" s="5"/>
      <c r="Q98" s="5"/>
      <c r="R98" s="5"/>
      <c r="S98" s="5"/>
      <c r="T98" s="5"/>
      <c r="U98" s="5"/>
      <c r="V98" s="5"/>
      <c r="W98" s="5"/>
      <c r="X98" s="5"/>
      <c r="Y98" s="5"/>
      <c r="Z98" s="5"/>
    </row>
    <row r="99" spans="1:26">
      <c r="A99" s="95"/>
      <c r="B99" s="96"/>
      <c r="C99" s="96"/>
      <c r="D99" s="96"/>
      <c r="E99" s="96"/>
      <c r="F99" s="96"/>
      <c r="G99" s="102"/>
      <c r="H99" s="89"/>
      <c r="I99" s="5"/>
      <c r="J99" s="5"/>
      <c r="K99" s="5"/>
      <c r="L99" s="5"/>
      <c r="M99" s="5"/>
      <c r="N99" s="5"/>
      <c r="O99" s="5"/>
      <c r="P99" s="5"/>
      <c r="Q99" s="5"/>
      <c r="R99" s="5"/>
      <c r="S99" s="5"/>
      <c r="T99" s="5"/>
      <c r="U99" s="5"/>
      <c r="V99" s="5"/>
      <c r="W99" s="5"/>
      <c r="X99" s="5"/>
      <c r="Y99" s="5"/>
      <c r="Z99" s="5"/>
    </row>
    <row r="100" spans="1:26">
      <c r="A100" s="95"/>
      <c r="B100" s="96"/>
      <c r="C100" s="96"/>
      <c r="D100" s="96"/>
      <c r="E100" s="96"/>
      <c r="F100" s="96"/>
      <c r="G100" s="102"/>
      <c r="H100" s="89"/>
      <c r="I100" s="5"/>
      <c r="J100" s="5"/>
      <c r="K100" s="5"/>
      <c r="L100" s="5"/>
      <c r="M100" s="5"/>
      <c r="N100" s="5"/>
      <c r="O100" s="5"/>
      <c r="P100" s="5"/>
      <c r="Q100" s="5"/>
      <c r="R100" s="5"/>
      <c r="S100" s="5"/>
      <c r="T100" s="5"/>
      <c r="U100" s="5"/>
      <c r="V100" s="5"/>
      <c r="W100" s="5"/>
      <c r="X100" s="5"/>
      <c r="Y100" s="5"/>
      <c r="Z100" s="5"/>
    </row>
    <row r="101" spans="1:26">
      <c r="A101" s="95"/>
      <c r="B101" s="96"/>
      <c r="C101" s="96"/>
      <c r="D101" s="96"/>
      <c r="E101" s="96"/>
      <c r="F101" s="96"/>
      <c r="G101" s="102"/>
      <c r="H101" s="89"/>
      <c r="I101" s="5"/>
      <c r="J101" s="5"/>
      <c r="K101" s="5"/>
      <c r="L101" s="5"/>
      <c r="M101" s="5"/>
      <c r="N101" s="5"/>
      <c r="O101" s="5"/>
      <c r="P101" s="5"/>
      <c r="Q101" s="5"/>
      <c r="R101" s="5"/>
      <c r="S101" s="5"/>
      <c r="T101" s="5"/>
      <c r="U101" s="5"/>
      <c r="V101" s="5"/>
      <c r="W101" s="5"/>
      <c r="X101" s="5"/>
      <c r="Y101" s="5"/>
      <c r="Z101" s="5"/>
    </row>
    <row r="102" spans="1:26">
      <c r="A102" s="95"/>
      <c r="B102" s="96"/>
      <c r="C102" s="96"/>
      <c r="D102" s="96"/>
      <c r="E102" s="96"/>
      <c r="F102" s="96"/>
      <c r="G102" s="102"/>
      <c r="H102" s="89"/>
      <c r="I102" s="5"/>
      <c r="J102" s="5"/>
      <c r="K102" s="5"/>
      <c r="L102" s="5"/>
      <c r="M102" s="5"/>
      <c r="N102" s="5"/>
      <c r="O102" s="5"/>
      <c r="P102" s="5"/>
      <c r="Q102" s="5"/>
      <c r="R102" s="5"/>
      <c r="S102" s="5"/>
      <c r="T102" s="5"/>
      <c r="U102" s="5"/>
      <c r="V102" s="5"/>
      <c r="W102" s="5"/>
      <c r="X102" s="5"/>
      <c r="Y102" s="5"/>
      <c r="Z102" s="5"/>
    </row>
    <row r="103" spans="1:26">
      <c r="A103" s="95"/>
      <c r="B103" s="96"/>
      <c r="C103" s="96"/>
      <c r="D103" s="96"/>
      <c r="E103" s="96"/>
      <c r="F103" s="96"/>
      <c r="G103" s="102"/>
      <c r="H103" s="89"/>
      <c r="I103" s="5"/>
      <c r="J103" s="5"/>
      <c r="K103" s="5"/>
      <c r="L103" s="5"/>
      <c r="M103" s="5"/>
      <c r="N103" s="5"/>
      <c r="O103" s="5"/>
      <c r="P103" s="5"/>
      <c r="Q103" s="5"/>
      <c r="R103" s="5"/>
      <c r="S103" s="5"/>
      <c r="T103" s="5"/>
      <c r="U103" s="5"/>
      <c r="V103" s="5"/>
      <c r="W103" s="5"/>
      <c r="X103" s="5"/>
      <c r="Y103" s="5"/>
      <c r="Z103" s="5"/>
    </row>
    <row r="104" spans="1:26">
      <c r="A104" s="95"/>
      <c r="B104" s="96"/>
      <c r="C104" s="96"/>
      <c r="D104" s="96"/>
      <c r="E104" s="96"/>
      <c r="F104" s="96"/>
      <c r="G104" s="102"/>
      <c r="H104" s="89"/>
      <c r="I104" s="5"/>
      <c r="J104" s="5"/>
      <c r="K104" s="5"/>
      <c r="L104" s="5"/>
      <c r="M104" s="5"/>
      <c r="N104" s="5"/>
      <c r="O104" s="5"/>
      <c r="P104" s="5"/>
      <c r="Q104" s="5"/>
      <c r="R104" s="5"/>
      <c r="S104" s="5"/>
      <c r="T104" s="5"/>
      <c r="U104" s="5"/>
      <c r="V104" s="5"/>
      <c r="W104" s="5"/>
      <c r="X104" s="5"/>
      <c r="Y104" s="5"/>
      <c r="Z104" s="5"/>
    </row>
    <row r="105" spans="1:26">
      <c r="A105" s="95"/>
      <c r="B105" s="96"/>
      <c r="C105" s="96"/>
      <c r="D105" s="96"/>
      <c r="E105" s="96"/>
      <c r="F105" s="96"/>
      <c r="G105" s="102"/>
      <c r="H105" s="89"/>
      <c r="I105" s="5"/>
      <c r="J105" s="5"/>
      <c r="K105" s="5"/>
      <c r="L105" s="5"/>
      <c r="M105" s="5"/>
      <c r="N105" s="5"/>
      <c r="O105" s="5"/>
      <c r="P105" s="5"/>
      <c r="Q105" s="5"/>
      <c r="R105" s="5"/>
      <c r="S105" s="5"/>
      <c r="T105" s="5"/>
      <c r="U105" s="5"/>
      <c r="V105" s="5"/>
      <c r="W105" s="5"/>
      <c r="X105" s="5"/>
      <c r="Y105" s="5"/>
      <c r="Z105" s="5"/>
    </row>
    <row r="106" spans="1:26">
      <c r="A106" s="95"/>
      <c r="B106" s="96"/>
      <c r="C106" s="96"/>
      <c r="D106" s="96"/>
      <c r="E106" s="96"/>
      <c r="F106" s="96"/>
      <c r="G106" s="102"/>
      <c r="H106" s="89"/>
      <c r="I106" s="5"/>
      <c r="J106" s="5"/>
      <c r="K106" s="5"/>
      <c r="L106" s="5"/>
      <c r="M106" s="5"/>
      <c r="N106" s="5"/>
      <c r="O106" s="5"/>
      <c r="P106" s="5"/>
      <c r="Q106" s="5"/>
      <c r="R106" s="5"/>
      <c r="S106" s="5"/>
      <c r="T106" s="5"/>
      <c r="U106" s="5"/>
      <c r="V106" s="5"/>
      <c r="W106" s="5"/>
      <c r="X106" s="5"/>
      <c r="Y106" s="5"/>
      <c r="Z106" s="5"/>
    </row>
    <row r="107" spans="1:26">
      <c r="A107" s="95"/>
      <c r="B107" s="96"/>
      <c r="C107" s="96"/>
      <c r="D107" s="96"/>
      <c r="E107" s="96"/>
      <c r="F107" s="96"/>
      <c r="G107" s="102"/>
      <c r="H107" s="89"/>
      <c r="I107" s="5"/>
      <c r="J107" s="5"/>
      <c r="K107" s="5"/>
      <c r="L107" s="5"/>
      <c r="M107" s="5"/>
      <c r="N107" s="5"/>
      <c r="O107" s="5"/>
      <c r="P107" s="5"/>
      <c r="Q107" s="5"/>
      <c r="R107" s="5"/>
      <c r="S107" s="5"/>
      <c r="T107" s="5"/>
      <c r="U107" s="5"/>
      <c r="V107" s="5"/>
      <c r="W107" s="5"/>
      <c r="X107" s="5"/>
      <c r="Y107" s="5"/>
      <c r="Z107" s="5"/>
    </row>
    <row r="108" spans="1:26">
      <c r="A108" s="95"/>
      <c r="B108" s="96"/>
      <c r="C108" s="96"/>
      <c r="D108" s="96"/>
      <c r="E108" s="96"/>
      <c r="F108" s="96"/>
      <c r="G108" s="102"/>
      <c r="H108" s="89"/>
      <c r="I108" s="5"/>
      <c r="J108" s="5"/>
      <c r="K108" s="5"/>
      <c r="L108" s="5"/>
      <c r="M108" s="5"/>
      <c r="N108" s="5"/>
      <c r="O108" s="5"/>
      <c r="P108" s="5"/>
      <c r="Q108" s="5"/>
      <c r="R108" s="5"/>
      <c r="S108" s="5"/>
      <c r="T108" s="5"/>
      <c r="U108" s="5"/>
      <c r="V108" s="5"/>
      <c r="W108" s="5"/>
      <c r="X108" s="5"/>
      <c r="Y108" s="5"/>
      <c r="Z108" s="5"/>
    </row>
    <row r="109" spans="1:26">
      <c r="A109" s="95"/>
      <c r="B109" s="96"/>
      <c r="C109" s="96"/>
      <c r="D109" s="96"/>
      <c r="E109" s="96"/>
      <c r="F109" s="96"/>
      <c r="G109" s="102"/>
      <c r="H109" s="89"/>
      <c r="I109" s="5"/>
      <c r="J109" s="5"/>
      <c r="K109" s="5"/>
      <c r="L109" s="5"/>
      <c r="M109" s="5"/>
      <c r="N109" s="5"/>
      <c r="O109" s="5"/>
      <c r="P109" s="5"/>
      <c r="Q109" s="5"/>
      <c r="R109" s="5"/>
      <c r="S109" s="5"/>
      <c r="T109" s="5"/>
      <c r="U109" s="5"/>
      <c r="V109" s="5"/>
      <c r="W109" s="5"/>
      <c r="X109" s="5"/>
      <c r="Y109" s="5"/>
      <c r="Z109" s="5"/>
    </row>
    <row r="110" spans="1:26">
      <c r="A110" s="95"/>
      <c r="B110" s="96"/>
      <c r="C110" s="96"/>
      <c r="D110" s="96"/>
      <c r="E110" s="96"/>
      <c r="F110" s="96"/>
      <c r="G110" s="102"/>
      <c r="H110" s="89"/>
      <c r="I110" s="5"/>
      <c r="J110" s="5"/>
      <c r="K110" s="5"/>
      <c r="L110" s="5"/>
      <c r="M110" s="5"/>
      <c r="N110" s="5"/>
      <c r="O110" s="5"/>
      <c r="P110" s="5"/>
      <c r="Q110" s="5"/>
      <c r="R110" s="5"/>
      <c r="S110" s="5"/>
      <c r="T110" s="5"/>
      <c r="U110" s="5"/>
      <c r="V110" s="5"/>
      <c r="W110" s="5"/>
      <c r="X110" s="5"/>
      <c r="Y110" s="5"/>
      <c r="Z110" s="5"/>
    </row>
    <row r="111" spans="1:26">
      <c r="A111" s="95"/>
      <c r="B111" s="96"/>
      <c r="C111" s="96"/>
      <c r="D111" s="96"/>
      <c r="E111" s="96"/>
      <c r="F111" s="96"/>
      <c r="G111" s="102"/>
      <c r="H111" s="89"/>
      <c r="I111" s="5"/>
      <c r="J111" s="5"/>
      <c r="K111" s="5"/>
      <c r="L111" s="5"/>
      <c r="M111" s="5"/>
      <c r="N111" s="5"/>
      <c r="O111" s="5"/>
      <c r="P111" s="5"/>
      <c r="Q111" s="5"/>
      <c r="R111" s="5"/>
      <c r="S111" s="5"/>
      <c r="T111" s="5"/>
      <c r="U111" s="5"/>
      <c r="V111" s="5"/>
      <c r="W111" s="5"/>
      <c r="X111" s="5"/>
      <c r="Y111" s="5"/>
      <c r="Z111" s="5"/>
    </row>
    <row r="112" spans="1:26">
      <c r="A112" s="95"/>
      <c r="B112" s="96"/>
      <c r="C112" s="96"/>
      <c r="D112" s="96"/>
      <c r="E112" s="96"/>
      <c r="F112" s="96"/>
      <c r="G112" s="102"/>
      <c r="H112" s="89"/>
      <c r="I112" s="5"/>
      <c r="J112" s="5"/>
      <c r="K112" s="5"/>
      <c r="L112" s="5"/>
      <c r="M112" s="5"/>
      <c r="N112" s="5"/>
      <c r="O112" s="5"/>
      <c r="P112" s="5"/>
      <c r="Q112" s="5"/>
      <c r="R112" s="5"/>
      <c r="S112" s="5"/>
      <c r="T112" s="5"/>
      <c r="U112" s="5"/>
      <c r="V112" s="5"/>
      <c r="W112" s="5"/>
      <c r="X112" s="5"/>
      <c r="Y112" s="5"/>
      <c r="Z112" s="5"/>
    </row>
    <row r="113" spans="1:26">
      <c r="A113" s="95"/>
      <c r="B113" s="96"/>
      <c r="C113" s="96"/>
      <c r="D113" s="96"/>
      <c r="E113" s="96"/>
      <c r="F113" s="96"/>
      <c r="G113" s="102"/>
      <c r="H113" s="89"/>
      <c r="I113" s="5"/>
      <c r="J113" s="5"/>
      <c r="K113" s="5"/>
      <c r="L113" s="5"/>
      <c r="M113" s="5"/>
      <c r="N113" s="5"/>
      <c r="O113" s="5"/>
      <c r="P113" s="5"/>
      <c r="Q113" s="5"/>
      <c r="R113" s="5"/>
      <c r="S113" s="5"/>
      <c r="T113" s="5"/>
      <c r="U113" s="5"/>
      <c r="V113" s="5"/>
      <c r="W113" s="5"/>
      <c r="X113" s="5"/>
      <c r="Y113" s="5"/>
      <c r="Z113" s="5"/>
    </row>
    <row r="114" spans="1:26">
      <c r="A114" s="95"/>
      <c r="B114" s="96"/>
      <c r="C114" s="96"/>
      <c r="D114" s="96"/>
      <c r="E114" s="96"/>
      <c r="F114" s="96"/>
      <c r="G114" s="102"/>
      <c r="H114" s="89"/>
      <c r="I114" s="5"/>
      <c r="J114" s="5"/>
      <c r="K114" s="5"/>
      <c r="L114" s="5"/>
      <c r="M114" s="5"/>
      <c r="N114" s="5"/>
      <c r="O114" s="5"/>
      <c r="P114" s="5"/>
      <c r="Q114" s="5"/>
      <c r="R114" s="5"/>
      <c r="S114" s="5"/>
      <c r="T114" s="5"/>
      <c r="U114" s="5"/>
      <c r="V114" s="5"/>
      <c r="W114" s="5"/>
      <c r="X114" s="5"/>
      <c r="Y114" s="5"/>
      <c r="Z114" s="5"/>
    </row>
    <row r="115" spans="1:26">
      <c r="A115" s="95"/>
      <c r="B115" s="96"/>
      <c r="C115" s="96"/>
      <c r="D115" s="96"/>
      <c r="E115" s="96"/>
      <c r="F115" s="96"/>
      <c r="G115" s="102"/>
      <c r="H115" s="89"/>
      <c r="I115" s="5"/>
      <c r="J115" s="5"/>
      <c r="K115" s="5"/>
      <c r="L115" s="5"/>
      <c r="M115" s="5"/>
      <c r="N115" s="5"/>
      <c r="O115" s="5"/>
      <c r="P115" s="5"/>
      <c r="Q115" s="5"/>
      <c r="R115" s="5"/>
      <c r="S115" s="5"/>
      <c r="T115" s="5"/>
      <c r="U115" s="5"/>
      <c r="V115" s="5"/>
      <c r="W115" s="5"/>
      <c r="X115" s="5"/>
      <c r="Y115" s="5"/>
      <c r="Z115" s="5"/>
    </row>
    <row r="116" spans="1:26">
      <c r="A116" s="95"/>
      <c r="B116" s="96"/>
      <c r="C116" s="96"/>
      <c r="D116" s="96"/>
      <c r="E116" s="96"/>
      <c r="F116" s="96"/>
      <c r="G116" s="102"/>
      <c r="H116" s="89"/>
      <c r="I116" s="5"/>
      <c r="J116" s="5"/>
      <c r="K116" s="5"/>
      <c r="L116" s="5"/>
      <c r="M116" s="5"/>
      <c r="N116" s="5"/>
      <c r="O116" s="5"/>
      <c r="P116" s="5"/>
      <c r="Q116" s="5"/>
      <c r="R116" s="5"/>
      <c r="S116" s="5"/>
      <c r="T116" s="5"/>
      <c r="U116" s="5"/>
      <c r="V116" s="5"/>
      <c r="W116" s="5"/>
      <c r="X116" s="5"/>
      <c r="Y116" s="5"/>
      <c r="Z116" s="5"/>
    </row>
    <row r="117" spans="1:26">
      <c r="A117" s="95"/>
      <c r="B117" s="96"/>
      <c r="C117" s="96"/>
      <c r="D117" s="96"/>
      <c r="E117" s="96"/>
      <c r="F117" s="96"/>
      <c r="G117" s="102"/>
      <c r="H117" s="89"/>
      <c r="I117" s="5"/>
      <c r="J117" s="5"/>
      <c r="K117" s="5"/>
      <c r="L117" s="5"/>
      <c r="M117" s="5"/>
      <c r="N117" s="5"/>
      <c r="O117" s="5"/>
      <c r="P117" s="5"/>
      <c r="Q117" s="5"/>
      <c r="R117" s="5"/>
      <c r="S117" s="5"/>
      <c r="T117" s="5"/>
      <c r="U117" s="5"/>
      <c r="V117" s="5"/>
      <c r="W117" s="5"/>
      <c r="X117" s="5"/>
      <c r="Y117" s="5"/>
      <c r="Z117" s="5"/>
    </row>
    <row r="118" spans="1:26">
      <c r="A118" s="95"/>
      <c r="B118" s="96"/>
      <c r="C118" s="96"/>
      <c r="D118" s="96"/>
      <c r="E118" s="96"/>
      <c r="F118" s="96"/>
      <c r="G118" s="102"/>
      <c r="H118" s="89"/>
      <c r="I118" s="5"/>
      <c r="J118" s="5"/>
      <c r="K118" s="5"/>
      <c r="L118" s="5"/>
      <c r="M118" s="5"/>
      <c r="N118" s="5"/>
      <c r="O118" s="5"/>
      <c r="P118" s="5"/>
      <c r="Q118" s="5"/>
      <c r="R118" s="5"/>
      <c r="S118" s="5"/>
      <c r="T118" s="5"/>
      <c r="U118" s="5"/>
      <c r="V118" s="5"/>
      <c r="W118" s="5"/>
      <c r="X118" s="5"/>
      <c r="Y118" s="5"/>
      <c r="Z118" s="5"/>
    </row>
    <row r="119" spans="1:26">
      <c r="A119" s="95"/>
      <c r="B119" s="96"/>
      <c r="C119" s="96"/>
      <c r="D119" s="96"/>
      <c r="E119" s="96"/>
      <c r="F119" s="96"/>
      <c r="G119" s="102"/>
      <c r="H119" s="89"/>
      <c r="I119" s="5"/>
      <c r="J119" s="5"/>
      <c r="K119" s="5"/>
      <c r="L119" s="5"/>
      <c r="M119" s="5"/>
      <c r="N119" s="5"/>
      <c r="O119" s="5"/>
      <c r="P119" s="5"/>
      <c r="Q119" s="5"/>
      <c r="R119" s="5"/>
      <c r="S119" s="5"/>
      <c r="T119" s="5"/>
      <c r="U119" s="5"/>
      <c r="V119" s="5"/>
      <c r="W119" s="5"/>
      <c r="X119" s="5"/>
      <c r="Y119" s="5"/>
      <c r="Z119" s="5"/>
    </row>
    <row r="120" spans="1:26">
      <c r="A120" s="95"/>
      <c r="B120" s="96"/>
      <c r="C120" s="96"/>
      <c r="D120" s="96"/>
      <c r="E120" s="96"/>
      <c r="F120" s="96"/>
      <c r="G120" s="102"/>
      <c r="H120" s="89"/>
      <c r="I120" s="5"/>
      <c r="J120" s="5"/>
      <c r="K120" s="5"/>
      <c r="L120" s="5"/>
      <c r="M120" s="5"/>
      <c r="N120" s="5"/>
      <c r="O120" s="5"/>
      <c r="P120" s="5"/>
      <c r="Q120" s="5"/>
      <c r="R120" s="5"/>
      <c r="S120" s="5"/>
      <c r="T120" s="5"/>
      <c r="U120" s="5"/>
      <c r="V120" s="5"/>
      <c r="W120" s="5"/>
      <c r="X120" s="5"/>
      <c r="Y120" s="5"/>
      <c r="Z120" s="5"/>
    </row>
    <row r="121" spans="1:26">
      <c r="A121" s="95"/>
      <c r="B121" s="96"/>
      <c r="C121" s="96"/>
      <c r="D121" s="96"/>
      <c r="E121" s="96"/>
      <c r="F121" s="96"/>
      <c r="G121" s="102"/>
      <c r="H121" s="89"/>
      <c r="I121" s="5"/>
      <c r="J121" s="5"/>
      <c r="K121" s="5"/>
      <c r="L121" s="5"/>
      <c r="M121" s="5"/>
      <c r="N121" s="5"/>
      <c r="O121" s="5"/>
      <c r="P121" s="5"/>
      <c r="Q121" s="5"/>
      <c r="R121" s="5"/>
      <c r="S121" s="5"/>
      <c r="T121" s="5"/>
      <c r="U121" s="5"/>
      <c r="V121" s="5"/>
      <c r="W121" s="5"/>
      <c r="X121" s="5"/>
      <c r="Y121" s="5"/>
      <c r="Z121" s="5"/>
    </row>
    <row r="122" spans="1:26">
      <c r="A122" s="95"/>
      <c r="B122" s="96"/>
      <c r="C122" s="96"/>
      <c r="D122" s="96"/>
      <c r="E122" s="96"/>
      <c r="F122" s="96"/>
      <c r="G122" s="102"/>
      <c r="H122" s="89"/>
      <c r="I122" s="5"/>
      <c r="J122" s="5"/>
      <c r="K122" s="5"/>
      <c r="L122" s="5"/>
      <c r="M122" s="5"/>
      <c r="N122" s="5"/>
      <c r="O122" s="5"/>
      <c r="P122" s="5"/>
      <c r="Q122" s="5"/>
      <c r="R122" s="5"/>
      <c r="S122" s="5"/>
      <c r="T122" s="5"/>
      <c r="U122" s="5"/>
      <c r="V122" s="5"/>
      <c r="W122" s="5"/>
      <c r="X122" s="5"/>
      <c r="Y122" s="5"/>
      <c r="Z122" s="5"/>
    </row>
    <row r="123" spans="1:26">
      <c r="A123" s="95"/>
      <c r="B123" s="96"/>
      <c r="C123" s="96"/>
      <c r="D123" s="96"/>
      <c r="E123" s="96"/>
      <c r="F123" s="96"/>
      <c r="G123" s="102"/>
      <c r="H123" s="89"/>
      <c r="I123" s="5"/>
      <c r="J123" s="5"/>
      <c r="K123" s="5"/>
      <c r="L123" s="5"/>
      <c r="M123" s="5"/>
      <c r="N123" s="5"/>
      <c r="O123" s="5"/>
      <c r="P123" s="5"/>
      <c r="Q123" s="5"/>
      <c r="R123" s="5"/>
      <c r="S123" s="5"/>
      <c r="T123" s="5"/>
      <c r="U123" s="5"/>
      <c r="V123" s="5"/>
      <c r="W123" s="5"/>
      <c r="X123" s="5"/>
      <c r="Y123" s="5"/>
      <c r="Z123" s="5"/>
    </row>
    <row r="124" spans="1:26">
      <c r="A124" s="95"/>
      <c r="B124" s="96"/>
      <c r="C124" s="96"/>
      <c r="D124" s="96"/>
      <c r="E124" s="96"/>
      <c r="F124" s="96"/>
      <c r="G124" s="102"/>
      <c r="H124" s="89"/>
      <c r="I124" s="5"/>
      <c r="J124" s="5"/>
      <c r="K124" s="5"/>
      <c r="L124" s="5"/>
      <c r="M124" s="5"/>
      <c r="N124" s="5"/>
      <c r="O124" s="5"/>
      <c r="P124" s="5"/>
      <c r="Q124" s="5"/>
      <c r="R124" s="5"/>
      <c r="S124" s="5"/>
      <c r="T124" s="5"/>
      <c r="U124" s="5"/>
      <c r="V124" s="5"/>
      <c r="W124" s="5"/>
      <c r="X124" s="5"/>
      <c r="Y124" s="5"/>
      <c r="Z124" s="5"/>
    </row>
    <row r="125" spans="1:26">
      <c r="A125" s="95"/>
      <c r="B125" s="96"/>
      <c r="C125" s="96"/>
      <c r="D125" s="96"/>
      <c r="E125" s="96"/>
      <c r="F125" s="96"/>
      <c r="G125" s="102"/>
      <c r="H125" s="89"/>
      <c r="I125" s="5"/>
      <c r="J125" s="5"/>
      <c r="K125" s="5"/>
      <c r="L125" s="5"/>
      <c r="M125" s="5"/>
      <c r="N125" s="5"/>
      <c r="O125" s="5"/>
      <c r="P125" s="5"/>
      <c r="Q125" s="5"/>
      <c r="R125" s="5"/>
      <c r="S125" s="5"/>
      <c r="T125" s="5"/>
      <c r="U125" s="5"/>
      <c r="V125" s="5"/>
      <c r="W125" s="5"/>
      <c r="X125" s="5"/>
      <c r="Y125" s="5"/>
      <c r="Z125" s="5"/>
    </row>
    <row r="126" spans="1:26">
      <c r="A126" s="95"/>
      <c r="B126" s="96"/>
      <c r="C126" s="96"/>
      <c r="D126" s="96"/>
      <c r="E126" s="96"/>
      <c r="F126" s="96"/>
      <c r="G126" s="102"/>
      <c r="H126" s="89"/>
      <c r="I126" s="5"/>
      <c r="J126" s="5"/>
      <c r="K126" s="5"/>
      <c r="L126" s="5"/>
      <c r="M126" s="5"/>
      <c r="N126" s="5"/>
      <c r="O126" s="5"/>
      <c r="P126" s="5"/>
      <c r="Q126" s="5"/>
      <c r="R126" s="5"/>
      <c r="S126" s="5"/>
      <c r="T126" s="5"/>
      <c r="U126" s="5"/>
      <c r="V126" s="5"/>
      <c r="W126" s="5"/>
      <c r="X126" s="5"/>
      <c r="Y126" s="5"/>
      <c r="Z126" s="5"/>
    </row>
    <row r="127" spans="1:26">
      <c r="A127" s="95"/>
      <c r="B127" s="96"/>
      <c r="C127" s="96"/>
      <c r="D127" s="96"/>
      <c r="E127" s="96"/>
      <c r="F127" s="96"/>
      <c r="G127" s="102"/>
      <c r="H127" s="89"/>
      <c r="I127" s="5"/>
      <c r="J127" s="5"/>
      <c r="K127" s="5"/>
      <c r="L127" s="5"/>
      <c r="M127" s="5"/>
      <c r="N127" s="5"/>
      <c r="O127" s="5"/>
      <c r="P127" s="5"/>
      <c r="Q127" s="5"/>
      <c r="R127" s="5"/>
      <c r="S127" s="5"/>
      <c r="T127" s="5"/>
      <c r="U127" s="5"/>
      <c r="V127" s="5"/>
      <c r="W127" s="5"/>
      <c r="X127" s="5"/>
      <c r="Y127" s="5"/>
      <c r="Z127" s="5"/>
    </row>
    <row r="128" spans="1:26">
      <c r="A128" s="95"/>
      <c r="B128" s="96"/>
      <c r="C128" s="96"/>
      <c r="D128" s="96"/>
      <c r="E128" s="96"/>
      <c r="F128" s="96"/>
      <c r="G128" s="102"/>
      <c r="H128" s="89"/>
      <c r="I128" s="5"/>
      <c r="J128" s="5"/>
      <c r="K128" s="5"/>
      <c r="L128" s="5"/>
      <c r="M128" s="5"/>
      <c r="N128" s="5"/>
      <c r="O128" s="5"/>
      <c r="P128" s="5"/>
      <c r="Q128" s="5"/>
      <c r="R128" s="5"/>
      <c r="S128" s="5"/>
      <c r="T128" s="5"/>
      <c r="U128" s="5"/>
      <c r="V128" s="5"/>
      <c r="W128" s="5"/>
      <c r="X128" s="5"/>
      <c r="Y128" s="5"/>
      <c r="Z128" s="5"/>
    </row>
    <row r="129" spans="1:26">
      <c r="A129" s="95"/>
      <c r="B129" s="96"/>
      <c r="C129" s="96"/>
      <c r="D129" s="96"/>
      <c r="E129" s="96"/>
      <c r="F129" s="96"/>
      <c r="G129" s="102"/>
      <c r="H129" s="89"/>
      <c r="I129" s="5"/>
      <c r="J129" s="5"/>
      <c r="K129" s="5"/>
      <c r="L129" s="5"/>
      <c r="M129" s="5"/>
      <c r="N129" s="5"/>
      <c r="O129" s="5"/>
      <c r="P129" s="5"/>
      <c r="Q129" s="5"/>
      <c r="R129" s="5"/>
      <c r="S129" s="5"/>
      <c r="T129" s="5"/>
      <c r="U129" s="5"/>
      <c r="V129" s="5"/>
      <c r="W129" s="5"/>
      <c r="X129" s="5"/>
      <c r="Y129" s="5"/>
      <c r="Z129" s="5"/>
    </row>
    <row r="130" spans="1:26">
      <c r="A130" s="95"/>
      <c r="B130" s="96"/>
      <c r="C130" s="96"/>
      <c r="D130" s="96"/>
      <c r="E130" s="96"/>
      <c r="F130" s="96"/>
      <c r="G130" s="102"/>
      <c r="H130" s="89"/>
      <c r="I130" s="5"/>
      <c r="J130" s="5"/>
      <c r="K130" s="5"/>
      <c r="L130" s="5"/>
      <c r="M130" s="5"/>
      <c r="N130" s="5"/>
      <c r="O130" s="5"/>
      <c r="P130" s="5"/>
      <c r="Q130" s="5"/>
      <c r="R130" s="5"/>
      <c r="S130" s="5"/>
      <c r="T130" s="5"/>
      <c r="U130" s="5"/>
      <c r="V130" s="5"/>
      <c r="W130" s="5"/>
      <c r="X130" s="5"/>
      <c r="Y130" s="5"/>
      <c r="Z130" s="5"/>
    </row>
    <row r="131" spans="1:26">
      <c r="A131" s="95"/>
      <c r="B131" s="96"/>
      <c r="C131" s="96"/>
      <c r="D131" s="96"/>
      <c r="E131" s="96"/>
      <c r="F131" s="96"/>
      <c r="G131" s="102"/>
      <c r="H131" s="89"/>
      <c r="I131" s="5"/>
      <c r="J131" s="5"/>
      <c r="K131" s="5"/>
      <c r="L131" s="5"/>
      <c r="M131" s="5"/>
      <c r="N131" s="5"/>
      <c r="O131" s="5"/>
      <c r="P131" s="5"/>
      <c r="Q131" s="5"/>
      <c r="R131" s="5"/>
      <c r="S131" s="5"/>
      <c r="T131" s="5"/>
      <c r="U131" s="5"/>
      <c r="V131" s="5"/>
      <c r="W131" s="5"/>
      <c r="X131" s="5"/>
      <c r="Y131" s="5"/>
      <c r="Z131" s="5"/>
    </row>
    <row r="132" spans="1:26">
      <c r="A132" s="95"/>
      <c r="B132" s="96"/>
      <c r="C132" s="96"/>
      <c r="D132" s="96"/>
      <c r="E132" s="96"/>
      <c r="F132" s="96"/>
      <c r="G132" s="102"/>
      <c r="H132" s="89"/>
      <c r="I132" s="5"/>
      <c r="J132" s="5"/>
      <c r="K132" s="5"/>
      <c r="L132" s="5"/>
      <c r="M132" s="5"/>
      <c r="N132" s="5"/>
      <c r="O132" s="5"/>
      <c r="P132" s="5"/>
      <c r="Q132" s="5"/>
      <c r="R132" s="5"/>
      <c r="S132" s="5"/>
      <c r="T132" s="5"/>
      <c r="U132" s="5"/>
      <c r="V132" s="5"/>
      <c r="W132" s="5"/>
      <c r="X132" s="5"/>
      <c r="Y132" s="5"/>
      <c r="Z132" s="5"/>
    </row>
    <row r="133" spans="1:26">
      <c r="A133" s="95"/>
      <c r="B133" s="96"/>
      <c r="C133" s="96"/>
      <c r="D133" s="96"/>
      <c r="E133" s="96"/>
      <c r="F133" s="96"/>
      <c r="G133" s="102"/>
      <c r="H133" s="89"/>
      <c r="I133" s="5"/>
      <c r="J133" s="5"/>
      <c r="K133" s="5"/>
      <c r="L133" s="5"/>
      <c r="M133" s="5"/>
      <c r="N133" s="5"/>
      <c r="O133" s="5"/>
      <c r="P133" s="5"/>
      <c r="Q133" s="5"/>
      <c r="R133" s="5"/>
      <c r="S133" s="5"/>
      <c r="T133" s="5"/>
      <c r="U133" s="5"/>
      <c r="V133" s="5"/>
      <c r="W133" s="5"/>
      <c r="X133" s="5"/>
      <c r="Y133" s="5"/>
      <c r="Z133" s="5"/>
    </row>
    <row r="134" spans="1:26">
      <c r="A134" s="95"/>
      <c r="B134" s="96"/>
      <c r="C134" s="96"/>
      <c r="D134" s="96"/>
      <c r="E134" s="96"/>
      <c r="F134" s="96"/>
      <c r="G134" s="102"/>
      <c r="H134" s="89"/>
      <c r="I134" s="5"/>
      <c r="J134" s="5"/>
      <c r="K134" s="5"/>
      <c r="L134" s="5"/>
      <c r="M134" s="5"/>
      <c r="N134" s="5"/>
      <c r="O134" s="5"/>
      <c r="P134" s="5"/>
      <c r="Q134" s="5"/>
      <c r="R134" s="5"/>
      <c r="S134" s="5"/>
      <c r="T134" s="5"/>
      <c r="U134" s="5"/>
      <c r="V134" s="5"/>
      <c r="W134" s="5"/>
      <c r="X134" s="5"/>
      <c r="Y134" s="5"/>
      <c r="Z134" s="5"/>
    </row>
    <row r="135" spans="1:26">
      <c r="A135" s="95"/>
      <c r="B135" s="96"/>
      <c r="C135" s="96"/>
      <c r="D135" s="96"/>
      <c r="E135" s="96"/>
      <c r="F135" s="96"/>
      <c r="G135" s="102"/>
      <c r="H135" s="89"/>
      <c r="I135" s="5"/>
      <c r="J135" s="5"/>
      <c r="K135" s="5"/>
      <c r="L135" s="5"/>
      <c r="M135" s="5"/>
      <c r="N135" s="5"/>
      <c r="O135" s="5"/>
      <c r="P135" s="5"/>
      <c r="Q135" s="5"/>
      <c r="R135" s="5"/>
      <c r="S135" s="5"/>
      <c r="T135" s="5"/>
      <c r="U135" s="5"/>
      <c r="V135" s="5"/>
      <c r="W135" s="5"/>
      <c r="X135" s="5"/>
      <c r="Y135" s="5"/>
      <c r="Z135" s="5"/>
    </row>
    <row r="136" spans="1:26">
      <c r="A136" s="95"/>
      <c r="B136" s="96"/>
      <c r="C136" s="96"/>
      <c r="D136" s="96"/>
      <c r="E136" s="96"/>
      <c r="F136" s="96"/>
      <c r="G136" s="102"/>
      <c r="H136" s="89"/>
      <c r="I136" s="5"/>
      <c r="J136" s="5"/>
      <c r="K136" s="5"/>
      <c r="L136" s="5"/>
      <c r="M136" s="5"/>
      <c r="N136" s="5"/>
      <c r="O136" s="5"/>
      <c r="P136" s="5"/>
      <c r="Q136" s="5"/>
      <c r="R136" s="5"/>
      <c r="S136" s="5"/>
      <c r="T136" s="5"/>
      <c r="U136" s="5"/>
      <c r="V136" s="5"/>
      <c r="W136" s="5"/>
      <c r="X136" s="5"/>
      <c r="Y136" s="5"/>
      <c r="Z136" s="5"/>
    </row>
    <row r="137" spans="1:26">
      <c r="A137" s="95"/>
      <c r="B137" s="96"/>
      <c r="C137" s="96"/>
      <c r="D137" s="96"/>
      <c r="E137" s="96"/>
      <c r="F137" s="96"/>
      <c r="G137" s="102"/>
      <c r="H137" s="89"/>
      <c r="I137" s="5"/>
      <c r="J137" s="5"/>
      <c r="K137" s="5"/>
      <c r="L137" s="5"/>
      <c r="M137" s="5"/>
      <c r="N137" s="5"/>
      <c r="O137" s="5"/>
      <c r="P137" s="5"/>
      <c r="Q137" s="5"/>
      <c r="R137" s="5"/>
      <c r="S137" s="5"/>
      <c r="T137" s="5"/>
      <c r="U137" s="5"/>
      <c r="V137" s="5"/>
      <c r="W137" s="5"/>
      <c r="X137" s="5"/>
      <c r="Y137" s="5"/>
      <c r="Z137" s="5"/>
    </row>
    <row r="138" spans="1:26">
      <c r="A138" s="95"/>
      <c r="B138" s="96"/>
      <c r="C138" s="96"/>
      <c r="D138" s="96"/>
      <c r="E138" s="96"/>
      <c r="F138" s="96"/>
      <c r="G138" s="102"/>
      <c r="H138" s="89"/>
      <c r="I138" s="5"/>
      <c r="J138" s="5"/>
      <c r="K138" s="5"/>
      <c r="L138" s="5"/>
      <c r="M138" s="5"/>
      <c r="N138" s="5"/>
      <c r="O138" s="5"/>
      <c r="P138" s="5"/>
      <c r="Q138" s="5"/>
      <c r="R138" s="5"/>
      <c r="S138" s="5"/>
      <c r="T138" s="5"/>
      <c r="U138" s="5"/>
      <c r="V138" s="5"/>
      <c r="W138" s="5"/>
      <c r="X138" s="5"/>
      <c r="Y138" s="5"/>
      <c r="Z138" s="5"/>
    </row>
    <row r="139" spans="1:26">
      <c r="A139" s="95"/>
      <c r="B139" s="96"/>
      <c r="C139" s="96"/>
      <c r="D139" s="96"/>
      <c r="E139" s="96"/>
      <c r="F139" s="96"/>
      <c r="G139" s="102"/>
      <c r="H139" s="89"/>
      <c r="I139" s="5"/>
      <c r="J139" s="5"/>
      <c r="K139" s="5"/>
      <c r="L139" s="5"/>
      <c r="M139" s="5"/>
      <c r="N139" s="5"/>
      <c r="O139" s="5"/>
      <c r="P139" s="5"/>
      <c r="Q139" s="5"/>
      <c r="R139" s="5"/>
      <c r="S139" s="5"/>
      <c r="T139" s="5"/>
      <c r="U139" s="5"/>
      <c r="V139" s="5"/>
      <c r="W139" s="5"/>
      <c r="X139" s="5"/>
      <c r="Y139" s="5"/>
      <c r="Z139" s="5"/>
    </row>
    <row r="140" spans="1:26">
      <c r="A140" s="95"/>
      <c r="B140" s="96"/>
      <c r="C140" s="96"/>
      <c r="D140" s="96"/>
      <c r="E140" s="96"/>
      <c r="F140" s="96"/>
      <c r="G140" s="102"/>
      <c r="H140" s="89"/>
      <c r="I140" s="5"/>
      <c r="J140" s="5"/>
      <c r="K140" s="5"/>
      <c r="L140" s="5"/>
      <c r="M140" s="5"/>
      <c r="N140" s="5"/>
      <c r="O140" s="5"/>
      <c r="P140" s="5"/>
      <c r="Q140" s="5"/>
      <c r="R140" s="5"/>
      <c r="S140" s="5"/>
      <c r="T140" s="5"/>
      <c r="U140" s="5"/>
      <c r="V140" s="5"/>
      <c r="W140" s="5"/>
      <c r="X140" s="5"/>
      <c r="Y140" s="5"/>
      <c r="Z140" s="5"/>
    </row>
    <row r="141" spans="1:26">
      <c r="A141" s="95"/>
      <c r="B141" s="96"/>
      <c r="C141" s="96"/>
      <c r="D141" s="96"/>
      <c r="E141" s="96"/>
      <c r="F141" s="96"/>
      <c r="G141" s="102"/>
      <c r="H141" s="89"/>
      <c r="I141" s="5"/>
      <c r="J141" s="5"/>
      <c r="K141" s="5"/>
      <c r="L141" s="5"/>
      <c r="M141" s="5"/>
      <c r="N141" s="5"/>
      <c r="O141" s="5"/>
      <c r="P141" s="5"/>
      <c r="Q141" s="5"/>
      <c r="R141" s="5"/>
      <c r="S141" s="5"/>
      <c r="T141" s="5"/>
      <c r="U141" s="5"/>
      <c r="V141" s="5"/>
      <c r="W141" s="5"/>
      <c r="X141" s="5"/>
      <c r="Y141" s="5"/>
      <c r="Z141" s="5"/>
    </row>
    <row r="142" spans="1:26">
      <c r="A142" s="95"/>
      <c r="B142" s="96"/>
      <c r="C142" s="96"/>
      <c r="D142" s="96"/>
      <c r="E142" s="96"/>
      <c r="F142" s="96"/>
      <c r="G142" s="102"/>
      <c r="H142" s="89"/>
      <c r="I142" s="5"/>
      <c r="J142" s="5"/>
      <c r="K142" s="5"/>
      <c r="L142" s="5"/>
      <c r="M142" s="5"/>
      <c r="N142" s="5"/>
      <c r="O142" s="5"/>
      <c r="P142" s="5"/>
      <c r="Q142" s="5"/>
      <c r="R142" s="5"/>
      <c r="S142" s="5"/>
      <c r="T142" s="5"/>
      <c r="U142" s="5"/>
      <c r="V142" s="5"/>
      <c r="W142" s="5"/>
      <c r="X142" s="5"/>
      <c r="Y142" s="5"/>
      <c r="Z142" s="5"/>
    </row>
    <row r="143" spans="1:26">
      <c r="A143" s="95"/>
      <c r="B143" s="96"/>
      <c r="C143" s="96"/>
      <c r="D143" s="96"/>
      <c r="E143" s="96"/>
      <c r="F143" s="96"/>
      <c r="G143" s="102"/>
      <c r="H143" s="89"/>
      <c r="I143" s="5"/>
      <c r="J143" s="5"/>
      <c r="K143" s="5"/>
      <c r="L143" s="5"/>
      <c r="M143" s="5"/>
      <c r="N143" s="5"/>
      <c r="O143" s="5"/>
      <c r="P143" s="5"/>
      <c r="Q143" s="5"/>
      <c r="R143" s="5"/>
      <c r="S143" s="5"/>
      <c r="T143" s="5"/>
      <c r="U143" s="5"/>
      <c r="V143" s="5"/>
      <c r="W143" s="5"/>
      <c r="X143" s="5"/>
      <c r="Y143" s="5"/>
      <c r="Z143" s="5"/>
    </row>
    <row r="144" spans="1:26">
      <c r="A144" s="95"/>
      <c r="B144" s="96"/>
      <c r="C144" s="96"/>
      <c r="D144" s="96"/>
      <c r="E144" s="96"/>
      <c r="F144" s="96"/>
      <c r="G144" s="102"/>
      <c r="H144" s="89"/>
      <c r="I144" s="5"/>
      <c r="J144" s="5"/>
      <c r="K144" s="5"/>
      <c r="L144" s="5"/>
      <c r="M144" s="5"/>
      <c r="N144" s="5"/>
      <c r="O144" s="5"/>
      <c r="P144" s="5"/>
      <c r="Q144" s="5"/>
      <c r="R144" s="5"/>
      <c r="S144" s="5"/>
      <c r="T144" s="5"/>
      <c r="U144" s="5"/>
      <c r="V144" s="5"/>
      <c r="W144" s="5"/>
      <c r="X144" s="5"/>
      <c r="Y144" s="5"/>
      <c r="Z144" s="5"/>
    </row>
    <row r="145" spans="1:26">
      <c r="A145" s="95"/>
      <c r="B145" s="96"/>
      <c r="C145" s="96"/>
      <c r="D145" s="96"/>
      <c r="E145" s="96"/>
      <c r="F145" s="96"/>
      <c r="G145" s="102"/>
      <c r="H145" s="89"/>
      <c r="I145" s="5"/>
      <c r="J145" s="5"/>
      <c r="K145" s="5"/>
      <c r="L145" s="5"/>
      <c r="M145" s="5"/>
      <c r="N145" s="5"/>
      <c r="O145" s="5"/>
      <c r="P145" s="5"/>
      <c r="Q145" s="5"/>
      <c r="R145" s="5"/>
      <c r="S145" s="5"/>
      <c r="T145" s="5"/>
      <c r="U145" s="5"/>
      <c r="V145" s="5"/>
      <c r="W145" s="5"/>
      <c r="X145" s="5"/>
      <c r="Y145" s="5"/>
      <c r="Z145" s="5"/>
    </row>
    <row r="146" spans="1:26">
      <c r="A146" s="95"/>
      <c r="B146" s="96"/>
      <c r="C146" s="96"/>
      <c r="D146" s="96"/>
      <c r="E146" s="96"/>
      <c r="F146" s="96"/>
      <c r="G146" s="102"/>
      <c r="H146" s="89"/>
      <c r="I146" s="5"/>
      <c r="J146" s="5"/>
      <c r="K146" s="5"/>
      <c r="L146" s="5"/>
      <c r="M146" s="5"/>
      <c r="N146" s="5"/>
      <c r="O146" s="5"/>
      <c r="P146" s="5"/>
      <c r="Q146" s="5"/>
      <c r="R146" s="5"/>
      <c r="S146" s="5"/>
      <c r="T146" s="5"/>
      <c r="U146" s="5"/>
      <c r="V146" s="5"/>
      <c r="W146" s="5"/>
      <c r="X146" s="5"/>
      <c r="Y146" s="5"/>
      <c r="Z146" s="5"/>
    </row>
    <row r="147" spans="1:26">
      <c r="A147" s="95"/>
      <c r="B147" s="96"/>
      <c r="C147" s="96"/>
      <c r="D147" s="96"/>
      <c r="E147" s="96"/>
      <c r="F147" s="96"/>
      <c r="G147" s="102"/>
      <c r="H147" s="89"/>
      <c r="I147" s="5"/>
      <c r="J147" s="5"/>
      <c r="K147" s="5"/>
      <c r="L147" s="5"/>
      <c r="M147" s="5"/>
      <c r="N147" s="5"/>
      <c r="O147" s="5"/>
      <c r="P147" s="5"/>
      <c r="Q147" s="5"/>
      <c r="R147" s="5"/>
      <c r="S147" s="5"/>
      <c r="T147" s="5"/>
      <c r="U147" s="5"/>
      <c r="V147" s="5"/>
      <c r="W147" s="5"/>
      <c r="X147" s="5"/>
      <c r="Y147" s="5"/>
      <c r="Z147" s="5"/>
    </row>
    <row r="148" spans="1:26">
      <c r="A148" s="95"/>
      <c r="B148" s="96"/>
      <c r="C148" s="96"/>
      <c r="D148" s="96"/>
      <c r="E148" s="96"/>
      <c r="F148" s="96"/>
      <c r="G148" s="102"/>
      <c r="H148" s="89"/>
      <c r="I148" s="5"/>
      <c r="J148" s="5"/>
      <c r="K148" s="5"/>
      <c r="L148" s="5"/>
      <c r="M148" s="5"/>
      <c r="N148" s="5"/>
      <c r="O148" s="5"/>
      <c r="P148" s="5"/>
      <c r="Q148" s="5"/>
      <c r="R148" s="5"/>
      <c r="S148" s="5"/>
      <c r="T148" s="5"/>
      <c r="U148" s="5"/>
      <c r="V148" s="5"/>
      <c r="W148" s="5"/>
      <c r="X148" s="5"/>
      <c r="Y148" s="5"/>
      <c r="Z148" s="5"/>
    </row>
    <row r="149" spans="1:26">
      <c r="A149" s="95"/>
      <c r="B149" s="96"/>
      <c r="C149" s="96"/>
      <c r="D149" s="96"/>
      <c r="E149" s="96"/>
      <c r="F149" s="96"/>
      <c r="G149" s="102"/>
      <c r="H149" s="89"/>
      <c r="I149" s="5"/>
      <c r="J149" s="5"/>
      <c r="K149" s="5"/>
      <c r="L149" s="5"/>
      <c r="M149" s="5"/>
      <c r="N149" s="5"/>
      <c r="O149" s="5"/>
      <c r="P149" s="5"/>
      <c r="Q149" s="5"/>
      <c r="R149" s="5"/>
      <c r="S149" s="5"/>
      <c r="T149" s="5"/>
      <c r="U149" s="5"/>
      <c r="V149" s="5"/>
      <c r="W149" s="5"/>
      <c r="X149" s="5"/>
      <c r="Y149" s="5"/>
      <c r="Z149" s="5"/>
    </row>
    <row r="150" spans="1:26">
      <c r="A150" s="95"/>
      <c r="B150" s="96"/>
      <c r="C150" s="96"/>
      <c r="D150" s="96"/>
      <c r="E150" s="96"/>
      <c r="F150" s="96"/>
      <c r="G150" s="102"/>
      <c r="H150" s="89"/>
      <c r="I150" s="5"/>
      <c r="J150" s="5"/>
      <c r="K150" s="5"/>
      <c r="L150" s="5"/>
      <c r="M150" s="5"/>
      <c r="N150" s="5"/>
      <c r="O150" s="5"/>
      <c r="P150" s="5"/>
      <c r="Q150" s="5"/>
      <c r="R150" s="5"/>
      <c r="S150" s="5"/>
      <c r="T150" s="5"/>
      <c r="U150" s="5"/>
      <c r="V150" s="5"/>
      <c r="W150" s="5"/>
      <c r="X150" s="5"/>
      <c r="Y150" s="5"/>
      <c r="Z150" s="5"/>
    </row>
    <row r="151" spans="1:26">
      <c r="A151" s="95"/>
      <c r="B151" s="96"/>
      <c r="C151" s="96"/>
      <c r="D151" s="96"/>
      <c r="E151" s="96"/>
      <c r="F151" s="96"/>
      <c r="G151" s="102"/>
      <c r="H151" s="89"/>
      <c r="I151" s="5"/>
      <c r="J151" s="5"/>
      <c r="K151" s="5"/>
      <c r="L151" s="5"/>
      <c r="M151" s="5"/>
      <c r="N151" s="5"/>
      <c r="O151" s="5"/>
      <c r="P151" s="5"/>
      <c r="Q151" s="5"/>
      <c r="R151" s="5"/>
      <c r="S151" s="5"/>
      <c r="T151" s="5"/>
      <c r="U151" s="5"/>
      <c r="V151" s="5"/>
      <c r="W151" s="5"/>
      <c r="X151" s="5"/>
      <c r="Y151" s="5"/>
      <c r="Z151" s="5"/>
    </row>
    <row r="152" spans="1:26">
      <c r="A152" s="95"/>
      <c r="B152" s="96"/>
      <c r="C152" s="96"/>
      <c r="D152" s="96"/>
      <c r="E152" s="96"/>
      <c r="F152" s="96"/>
      <c r="G152" s="102"/>
      <c r="H152" s="89"/>
      <c r="I152" s="5"/>
      <c r="J152" s="5"/>
      <c r="K152" s="5"/>
      <c r="L152" s="5"/>
      <c r="M152" s="5"/>
      <c r="N152" s="5"/>
      <c r="O152" s="5"/>
      <c r="P152" s="5"/>
      <c r="Q152" s="5"/>
      <c r="R152" s="5"/>
      <c r="S152" s="5"/>
      <c r="T152" s="5"/>
      <c r="U152" s="5"/>
      <c r="V152" s="5"/>
      <c r="W152" s="5"/>
      <c r="X152" s="5"/>
      <c r="Y152" s="5"/>
      <c r="Z152" s="5"/>
    </row>
    <row r="153" spans="1:26">
      <c r="A153" s="95"/>
      <c r="B153" s="96"/>
      <c r="C153" s="96"/>
      <c r="D153" s="96"/>
      <c r="E153" s="96"/>
      <c r="F153" s="96"/>
      <c r="G153" s="102"/>
      <c r="H153" s="89"/>
      <c r="I153" s="5"/>
      <c r="J153" s="5"/>
      <c r="K153" s="5"/>
      <c r="L153" s="5"/>
      <c r="M153" s="5"/>
      <c r="N153" s="5"/>
      <c r="O153" s="5"/>
      <c r="P153" s="5"/>
      <c r="Q153" s="5"/>
      <c r="R153" s="5"/>
      <c r="S153" s="5"/>
      <c r="T153" s="5"/>
      <c r="U153" s="5"/>
      <c r="V153" s="5"/>
      <c r="W153" s="5"/>
      <c r="X153" s="5"/>
      <c r="Y153" s="5"/>
      <c r="Z153" s="5"/>
    </row>
    <row r="154" spans="1:26">
      <c r="A154" s="95"/>
      <c r="B154" s="96"/>
      <c r="C154" s="96"/>
      <c r="D154" s="96"/>
      <c r="E154" s="96"/>
      <c r="F154" s="96"/>
      <c r="G154" s="102"/>
      <c r="H154" s="89"/>
      <c r="I154" s="5"/>
      <c r="J154" s="5"/>
      <c r="K154" s="5"/>
      <c r="L154" s="5"/>
      <c r="M154" s="5"/>
      <c r="N154" s="5"/>
      <c r="O154" s="5"/>
      <c r="P154" s="5"/>
      <c r="Q154" s="5"/>
      <c r="R154" s="5"/>
      <c r="S154" s="5"/>
      <c r="T154" s="5"/>
      <c r="U154" s="5"/>
      <c r="V154" s="5"/>
      <c r="W154" s="5"/>
      <c r="X154" s="5"/>
      <c r="Y154" s="5"/>
      <c r="Z154" s="5"/>
    </row>
    <row r="155" spans="1:26">
      <c r="A155" s="95"/>
      <c r="B155" s="96"/>
      <c r="C155" s="96"/>
      <c r="D155" s="96"/>
      <c r="E155" s="96"/>
      <c r="F155" s="96"/>
      <c r="G155" s="102"/>
      <c r="H155" s="89"/>
      <c r="I155" s="5"/>
      <c r="J155" s="5"/>
      <c r="K155" s="5"/>
      <c r="L155" s="5"/>
      <c r="M155" s="5"/>
      <c r="N155" s="5"/>
      <c r="O155" s="5"/>
      <c r="P155" s="5"/>
      <c r="Q155" s="5"/>
      <c r="R155" s="5"/>
      <c r="S155" s="5"/>
      <c r="T155" s="5"/>
      <c r="U155" s="5"/>
      <c r="V155" s="5"/>
      <c r="W155" s="5"/>
      <c r="X155" s="5"/>
      <c r="Y155" s="5"/>
      <c r="Z155" s="5"/>
    </row>
    <row r="156" spans="1:26">
      <c r="A156" s="95"/>
      <c r="B156" s="96"/>
      <c r="C156" s="96"/>
      <c r="D156" s="96"/>
      <c r="E156" s="96"/>
      <c r="F156" s="96"/>
      <c r="G156" s="102"/>
      <c r="H156" s="89"/>
      <c r="I156" s="5"/>
      <c r="J156" s="5"/>
      <c r="K156" s="5"/>
      <c r="L156" s="5"/>
      <c r="M156" s="5"/>
      <c r="N156" s="5"/>
      <c r="O156" s="5"/>
      <c r="P156" s="5"/>
      <c r="Q156" s="5"/>
      <c r="R156" s="5"/>
      <c r="S156" s="5"/>
      <c r="T156" s="5"/>
      <c r="U156" s="5"/>
      <c r="V156" s="5"/>
      <c r="W156" s="5"/>
      <c r="X156" s="5"/>
      <c r="Y156" s="5"/>
      <c r="Z156" s="5"/>
    </row>
    <row r="157" spans="1:26">
      <c r="A157" s="95"/>
      <c r="B157" s="96"/>
      <c r="C157" s="96"/>
      <c r="D157" s="96"/>
      <c r="E157" s="96"/>
      <c r="F157" s="96"/>
      <c r="G157" s="102"/>
      <c r="H157" s="89"/>
      <c r="I157" s="5"/>
      <c r="J157" s="5"/>
      <c r="K157" s="5"/>
      <c r="L157" s="5"/>
      <c r="M157" s="5"/>
      <c r="N157" s="5"/>
      <c r="O157" s="5"/>
      <c r="P157" s="5"/>
      <c r="Q157" s="5"/>
      <c r="R157" s="5"/>
      <c r="S157" s="5"/>
      <c r="T157" s="5"/>
      <c r="U157" s="5"/>
      <c r="V157" s="5"/>
      <c r="W157" s="5"/>
      <c r="X157" s="5"/>
      <c r="Y157" s="5"/>
      <c r="Z157" s="5"/>
    </row>
    <row r="158" spans="1:26">
      <c r="A158" s="95"/>
      <c r="B158" s="96"/>
      <c r="C158" s="96"/>
      <c r="D158" s="96"/>
      <c r="E158" s="96"/>
      <c r="F158" s="96"/>
      <c r="G158" s="102"/>
      <c r="H158" s="89"/>
      <c r="I158" s="5"/>
      <c r="J158" s="5"/>
      <c r="K158" s="5"/>
      <c r="L158" s="5"/>
      <c r="M158" s="5"/>
      <c r="N158" s="5"/>
      <c r="O158" s="5"/>
      <c r="P158" s="5"/>
      <c r="Q158" s="5"/>
      <c r="R158" s="5"/>
      <c r="S158" s="5"/>
      <c r="T158" s="5"/>
      <c r="U158" s="5"/>
      <c r="V158" s="5"/>
      <c r="W158" s="5"/>
      <c r="X158" s="5"/>
      <c r="Y158" s="5"/>
      <c r="Z158" s="5"/>
    </row>
    <row r="159" spans="1:26">
      <c r="A159" s="95"/>
      <c r="B159" s="96"/>
      <c r="C159" s="96"/>
      <c r="D159" s="96"/>
      <c r="E159" s="96"/>
      <c r="F159" s="96"/>
      <c r="G159" s="102"/>
      <c r="H159" s="89"/>
      <c r="I159" s="5"/>
      <c r="J159" s="5"/>
      <c r="K159" s="5"/>
      <c r="L159" s="5"/>
      <c r="M159" s="5"/>
      <c r="N159" s="5"/>
      <c r="O159" s="5"/>
      <c r="P159" s="5"/>
      <c r="Q159" s="5"/>
      <c r="R159" s="5"/>
      <c r="S159" s="5"/>
      <c r="T159" s="5"/>
      <c r="U159" s="5"/>
      <c r="V159" s="5"/>
      <c r="W159" s="5"/>
      <c r="X159" s="5"/>
      <c r="Y159" s="5"/>
      <c r="Z159" s="5"/>
    </row>
    <row r="160" spans="1:26">
      <c r="A160" s="95"/>
      <c r="B160" s="96"/>
      <c r="C160" s="96"/>
      <c r="D160" s="96"/>
      <c r="E160" s="96"/>
      <c r="F160" s="96"/>
      <c r="G160" s="102"/>
      <c r="H160" s="89"/>
      <c r="I160" s="5"/>
      <c r="J160" s="5"/>
      <c r="K160" s="5"/>
      <c r="L160" s="5"/>
      <c r="M160" s="5"/>
      <c r="N160" s="5"/>
      <c r="O160" s="5"/>
      <c r="P160" s="5"/>
      <c r="Q160" s="5"/>
      <c r="R160" s="5"/>
      <c r="S160" s="5"/>
      <c r="T160" s="5"/>
      <c r="U160" s="5"/>
      <c r="V160" s="5"/>
      <c r="W160" s="5"/>
      <c r="X160" s="5"/>
      <c r="Y160" s="5"/>
      <c r="Z160" s="5"/>
    </row>
    <row r="161" spans="1:26">
      <c r="A161" s="95"/>
      <c r="B161" s="96"/>
      <c r="C161" s="96"/>
      <c r="D161" s="96"/>
      <c r="E161" s="96"/>
      <c r="F161" s="96"/>
      <c r="G161" s="102"/>
      <c r="H161" s="89"/>
      <c r="I161" s="5"/>
      <c r="J161" s="5"/>
      <c r="K161" s="5"/>
      <c r="L161" s="5"/>
      <c r="M161" s="5"/>
      <c r="N161" s="5"/>
      <c r="O161" s="5"/>
      <c r="P161" s="5"/>
      <c r="Q161" s="5"/>
      <c r="R161" s="5"/>
      <c r="S161" s="5"/>
      <c r="T161" s="5"/>
      <c r="U161" s="5"/>
      <c r="V161" s="5"/>
      <c r="W161" s="5"/>
      <c r="X161" s="5"/>
      <c r="Y161" s="5"/>
      <c r="Z161" s="5"/>
    </row>
    <row r="162" spans="1:26">
      <c r="A162" s="95"/>
      <c r="B162" s="96"/>
      <c r="C162" s="96"/>
      <c r="D162" s="96"/>
      <c r="E162" s="96"/>
      <c r="F162" s="96"/>
      <c r="G162" s="102"/>
      <c r="H162" s="89"/>
      <c r="I162" s="5"/>
      <c r="J162" s="5"/>
      <c r="K162" s="5"/>
      <c r="L162" s="5"/>
      <c r="M162" s="5"/>
      <c r="N162" s="5"/>
      <c r="O162" s="5"/>
      <c r="P162" s="5"/>
      <c r="Q162" s="5"/>
      <c r="R162" s="5"/>
      <c r="S162" s="5"/>
      <c r="T162" s="5"/>
      <c r="U162" s="5"/>
      <c r="V162" s="5"/>
      <c r="W162" s="5"/>
      <c r="X162" s="5"/>
      <c r="Y162" s="5"/>
      <c r="Z162" s="5"/>
    </row>
    <row r="163" spans="1:26">
      <c r="A163" s="95"/>
      <c r="B163" s="96"/>
      <c r="C163" s="96"/>
      <c r="D163" s="96"/>
      <c r="E163" s="96"/>
      <c r="F163" s="96"/>
      <c r="G163" s="102"/>
      <c r="H163" s="89"/>
      <c r="I163" s="5"/>
      <c r="J163" s="5"/>
      <c r="K163" s="5"/>
      <c r="L163" s="5"/>
      <c r="M163" s="5"/>
      <c r="N163" s="5"/>
      <c r="O163" s="5"/>
      <c r="P163" s="5"/>
      <c r="Q163" s="5"/>
      <c r="R163" s="5"/>
      <c r="S163" s="5"/>
      <c r="T163" s="5"/>
      <c r="U163" s="5"/>
      <c r="V163" s="5"/>
      <c r="W163" s="5"/>
      <c r="X163" s="5"/>
      <c r="Y163" s="5"/>
      <c r="Z163" s="5"/>
    </row>
    <row r="164" spans="1:26">
      <c r="A164" s="95"/>
      <c r="B164" s="96"/>
      <c r="C164" s="96"/>
      <c r="D164" s="96"/>
      <c r="E164" s="96"/>
      <c r="F164" s="96"/>
      <c r="G164" s="102"/>
      <c r="H164" s="89"/>
      <c r="I164" s="5"/>
      <c r="J164" s="5"/>
      <c r="K164" s="5"/>
      <c r="L164" s="5"/>
      <c r="M164" s="5"/>
      <c r="N164" s="5"/>
      <c r="O164" s="5"/>
      <c r="P164" s="5"/>
      <c r="Q164" s="5"/>
      <c r="R164" s="5"/>
      <c r="S164" s="5"/>
      <c r="T164" s="5"/>
      <c r="U164" s="5"/>
      <c r="V164" s="5"/>
      <c r="W164" s="5"/>
      <c r="X164" s="5"/>
      <c r="Y164" s="5"/>
      <c r="Z164" s="5"/>
    </row>
    <row r="165" spans="1:26">
      <c r="A165" s="95"/>
      <c r="B165" s="96"/>
      <c r="C165" s="96"/>
      <c r="D165" s="96"/>
      <c r="E165" s="96"/>
      <c r="F165" s="96"/>
      <c r="G165" s="102"/>
      <c r="H165" s="89"/>
      <c r="I165" s="5"/>
      <c r="J165" s="5"/>
      <c r="K165" s="5"/>
      <c r="L165" s="5"/>
      <c r="M165" s="5"/>
      <c r="N165" s="5"/>
      <c r="O165" s="5"/>
      <c r="P165" s="5"/>
      <c r="Q165" s="5"/>
      <c r="R165" s="5"/>
      <c r="S165" s="5"/>
      <c r="T165" s="5"/>
      <c r="U165" s="5"/>
      <c r="V165" s="5"/>
      <c r="W165" s="5"/>
      <c r="X165" s="5"/>
      <c r="Y165" s="5"/>
      <c r="Z165" s="5"/>
    </row>
    <row r="166" spans="1:26">
      <c r="A166" s="95"/>
      <c r="B166" s="96"/>
      <c r="C166" s="96"/>
      <c r="D166" s="96"/>
      <c r="E166" s="96"/>
      <c r="F166" s="96"/>
      <c r="G166" s="102"/>
      <c r="H166" s="89"/>
      <c r="I166" s="5"/>
      <c r="J166" s="5"/>
      <c r="K166" s="5"/>
      <c r="L166" s="5"/>
      <c r="M166" s="5"/>
      <c r="N166" s="5"/>
      <c r="O166" s="5"/>
      <c r="P166" s="5"/>
      <c r="Q166" s="5"/>
      <c r="R166" s="5"/>
      <c r="S166" s="5"/>
      <c r="T166" s="5"/>
      <c r="U166" s="5"/>
      <c r="V166" s="5"/>
      <c r="W166" s="5"/>
      <c r="X166" s="5"/>
      <c r="Y166" s="5"/>
      <c r="Z166" s="5"/>
    </row>
    <row r="167" spans="1:26">
      <c r="A167" s="95"/>
      <c r="B167" s="96"/>
      <c r="C167" s="96"/>
      <c r="D167" s="96"/>
      <c r="E167" s="96"/>
      <c r="F167" s="96"/>
      <c r="G167" s="102"/>
      <c r="H167" s="89"/>
      <c r="I167" s="5"/>
      <c r="J167" s="5"/>
      <c r="K167" s="5"/>
      <c r="L167" s="5"/>
      <c r="M167" s="5"/>
      <c r="N167" s="5"/>
      <c r="O167" s="5"/>
      <c r="P167" s="5"/>
      <c r="Q167" s="5"/>
      <c r="R167" s="5"/>
      <c r="S167" s="5"/>
      <c r="T167" s="5"/>
      <c r="U167" s="5"/>
      <c r="V167" s="5"/>
      <c r="W167" s="5"/>
      <c r="X167" s="5"/>
      <c r="Y167" s="5"/>
      <c r="Z167" s="5"/>
    </row>
    <row r="168" spans="1:26">
      <c r="A168" s="95"/>
      <c r="B168" s="96"/>
      <c r="C168" s="96"/>
      <c r="D168" s="96"/>
      <c r="E168" s="96"/>
      <c r="F168" s="96"/>
      <c r="G168" s="102"/>
      <c r="H168" s="89"/>
      <c r="I168" s="5"/>
      <c r="J168" s="5"/>
      <c r="K168" s="5"/>
      <c r="L168" s="5"/>
      <c r="M168" s="5"/>
      <c r="N168" s="5"/>
      <c r="O168" s="5"/>
      <c r="P168" s="5"/>
      <c r="Q168" s="5"/>
      <c r="R168" s="5"/>
      <c r="S168" s="5"/>
      <c r="T168" s="5"/>
      <c r="U168" s="5"/>
      <c r="V168" s="5"/>
      <c r="W168" s="5"/>
      <c r="X168" s="5"/>
      <c r="Y168" s="5"/>
      <c r="Z168" s="5"/>
    </row>
    <row r="169" spans="1:26">
      <c r="A169" s="95"/>
      <c r="B169" s="96"/>
      <c r="C169" s="96"/>
      <c r="D169" s="96"/>
      <c r="E169" s="96"/>
      <c r="F169" s="96"/>
      <c r="G169" s="102"/>
      <c r="H169" s="89"/>
      <c r="I169" s="5"/>
      <c r="J169" s="5"/>
      <c r="K169" s="5"/>
      <c r="L169" s="5"/>
      <c r="M169" s="5"/>
      <c r="N169" s="5"/>
      <c r="O169" s="5"/>
      <c r="P169" s="5"/>
      <c r="Q169" s="5"/>
      <c r="R169" s="5"/>
      <c r="S169" s="5"/>
      <c r="T169" s="5"/>
      <c r="U169" s="5"/>
      <c r="V169" s="5"/>
      <c r="W169" s="5"/>
      <c r="X169" s="5"/>
      <c r="Y169" s="5"/>
      <c r="Z169" s="5"/>
    </row>
    <row r="170" spans="1:26">
      <c r="A170" s="95"/>
      <c r="B170" s="96"/>
      <c r="C170" s="96"/>
      <c r="D170" s="96"/>
      <c r="E170" s="96"/>
      <c r="F170" s="96"/>
      <c r="G170" s="102"/>
      <c r="H170" s="89"/>
      <c r="I170" s="5"/>
      <c r="J170" s="5"/>
      <c r="K170" s="5"/>
      <c r="L170" s="5"/>
      <c r="M170" s="5"/>
      <c r="N170" s="5"/>
      <c r="O170" s="5"/>
      <c r="P170" s="5"/>
      <c r="Q170" s="5"/>
      <c r="R170" s="5"/>
      <c r="S170" s="5"/>
      <c r="T170" s="5"/>
      <c r="U170" s="5"/>
      <c r="V170" s="5"/>
      <c r="W170" s="5"/>
      <c r="X170" s="5"/>
      <c r="Y170" s="5"/>
      <c r="Z170" s="5"/>
    </row>
    <row r="171" spans="1:26">
      <c r="A171" s="95"/>
      <c r="B171" s="96"/>
      <c r="C171" s="96"/>
      <c r="D171" s="96"/>
      <c r="E171" s="96"/>
      <c r="F171" s="96"/>
      <c r="G171" s="102"/>
      <c r="H171" s="89"/>
      <c r="I171" s="5"/>
      <c r="J171" s="5"/>
      <c r="K171" s="5"/>
      <c r="L171" s="5"/>
      <c r="M171" s="5"/>
      <c r="N171" s="5"/>
      <c r="O171" s="5"/>
      <c r="P171" s="5"/>
      <c r="Q171" s="5"/>
      <c r="R171" s="5"/>
      <c r="S171" s="5"/>
      <c r="T171" s="5"/>
      <c r="U171" s="5"/>
      <c r="V171" s="5"/>
      <c r="W171" s="5"/>
      <c r="X171" s="5"/>
      <c r="Y171" s="5"/>
      <c r="Z171" s="5"/>
    </row>
    <row r="172" spans="1:26">
      <c r="A172" s="95"/>
      <c r="B172" s="96"/>
      <c r="C172" s="96"/>
      <c r="D172" s="96"/>
      <c r="E172" s="96"/>
      <c r="F172" s="96"/>
      <c r="G172" s="102"/>
      <c r="H172" s="89"/>
      <c r="I172" s="5"/>
      <c r="J172" s="5"/>
      <c r="K172" s="5"/>
      <c r="L172" s="5"/>
      <c r="M172" s="5"/>
      <c r="N172" s="5"/>
      <c r="O172" s="5"/>
      <c r="P172" s="5"/>
      <c r="Q172" s="5"/>
      <c r="R172" s="5"/>
      <c r="S172" s="5"/>
      <c r="T172" s="5"/>
      <c r="U172" s="5"/>
      <c r="V172" s="5"/>
      <c r="W172" s="5"/>
      <c r="X172" s="5"/>
      <c r="Y172" s="5"/>
      <c r="Z172" s="5"/>
    </row>
    <row r="173" spans="1:26">
      <c r="A173" s="95"/>
      <c r="B173" s="96"/>
      <c r="C173" s="96"/>
      <c r="D173" s="96"/>
      <c r="E173" s="96"/>
      <c r="F173" s="96"/>
      <c r="G173" s="102"/>
      <c r="H173" s="89"/>
      <c r="I173" s="5"/>
      <c r="J173" s="5"/>
      <c r="K173" s="5"/>
      <c r="L173" s="5"/>
      <c r="M173" s="5"/>
      <c r="N173" s="5"/>
      <c r="O173" s="5"/>
      <c r="P173" s="5"/>
      <c r="Q173" s="5"/>
      <c r="R173" s="5"/>
      <c r="S173" s="5"/>
      <c r="T173" s="5"/>
      <c r="U173" s="5"/>
      <c r="V173" s="5"/>
      <c r="W173" s="5"/>
      <c r="X173" s="5"/>
      <c r="Y173" s="5"/>
      <c r="Z173" s="5"/>
    </row>
    <row r="174" spans="1:26">
      <c r="A174" s="95"/>
      <c r="B174" s="96"/>
      <c r="C174" s="96"/>
      <c r="D174" s="96"/>
      <c r="E174" s="96"/>
      <c r="F174" s="96"/>
      <c r="G174" s="102"/>
      <c r="H174" s="89"/>
      <c r="I174" s="5"/>
      <c r="J174" s="5"/>
      <c r="K174" s="5"/>
      <c r="L174" s="5"/>
      <c r="M174" s="5"/>
      <c r="N174" s="5"/>
      <c r="O174" s="5"/>
      <c r="P174" s="5"/>
      <c r="Q174" s="5"/>
      <c r="R174" s="5"/>
      <c r="S174" s="5"/>
      <c r="T174" s="5"/>
      <c r="U174" s="5"/>
      <c r="V174" s="5"/>
      <c r="W174" s="5"/>
      <c r="X174" s="5"/>
      <c r="Y174" s="5"/>
      <c r="Z174" s="5"/>
    </row>
    <row r="175" spans="1:26">
      <c r="A175" s="95"/>
      <c r="B175" s="96"/>
      <c r="C175" s="96"/>
      <c r="D175" s="96"/>
      <c r="E175" s="96"/>
      <c r="F175" s="96"/>
      <c r="G175" s="102"/>
      <c r="H175" s="89"/>
      <c r="I175" s="5"/>
      <c r="J175" s="5"/>
      <c r="K175" s="5"/>
      <c r="L175" s="5"/>
      <c r="M175" s="5"/>
      <c r="N175" s="5"/>
      <c r="O175" s="5"/>
      <c r="P175" s="5"/>
      <c r="Q175" s="5"/>
      <c r="R175" s="5"/>
      <c r="S175" s="5"/>
      <c r="T175" s="5"/>
      <c r="U175" s="5"/>
      <c r="V175" s="5"/>
      <c r="W175" s="5"/>
      <c r="X175" s="5"/>
      <c r="Y175" s="5"/>
      <c r="Z175" s="5"/>
    </row>
    <row r="176" spans="1:26">
      <c r="A176" s="95"/>
      <c r="B176" s="96"/>
      <c r="C176" s="96"/>
      <c r="D176" s="96"/>
      <c r="E176" s="96"/>
      <c r="F176" s="96"/>
      <c r="G176" s="102"/>
      <c r="H176" s="89"/>
      <c r="I176" s="5"/>
      <c r="J176" s="5"/>
      <c r="K176" s="5"/>
      <c r="L176" s="5"/>
      <c r="M176" s="5"/>
      <c r="N176" s="5"/>
      <c r="O176" s="5"/>
      <c r="P176" s="5"/>
      <c r="Q176" s="5"/>
      <c r="R176" s="5"/>
      <c r="S176" s="5"/>
      <c r="T176" s="5"/>
      <c r="U176" s="5"/>
      <c r="V176" s="5"/>
      <c r="W176" s="5"/>
      <c r="X176" s="5"/>
      <c r="Y176" s="5"/>
      <c r="Z176" s="5"/>
    </row>
    <row r="177" spans="1:26">
      <c r="A177" s="95"/>
      <c r="B177" s="96"/>
      <c r="C177" s="96"/>
      <c r="D177" s="96"/>
      <c r="E177" s="96"/>
      <c r="F177" s="96"/>
      <c r="G177" s="102"/>
      <c r="H177" s="89"/>
      <c r="I177" s="5"/>
      <c r="J177" s="5"/>
      <c r="K177" s="5"/>
      <c r="L177" s="5"/>
      <c r="M177" s="5"/>
      <c r="N177" s="5"/>
      <c r="O177" s="5"/>
      <c r="P177" s="5"/>
      <c r="Q177" s="5"/>
      <c r="R177" s="5"/>
      <c r="S177" s="5"/>
      <c r="T177" s="5"/>
      <c r="U177" s="5"/>
      <c r="V177" s="5"/>
      <c r="W177" s="5"/>
      <c r="X177" s="5"/>
      <c r="Y177" s="5"/>
      <c r="Z177" s="5"/>
    </row>
    <row r="178" spans="1:26">
      <c r="A178" s="95"/>
      <c r="B178" s="96"/>
      <c r="C178" s="96"/>
      <c r="D178" s="96"/>
      <c r="E178" s="96"/>
      <c r="F178" s="96"/>
      <c r="G178" s="102"/>
      <c r="H178" s="89"/>
      <c r="I178" s="5"/>
      <c r="J178" s="5"/>
      <c r="K178" s="5"/>
      <c r="L178" s="5"/>
      <c r="M178" s="5"/>
      <c r="N178" s="5"/>
      <c r="O178" s="5"/>
      <c r="P178" s="5"/>
      <c r="Q178" s="5"/>
      <c r="R178" s="5"/>
      <c r="S178" s="5"/>
      <c r="T178" s="5"/>
      <c r="U178" s="5"/>
      <c r="V178" s="5"/>
      <c r="W178" s="5"/>
      <c r="X178" s="5"/>
      <c r="Y178" s="5"/>
      <c r="Z178" s="5"/>
    </row>
    <row r="179" spans="1:26">
      <c r="A179" s="95"/>
      <c r="B179" s="96"/>
      <c r="C179" s="96"/>
      <c r="D179" s="96"/>
      <c r="E179" s="96"/>
      <c r="F179" s="96"/>
      <c r="G179" s="102"/>
      <c r="H179" s="89"/>
      <c r="I179" s="5"/>
      <c r="J179" s="5"/>
      <c r="K179" s="5"/>
      <c r="L179" s="5"/>
      <c r="M179" s="5"/>
      <c r="N179" s="5"/>
      <c r="O179" s="5"/>
      <c r="P179" s="5"/>
      <c r="Q179" s="5"/>
      <c r="R179" s="5"/>
      <c r="S179" s="5"/>
      <c r="T179" s="5"/>
      <c r="U179" s="5"/>
      <c r="V179" s="5"/>
      <c r="W179" s="5"/>
      <c r="X179" s="5"/>
      <c r="Y179" s="5"/>
      <c r="Z179" s="5"/>
    </row>
    <row r="180" spans="1:26">
      <c r="A180" s="95"/>
      <c r="B180" s="96"/>
      <c r="C180" s="96"/>
      <c r="D180" s="96"/>
      <c r="E180" s="96"/>
      <c r="F180" s="96"/>
      <c r="G180" s="102"/>
      <c r="H180" s="89"/>
      <c r="I180" s="5"/>
      <c r="J180" s="5"/>
      <c r="K180" s="5"/>
      <c r="L180" s="5"/>
      <c r="M180" s="5"/>
      <c r="N180" s="5"/>
      <c r="O180" s="5"/>
      <c r="P180" s="5"/>
      <c r="Q180" s="5"/>
      <c r="R180" s="5"/>
      <c r="S180" s="5"/>
      <c r="T180" s="5"/>
      <c r="U180" s="5"/>
      <c r="V180" s="5"/>
      <c r="W180" s="5"/>
      <c r="X180" s="5"/>
      <c r="Y180" s="5"/>
      <c r="Z180" s="5"/>
    </row>
    <row r="181" spans="1:26">
      <c r="A181" s="95"/>
      <c r="B181" s="96"/>
      <c r="C181" s="96"/>
      <c r="D181" s="96"/>
      <c r="E181" s="96"/>
      <c r="F181" s="96"/>
      <c r="G181" s="102"/>
      <c r="H181" s="89"/>
      <c r="I181" s="5"/>
      <c r="J181" s="5"/>
      <c r="K181" s="5"/>
      <c r="L181" s="5"/>
      <c r="M181" s="5"/>
      <c r="N181" s="5"/>
      <c r="O181" s="5"/>
      <c r="P181" s="5"/>
      <c r="Q181" s="5"/>
      <c r="R181" s="5"/>
      <c r="S181" s="5"/>
      <c r="T181" s="5"/>
      <c r="U181" s="5"/>
      <c r="V181" s="5"/>
      <c r="W181" s="5"/>
      <c r="X181" s="5"/>
      <c r="Y181" s="5"/>
      <c r="Z181" s="5"/>
    </row>
    <row r="182" spans="1:26">
      <c r="A182" s="95"/>
      <c r="B182" s="96"/>
      <c r="C182" s="96"/>
      <c r="D182" s="96"/>
      <c r="E182" s="96"/>
      <c r="F182" s="96"/>
      <c r="G182" s="102"/>
      <c r="H182" s="89"/>
      <c r="I182" s="5"/>
      <c r="J182" s="5"/>
      <c r="K182" s="5"/>
      <c r="L182" s="5"/>
      <c r="M182" s="5"/>
      <c r="N182" s="5"/>
      <c r="O182" s="5"/>
      <c r="P182" s="5"/>
      <c r="Q182" s="5"/>
      <c r="R182" s="5"/>
      <c r="S182" s="5"/>
      <c r="T182" s="5"/>
      <c r="U182" s="5"/>
      <c r="V182" s="5"/>
      <c r="W182" s="5"/>
      <c r="X182" s="5"/>
      <c r="Y182" s="5"/>
      <c r="Z182" s="5"/>
    </row>
    <row r="183" spans="1:26">
      <c r="A183" s="95"/>
      <c r="B183" s="96"/>
      <c r="C183" s="96"/>
      <c r="D183" s="96"/>
      <c r="E183" s="96"/>
      <c r="F183" s="96"/>
      <c r="G183" s="102"/>
      <c r="H183" s="89"/>
      <c r="I183" s="5"/>
      <c r="J183" s="5"/>
      <c r="K183" s="5"/>
      <c r="L183" s="5"/>
      <c r="M183" s="5"/>
      <c r="N183" s="5"/>
      <c r="O183" s="5"/>
      <c r="P183" s="5"/>
      <c r="Q183" s="5"/>
      <c r="R183" s="5"/>
      <c r="S183" s="5"/>
      <c r="T183" s="5"/>
      <c r="U183" s="5"/>
      <c r="V183" s="5"/>
      <c r="W183" s="5"/>
      <c r="X183" s="5"/>
      <c r="Y183" s="5"/>
      <c r="Z183" s="5"/>
    </row>
    <row r="184" spans="1:26">
      <c r="A184" s="95"/>
      <c r="B184" s="96"/>
      <c r="C184" s="96"/>
      <c r="D184" s="96"/>
      <c r="E184" s="96"/>
      <c r="F184" s="96"/>
      <c r="G184" s="102"/>
      <c r="H184" s="89"/>
      <c r="I184" s="5"/>
      <c r="J184" s="5"/>
      <c r="K184" s="5"/>
      <c r="L184" s="5"/>
      <c r="M184" s="5"/>
      <c r="N184" s="5"/>
      <c r="O184" s="5"/>
      <c r="P184" s="5"/>
      <c r="Q184" s="5"/>
      <c r="R184" s="5"/>
      <c r="S184" s="5"/>
      <c r="T184" s="5"/>
      <c r="U184" s="5"/>
      <c r="V184" s="5"/>
      <c r="W184" s="5"/>
      <c r="X184" s="5"/>
      <c r="Y184" s="5"/>
      <c r="Z184" s="5"/>
    </row>
    <row r="185" spans="1:26">
      <c r="A185" s="95"/>
      <c r="B185" s="96"/>
      <c r="C185" s="96"/>
      <c r="D185" s="96"/>
      <c r="E185" s="96"/>
      <c r="F185" s="96"/>
      <c r="G185" s="102"/>
      <c r="H185" s="89"/>
      <c r="I185" s="5"/>
      <c r="J185" s="5"/>
      <c r="K185" s="5"/>
      <c r="L185" s="5"/>
      <c r="M185" s="5"/>
      <c r="N185" s="5"/>
      <c r="O185" s="5"/>
      <c r="P185" s="5"/>
      <c r="Q185" s="5"/>
      <c r="R185" s="5"/>
      <c r="S185" s="5"/>
      <c r="T185" s="5"/>
      <c r="U185" s="5"/>
      <c r="V185" s="5"/>
      <c r="W185" s="5"/>
      <c r="X185" s="5"/>
      <c r="Y185" s="5"/>
      <c r="Z185" s="5"/>
    </row>
    <row r="186" spans="1:26">
      <c r="A186" s="95"/>
      <c r="B186" s="96"/>
      <c r="C186" s="96"/>
      <c r="D186" s="96"/>
      <c r="E186" s="96"/>
      <c r="F186" s="96"/>
      <c r="G186" s="102"/>
      <c r="H186" s="89"/>
      <c r="I186" s="5"/>
      <c r="J186" s="5"/>
      <c r="K186" s="5"/>
      <c r="L186" s="5"/>
      <c r="M186" s="5"/>
      <c r="N186" s="5"/>
      <c r="O186" s="5"/>
      <c r="P186" s="5"/>
      <c r="Q186" s="5"/>
      <c r="R186" s="5"/>
      <c r="S186" s="5"/>
      <c r="T186" s="5"/>
      <c r="U186" s="5"/>
      <c r="V186" s="5"/>
      <c r="W186" s="5"/>
      <c r="X186" s="5"/>
      <c r="Y186" s="5"/>
      <c r="Z186" s="5"/>
    </row>
    <row r="187" spans="1:26">
      <c r="A187" s="95"/>
      <c r="B187" s="96"/>
      <c r="C187" s="96"/>
      <c r="D187" s="96"/>
      <c r="E187" s="96"/>
      <c r="F187" s="96"/>
      <c r="G187" s="102"/>
      <c r="H187" s="89"/>
      <c r="I187" s="5"/>
      <c r="J187" s="5"/>
      <c r="K187" s="5"/>
      <c r="L187" s="5"/>
      <c r="M187" s="5"/>
      <c r="N187" s="5"/>
      <c r="O187" s="5"/>
      <c r="P187" s="5"/>
      <c r="Q187" s="5"/>
      <c r="R187" s="5"/>
      <c r="S187" s="5"/>
      <c r="T187" s="5"/>
      <c r="U187" s="5"/>
      <c r="V187" s="5"/>
      <c r="W187" s="5"/>
      <c r="X187" s="5"/>
      <c r="Y187" s="5"/>
      <c r="Z187" s="5"/>
    </row>
    <row r="188" spans="1:26">
      <c r="A188" s="95"/>
      <c r="B188" s="96"/>
      <c r="C188" s="96"/>
      <c r="D188" s="96"/>
      <c r="E188" s="96"/>
      <c r="F188" s="96"/>
      <c r="G188" s="102"/>
      <c r="H188" s="89"/>
      <c r="I188" s="5"/>
      <c r="J188" s="5"/>
      <c r="K188" s="5"/>
      <c r="L188" s="5"/>
      <c r="M188" s="5"/>
      <c r="N188" s="5"/>
      <c r="O188" s="5"/>
      <c r="P188" s="5"/>
      <c r="Q188" s="5"/>
      <c r="R188" s="5"/>
      <c r="S188" s="5"/>
      <c r="T188" s="5"/>
      <c r="U188" s="5"/>
      <c r="V188" s="5"/>
      <c r="W188" s="5"/>
      <c r="X188" s="5"/>
      <c r="Y188" s="5"/>
      <c r="Z188" s="5"/>
    </row>
    <row r="189" spans="1:26">
      <c r="A189" s="95"/>
      <c r="B189" s="96"/>
      <c r="C189" s="96"/>
      <c r="D189" s="96"/>
      <c r="E189" s="96"/>
      <c r="F189" s="96"/>
      <c r="G189" s="102"/>
      <c r="H189" s="89"/>
      <c r="I189" s="5"/>
      <c r="J189" s="5"/>
      <c r="K189" s="5"/>
      <c r="L189" s="5"/>
      <c r="M189" s="5"/>
      <c r="N189" s="5"/>
      <c r="O189" s="5"/>
      <c r="P189" s="5"/>
      <c r="Q189" s="5"/>
      <c r="R189" s="5"/>
      <c r="S189" s="5"/>
      <c r="T189" s="5"/>
      <c r="U189" s="5"/>
      <c r="V189" s="5"/>
      <c r="W189" s="5"/>
      <c r="X189" s="5"/>
      <c r="Y189" s="5"/>
      <c r="Z189" s="5"/>
    </row>
    <row r="190" spans="1:26">
      <c r="A190" s="95"/>
      <c r="B190" s="96"/>
      <c r="C190" s="96"/>
      <c r="D190" s="96"/>
      <c r="E190" s="96"/>
      <c r="F190" s="96"/>
      <c r="G190" s="102"/>
      <c r="H190" s="89"/>
      <c r="I190" s="5"/>
      <c r="J190" s="5"/>
      <c r="K190" s="5"/>
      <c r="L190" s="5"/>
      <c r="M190" s="5"/>
      <c r="N190" s="5"/>
      <c r="O190" s="5"/>
      <c r="P190" s="5"/>
      <c r="Q190" s="5"/>
      <c r="R190" s="5"/>
      <c r="S190" s="5"/>
      <c r="T190" s="5"/>
      <c r="U190" s="5"/>
      <c r="V190" s="5"/>
      <c r="W190" s="5"/>
      <c r="X190" s="5"/>
      <c r="Y190" s="5"/>
      <c r="Z190" s="5"/>
    </row>
    <row r="191" spans="1:26">
      <c r="A191" s="95"/>
      <c r="B191" s="96"/>
      <c r="C191" s="96"/>
      <c r="D191" s="96"/>
      <c r="E191" s="96"/>
      <c r="F191" s="96"/>
      <c r="G191" s="102"/>
      <c r="H191" s="89"/>
      <c r="I191" s="5"/>
      <c r="J191" s="5"/>
      <c r="K191" s="5"/>
      <c r="L191" s="5"/>
      <c r="M191" s="5"/>
      <c r="N191" s="5"/>
      <c r="O191" s="5"/>
      <c r="P191" s="5"/>
      <c r="Q191" s="5"/>
      <c r="R191" s="5"/>
      <c r="S191" s="5"/>
      <c r="T191" s="5"/>
      <c r="U191" s="5"/>
      <c r="V191" s="5"/>
      <c r="W191" s="5"/>
      <c r="X191" s="5"/>
      <c r="Y191" s="5"/>
      <c r="Z191" s="5"/>
    </row>
    <row r="192" spans="1:26">
      <c r="A192" s="95"/>
      <c r="B192" s="96"/>
      <c r="C192" s="96"/>
      <c r="D192" s="96"/>
      <c r="E192" s="96"/>
      <c r="F192" s="96"/>
      <c r="G192" s="102"/>
      <c r="H192" s="89"/>
      <c r="I192" s="5"/>
      <c r="J192" s="5"/>
      <c r="K192" s="5"/>
      <c r="L192" s="5"/>
      <c r="M192" s="5"/>
      <c r="N192" s="5"/>
      <c r="O192" s="5"/>
      <c r="P192" s="5"/>
      <c r="Q192" s="5"/>
      <c r="R192" s="5"/>
      <c r="S192" s="5"/>
      <c r="T192" s="5"/>
      <c r="U192" s="5"/>
      <c r="V192" s="5"/>
      <c r="W192" s="5"/>
      <c r="X192" s="5"/>
      <c r="Y192" s="5"/>
      <c r="Z192" s="5"/>
    </row>
    <row r="193" spans="1:26">
      <c r="A193" s="95"/>
      <c r="B193" s="96"/>
      <c r="C193" s="96"/>
      <c r="D193" s="96"/>
      <c r="E193" s="96"/>
      <c r="F193" s="96"/>
      <c r="G193" s="102"/>
      <c r="H193" s="89"/>
      <c r="I193" s="5"/>
      <c r="J193" s="5"/>
      <c r="K193" s="5"/>
      <c r="L193" s="5"/>
      <c r="M193" s="5"/>
      <c r="N193" s="5"/>
      <c r="O193" s="5"/>
      <c r="P193" s="5"/>
      <c r="Q193" s="5"/>
      <c r="R193" s="5"/>
      <c r="S193" s="5"/>
      <c r="T193" s="5"/>
      <c r="U193" s="5"/>
      <c r="V193" s="5"/>
      <c r="W193" s="5"/>
      <c r="X193" s="5"/>
      <c r="Y193" s="5"/>
      <c r="Z193" s="5"/>
    </row>
    <row r="194" spans="1:26">
      <c r="A194" s="95"/>
      <c r="B194" s="96"/>
      <c r="C194" s="96"/>
      <c r="D194" s="96"/>
      <c r="E194" s="96"/>
      <c r="F194" s="96"/>
      <c r="G194" s="102"/>
      <c r="H194" s="89"/>
      <c r="I194" s="5"/>
      <c r="J194" s="5"/>
      <c r="K194" s="5"/>
      <c r="L194" s="5"/>
      <c r="M194" s="5"/>
      <c r="N194" s="5"/>
      <c r="O194" s="5"/>
      <c r="P194" s="5"/>
      <c r="Q194" s="5"/>
      <c r="R194" s="5"/>
      <c r="S194" s="5"/>
      <c r="T194" s="5"/>
      <c r="U194" s="5"/>
      <c r="V194" s="5"/>
      <c r="W194" s="5"/>
      <c r="X194" s="5"/>
      <c r="Y194" s="5"/>
      <c r="Z194" s="5"/>
    </row>
    <row r="195" spans="1:26">
      <c r="A195" s="95"/>
      <c r="B195" s="96"/>
      <c r="C195" s="96"/>
      <c r="D195" s="96"/>
      <c r="E195" s="96"/>
      <c r="F195" s="96"/>
      <c r="G195" s="102"/>
      <c r="H195" s="89"/>
      <c r="I195" s="5"/>
      <c r="J195" s="5"/>
      <c r="K195" s="5"/>
      <c r="L195" s="5"/>
      <c r="M195" s="5"/>
      <c r="N195" s="5"/>
      <c r="O195" s="5"/>
      <c r="P195" s="5"/>
      <c r="Q195" s="5"/>
      <c r="R195" s="5"/>
      <c r="S195" s="5"/>
      <c r="T195" s="5"/>
      <c r="U195" s="5"/>
      <c r="V195" s="5"/>
      <c r="W195" s="5"/>
      <c r="X195" s="5"/>
      <c r="Y195" s="5"/>
      <c r="Z195" s="5"/>
    </row>
    <row r="196" spans="1:26">
      <c r="A196" s="95"/>
      <c r="B196" s="96"/>
      <c r="C196" s="96"/>
      <c r="D196" s="96"/>
      <c r="E196" s="96"/>
      <c r="F196" s="96"/>
      <c r="G196" s="102"/>
      <c r="H196" s="89"/>
      <c r="I196" s="5"/>
      <c r="J196" s="5"/>
      <c r="K196" s="5"/>
      <c r="L196" s="5"/>
      <c r="M196" s="5"/>
      <c r="N196" s="5"/>
      <c r="O196" s="5"/>
      <c r="P196" s="5"/>
      <c r="Q196" s="5"/>
      <c r="R196" s="5"/>
      <c r="S196" s="5"/>
      <c r="T196" s="5"/>
      <c r="U196" s="5"/>
      <c r="V196" s="5"/>
      <c r="W196" s="5"/>
      <c r="X196" s="5"/>
      <c r="Y196" s="5"/>
      <c r="Z196" s="5"/>
    </row>
    <row r="197" spans="1:26">
      <c r="A197" s="95"/>
      <c r="B197" s="96"/>
      <c r="C197" s="96"/>
      <c r="D197" s="96"/>
      <c r="E197" s="96"/>
      <c r="F197" s="96"/>
      <c r="G197" s="102"/>
      <c r="H197" s="89"/>
      <c r="I197" s="5"/>
      <c r="J197" s="5"/>
      <c r="K197" s="5"/>
      <c r="L197" s="5"/>
      <c r="M197" s="5"/>
      <c r="N197" s="5"/>
      <c r="O197" s="5"/>
      <c r="P197" s="5"/>
      <c r="Q197" s="5"/>
      <c r="R197" s="5"/>
      <c r="S197" s="5"/>
      <c r="T197" s="5"/>
      <c r="U197" s="5"/>
      <c r="V197" s="5"/>
      <c r="W197" s="5"/>
      <c r="X197" s="5"/>
      <c r="Y197" s="5"/>
      <c r="Z197" s="5"/>
    </row>
    <row r="198" spans="1:26">
      <c r="A198" s="95"/>
      <c r="B198" s="96"/>
      <c r="C198" s="96"/>
      <c r="D198" s="96"/>
      <c r="E198" s="96"/>
      <c r="F198" s="96"/>
      <c r="G198" s="102"/>
      <c r="H198" s="89"/>
      <c r="I198" s="5"/>
      <c r="J198" s="5"/>
      <c r="K198" s="5"/>
      <c r="L198" s="5"/>
      <c r="M198" s="5"/>
      <c r="N198" s="5"/>
      <c r="O198" s="5"/>
      <c r="P198" s="5"/>
      <c r="Q198" s="5"/>
      <c r="R198" s="5"/>
      <c r="S198" s="5"/>
      <c r="T198" s="5"/>
      <c r="U198" s="5"/>
      <c r="V198" s="5"/>
      <c r="W198" s="5"/>
      <c r="X198" s="5"/>
      <c r="Y198" s="5"/>
      <c r="Z198" s="5"/>
    </row>
    <row r="199" spans="1:26">
      <c r="A199" s="95"/>
      <c r="B199" s="96"/>
      <c r="C199" s="96"/>
      <c r="D199" s="96"/>
      <c r="E199" s="96"/>
      <c r="F199" s="96"/>
      <c r="G199" s="102"/>
      <c r="H199" s="89"/>
      <c r="I199" s="5"/>
      <c r="J199" s="5"/>
      <c r="K199" s="5"/>
      <c r="L199" s="5"/>
      <c r="M199" s="5"/>
      <c r="N199" s="5"/>
      <c r="O199" s="5"/>
      <c r="P199" s="5"/>
      <c r="Q199" s="5"/>
      <c r="R199" s="5"/>
      <c r="S199" s="5"/>
      <c r="T199" s="5"/>
      <c r="U199" s="5"/>
      <c r="V199" s="5"/>
      <c r="W199" s="5"/>
      <c r="X199" s="5"/>
      <c r="Y199" s="5"/>
      <c r="Z199" s="5"/>
    </row>
    <row r="200" spans="1:26">
      <c r="A200" s="95"/>
      <c r="B200" s="96"/>
      <c r="C200" s="96"/>
      <c r="D200" s="96"/>
      <c r="E200" s="96"/>
      <c r="F200" s="96"/>
      <c r="G200" s="102"/>
      <c r="H200" s="89"/>
      <c r="I200" s="5"/>
      <c r="J200" s="5"/>
      <c r="K200" s="5"/>
      <c r="L200" s="5"/>
      <c r="M200" s="5"/>
      <c r="N200" s="5"/>
      <c r="O200" s="5"/>
      <c r="P200" s="5"/>
      <c r="Q200" s="5"/>
      <c r="R200" s="5"/>
      <c r="S200" s="5"/>
      <c r="T200" s="5"/>
      <c r="U200" s="5"/>
      <c r="V200" s="5"/>
      <c r="W200" s="5"/>
      <c r="X200" s="5"/>
      <c r="Y200" s="5"/>
      <c r="Z200" s="5"/>
    </row>
    <row r="201" spans="1:26">
      <c r="A201" s="95"/>
      <c r="B201" s="96"/>
      <c r="C201" s="96"/>
      <c r="D201" s="96"/>
      <c r="E201" s="96"/>
      <c r="F201" s="96"/>
      <c r="G201" s="102"/>
      <c r="H201" s="89"/>
      <c r="I201" s="5"/>
      <c r="J201" s="5"/>
      <c r="K201" s="5"/>
      <c r="L201" s="5"/>
      <c r="M201" s="5"/>
      <c r="N201" s="5"/>
      <c r="O201" s="5"/>
      <c r="P201" s="5"/>
      <c r="Q201" s="5"/>
      <c r="R201" s="5"/>
      <c r="S201" s="5"/>
      <c r="T201" s="5"/>
      <c r="U201" s="5"/>
      <c r="V201" s="5"/>
      <c r="W201" s="5"/>
      <c r="X201" s="5"/>
      <c r="Y201" s="5"/>
      <c r="Z201" s="5"/>
    </row>
    <row r="202" spans="1:26">
      <c r="A202" s="95"/>
      <c r="B202" s="96"/>
      <c r="C202" s="96"/>
      <c r="D202" s="96"/>
      <c r="E202" s="96"/>
      <c r="F202" s="96"/>
      <c r="G202" s="102"/>
      <c r="H202" s="89"/>
      <c r="I202" s="5"/>
      <c r="J202" s="5"/>
      <c r="K202" s="5"/>
      <c r="L202" s="5"/>
      <c r="M202" s="5"/>
      <c r="N202" s="5"/>
      <c r="O202" s="5"/>
      <c r="P202" s="5"/>
      <c r="Q202" s="5"/>
      <c r="R202" s="5"/>
      <c r="S202" s="5"/>
      <c r="T202" s="5"/>
      <c r="U202" s="5"/>
      <c r="V202" s="5"/>
      <c r="W202" s="5"/>
      <c r="X202" s="5"/>
      <c r="Y202" s="5"/>
      <c r="Z202" s="5"/>
    </row>
    <row r="203" spans="1:26">
      <c r="A203" s="95"/>
      <c r="B203" s="96"/>
      <c r="C203" s="96"/>
      <c r="D203" s="96"/>
      <c r="E203" s="96"/>
      <c r="F203" s="96"/>
      <c r="G203" s="102"/>
      <c r="H203" s="89"/>
      <c r="I203" s="5"/>
      <c r="J203" s="5"/>
      <c r="K203" s="5"/>
      <c r="L203" s="5"/>
      <c r="M203" s="5"/>
      <c r="N203" s="5"/>
      <c r="O203" s="5"/>
      <c r="P203" s="5"/>
      <c r="Q203" s="5"/>
      <c r="R203" s="5"/>
      <c r="S203" s="5"/>
      <c r="T203" s="5"/>
      <c r="U203" s="5"/>
      <c r="V203" s="5"/>
      <c r="W203" s="5"/>
      <c r="X203" s="5"/>
      <c r="Y203" s="5"/>
      <c r="Z203" s="5"/>
    </row>
    <row r="204" spans="1:26">
      <c r="A204" s="98"/>
      <c r="B204" s="99"/>
      <c r="C204" s="99"/>
      <c r="D204" s="99"/>
      <c r="E204" s="99"/>
      <c r="F204" s="99"/>
      <c r="G204" s="103"/>
      <c r="H204" s="104"/>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H1"/>
    <mergeCell ref="A2:H2"/>
  </mergeCells>
  <dataValidations count="1">
    <dataValidation type="list" sqref="H5:H204" xr:uid="{00000000-0002-0000-0300-000000000000}">
      <formula1>"Yes,No"</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600"/>
  <sheetViews>
    <sheetView workbookViewId="0"/>
  </sheetViews>
  <sheetFormatPr defaultRowHeight="14.25"/>
  <cols>
    <col min="1" max="1" width="10.75" bestFit="1" customWidth="1"/>
    <col min="2" max="2" width="15.25" bestFit="1" customWidth="1"/>
    <col min="3" max="3" width="15.5" bestFit="1" customWidth="1"/>
    <col min="4" max="4" width="5.625" bestFit="1" customWidth="1"/>
    <col min="5" max="5" width="6.625" bestFit="1" customWidth="1"/>
    <col min="6" max="6" width="8.125" bestFit="1" customWidth="1"/>
    <col min="7" max="7" width="20.75" bestFit="1" customWidth="1"/>
    <col min="8" max="8" width="7.5" bestFit="1" customWidth="1"/>
  </cols>
  <sheetData>
    <row r="1" spans="1:26" ht="23.25">
      <c r="A1" s="42" t="s">
        <v>195</v>
      </c>
      <c r="B1" s="42"/>
      <c r="C1" s="42"/>
      <c r="D1" s="42"/>
      <c r="E1" s="42"/>
      <c r="F1" s="42"/>
      <c r="G1" s="42"/>
      <c r="H1" s="42"/>
      <c r="I1" s="5"/>
      <c r="J1" s="5"/>
      <c r="K1" s="5"/>
      <c r="L1" s="5"/>
      <c r="M1" s="5"/>
      <c r="N1" s="5"/>
      <c r="O1" s="5"/>
      <c r="P1" s="5"/>
      <c r="Q1" s="5"/>
      <c r="R1" s="5"/>
      <c r="S1" s="5"/>
      <c r="T1" s="5"/>
      <c r="U1" s="5"/>
      <c r="V1" s="5"/>
      <c r="W1" s="5"/>
      <c r="X1" s="5"/>
      <c r="Y1" s="5"/>
      <c r="Z1" s="5"/>
    </row>
    <row r="2" spans="1:26">
      <c r="A2" s="43" t="s">
        <v>196</v>
      </c>
      <c r="B2" s="43"/>
      <c r="C2" s="43"/>
      <c r="D2" s="43"/>
      <c r="E2" s="43"/>
      <c r="F2" s="43"/>
      <c r="G2" s="43"/>
      <c r="H2" s="43"/>
      <c r="I2" s="5"/>
      <c r="J2" s="5"/>
      <c r="K2" s="5"/>
      <c r="L2" s="5"/>
      <c r="M2" s="5"/>
      <c r="N2" s="5"/>
      <c r="O2" s="5"/>
      <c r="P2" s="5"/>
      <c r="Q2" s="5"/>
      <c r="R2" s="5"/>
      <c r="S2" s="5"/>
      <c r="T2" s="5"/>
      <c r="U2" s="5"/>
      <c r="V2" s="5"/>
      <c r="W2" s="5"/>
      <c r="X2" s="5"/>
      <c r="Y2" s="5"/>
      <c r="Z2" s="5"/>
    </row>
    <row r="3" spans="1:26">
      <c r="A3" s="44"/>
      <c r="B3" s="44"/>
      <c r="C3" s="44"/>
      <c r="D3" s="44"/>
      <c r="E3" s="44"/>
      <c r="F3" s="44"/>
      <c r="G3" s="44"/>
      <c r="H3" s="44"/>
      <c r="I3" s="5"/>
      <c r="J3" s="5"/>
      <c r="K3" s="5"/>
      <c r="L3" s="5"/>
      <c r="M3" s="5"/>
      <c r="N3" s="5"/>
      <c r="O3" s="5"/>
      <c r="P3" s="5"/>
      <c r="Q3" s="5"/>
      <c r="R3" s="5"/>
      <c r="S3" s="5"/>
      <c r="T3" s="5"/>
      <c r="U3" s="5"/>
      <c r="V3" s="5"/>
      <c r="W3" s="5"/>
      <c r="X3" s="5"/>
      <c r="Y3" s="5"/>
      <c r="Z3" s="5"/>
    </row>
    <row r="4" spans="1:26" ht="15">
      <c r="A4" s="45" t="s">
        <v>197</v>
      </c>
      <c r="B4" s="58" t="s">
        <v>198</v>
      </c>
      <c r="C4" s="58" t="s">
        <v>190</v>
      </c>
      <c r="D4" s="58" t="s">
        <v>191</v>
      </c>
      <c r="E4" s="58" t="s">
        <v>192</v>
      </c>
      <c r="F4" s="58" t="s">
        <v>193</v>
      </c>
      <c r="G4" s="58" t="s">
        <v>194</v>
      </c>
      <c r="H4" s="46" t="s">
        <v>76</v>
      </c>
      <c r="I4" s="5"/>
      <c r="J4" s="5"/>
      <c r="K4" s="5"/>
      <c r="L4" s="5"/>
      <c r="M4" s="5"/>
      <c r="N4" s="5"/>
      <c r="O4" s="5"/>
      <c r="P4" s="5"/>
      <c r="Q4" s="5"/>
      <c r="R4" s="5"/>
      <c r="S4" s="5"/>
      <c r="T4" s="5"/>
      <c r="U4" s="5"/>
      <c r="V4" s="5"/>
      <c r="W4" s="5"/>
      <c r="X4" s="5"/>
      <c r="Y4" s="5"/>
      <c r="Z4" s="5"/>
    </row>
    <row r="5" spans="1:26">
      <c r="A5" s="92"/>
      <c r="B5" s="93"/>
      <c r="C5" s="93"/>
      <c r="D5" s="93"/>
      <c r="E5" s="93"/>
      <c r="F5" s="93"/>
      <c r="G5" s="101"/>
      <c r="H5" s="88"/>
      <c r="I5" s="5"/>
      <c r="J5" s="5"/>
      <c r="K5" s="5"/>
      <c r="L5" s="5"/>
      <c r="M5" s="5"/>
      <c r="N5" s="5"/>
      <c r="O5" s="5"/>
      <c r="P5" s="5"/>
      <c r="Q5" s="5"/>
      <c r="R5" s="5"/>
      <c r="S5" s="5"/>
      <c r="T5" s="5"/>
      <c r="U5" s="5"/>
      <c r="V5" s="5"/>
      <c r="W5" s="5"/>
      <c r="X5" s="5"/>
      <c r="Y5" s="5"/>
      <c r="Z5" s="5"/>
    </row>
    <row r="6" spans="1:26">
      <c r="A6" s="95"/>
      <c r="B6" s="96"/>
      <c r="C6" s="96"/>
      <c r="D6" s="96"/>
      <c r="E6" s="96"/>
      <c r="F6" s="96"/>
      <c r="G6" s="102"/>
      <c r="H6" s="89"/>
      <c r="I6" s="5"/>
      <c r="J6" s="5"/>
      <c r="K6" s="5"/>
      <c r="L6" s="5"/>
      <c r="M6" s="5"/>
      <c r="N6" s="5"/>
      <c r="O6" s="5"/>
      <c r="P6" s="5"/>
      <c r="Q6" s="5"/>
      <c r="R6" s="5"/>
      <c r="S6" s="5"/>
      <c r="T6" s="5"/>
      <c r="U6" s="5"/>
      <c r="V6" s="5"/>
      <c r="W6" s="5"/>
      <c r="X6" s="5"/>
      <c r="Y6" s="5"/>
      <c r="Z6" s="5"/>
    </row>
    <row r="7" spans="1:26">
      <c r="A7" s="95"/>
      <c r="B7" s="96"/>
      <c r="C7" s="96"/>
      <c r="D7" s="96"/>
      <c r="E7" s="96"/>
      <c r="F7" s="96"/>
      <c r="G7" s="102"/>
      <c r="H7" s="89"/>
      <c r="I7" s="5"/>
      <c r="J7" s="5"/>
      <c r="K7" s="5"/>
      <c r="L7" s="5"/>
      <c r="M7" s="5"/>
      <c r="N7" s="5"/>
      <c r="O7" s="5"/>
      <c r="P7" s="5"/>
      <c r="Q7" s="5"/>
      <c r="R7" s="5"/>
      <c r="S7" s="5"/>
      <c r="T7" s="5"/>
      <c r="U7" s="5"/>
      <c r="V7" s="5"/>
      <c r="W7" s="5"/>
      <c r="X7" s="5"/>
      <c r="Y7" s="5"/>
      <c r="Z7" s="5"/>
    </row>
    <row r="8" spans="1:26">
      <c r="A8" s="95"/>
      <c r="B8" s="96"/>
      <c r="C8" s="96"/>
      <c r="D8" s="96"/>
      <c r="E8" s="96"/>
      <c r="F8" s="96"/>
      <c r="G8" s="102"/>
      <c r="H8" s="89"/>
      <c r="I8" s="5"/>
      <c r="J8" s="5"/>
      <c r="K8" s="5"/>
      <c r="L8" s="5"/>
      <c r="M8" s="5"/>
      <c r="N8" s="5"/>
      <c r="O8" s="5"/>
      <c r="P8" s="5"/>
      <c r="Q8" s="5"/>
      <c r="R8" s="5"/>
      <c r="S8" s="5"/>
      <c r="T8" s="5"/>
      <c r="U8" s="5"/>
      <c r="V8" s="5"/>
      <c r="W8" s="5"/>
      <c r="X8" s="5"/>
      <c r="Y8" s="5"/>
      <c r="Z8" s="5"/>
    </row>
    <row r="9" spans="1:26">
      <c r="A9" s="95"/>
      <c r="B9" s="96"/>
      <c r="C9" s="96"/>
      <c r="D9" s="96"/>
      <c r="E9" s="96"/>
      <c r="F9" s="96"/>
      <c r="G9" s="102"/>
      <c r="H9" s="89"/>
      <c r="I9" s="5"/>
      <c r="J9" s="5"/>
      <c r="K9" s="5"/>
      <c r="L9" s="5"/>
      <c r="M9" s="5"/>
      <c r="N9" s="5"/>
      <c r="O9" s="5"/>
      <c r="P9" s="5"/>
      <c r="Q9" s="5"/>
      <c r="R9" s="5"/>
      <c r="S9" s="5"/>
      <c r="T9" s="5"/>
      <c r="U9" s="5"/>
      <c r="V9" s="5"/>
      <c r="W9" s="5"/>
      <c r="X9" s="5"/>
      <c r="Y9" s="5"/>
      <c r="Z9" s="5"/>
    </row>
    <row r="10" spans="1:26">
      <c r="A10" s="95"/>
      <c r="B10" s="96"/>
      <c r="C10" s="96"/>
      <c r="D10" s="96"/>
      <c r="E10" s="96"/>
      <c r="F10" s="96"/>
      <c r="G10" s="102"/>
      <c r="H10" s="89"/>
      <c r="I10" s="5"/>
      <c r="J10" s="5"/>
      <c r="K10" s="5"/>
      <c r="L10" s="5"/>
      <c r="M10" s="5"/>
      <c r="N10" s="5"/>
      <c r="O10" s="5"/>
      <c r="P10" s="5"/>
      <c r="Q10" s="5"/>
      <c r="R10" s="5"/>
      <c r="S10" s="5"/>
      <c r="T10" s="5"/>
      <c r="U10" s="5"/>
      <c r="V10" s="5"/>
      <c r="W10" s="5"/>
      <c r="X10" s="5"/>
      <c r="Y10" s="5"/>
      <c r="Z10" s="5"/>
    </row>
    <row r="11" spans="1:26">
      <c r="A11" s="95"/>
      <c r="B11" s="96"/>
      <c r="C11" s="96"/>
      <c r="D11" s="96"/>
      <c r="E11" s="96"/>
      <c r="F11" s="96"/>
      <c r="G11" s="102"/>
      <c r="H11" s="89"/>
      <c r="I11" s="5"/>
      <c r="J11" s="5"/>
      <c r="K11" s="5"/>
      <c r="L11" s="5"/>
      <c r="M11" s="5"/>
      <c r="N11" s="5"/>
      <c r="O11" s="5"/>
      <c r="P11" s="5"/>
      <c r="Q11" s="5"/>
      <c r="R11" s="5"/>
      <c r="S11" s="5"/>
      <c r="T11" s="5"/>
      <c r="U11" s="5"/>
      <c r="V11" s="5"/>
      <c r="W11" s="5"/>
      <c r="X11" s="5"/>
      <c r="Y11" s="5"/>
      <c r="Z11" s="5"/>
    </row>
    <row r="12" spans="1:26">
      <c r="A12" s="95"/>
      <c r="B12" s="96"/>
      <c r="C12" s="96"/>
      <c r="D12" s="96"/>
      <c r="E12" s="96"/>
      <c r="F12" s="96"/>
      <c r="G12" s="102"/>
      <c r="H12" s="89"/>
      <c r="I12" s="5"/>
      <c r="J12" s="5"/>
      <c r="K12" s="5"/>
      <c r="L12" s="5"/>
      <c r="M12" s="5"/>
      <c r="N12" s="5"/>
      <c r="O12" s="5"/>
      <c r="P12" s="5"/>
      <c r="Q12" s="5"/>
      <c r="R12" s="5"/>
      <c r="S12" s="5"/>
      <c r="T12" s="5"/>
      <c r="U12" s="5"/>
      <c r="V12" s="5"/>
      <c r="W12" s="5"/>
      <c r="X12" s="5"/>
      <c r="Y12" s="5"/>
      <c r="Z12" s="5"/>
    </row>
    <row r="13" spans="1:26">
      <c r="A13" s="95"/>
      <c r="B13" s="96"/>
      <c r="C13" s="96"/>
      <c r="D13" s="96"/>
      <c r="E13" s="96"/>
      <c r="F13" s="96"/>
      <c r="G13" s="102"/>
      <c r="H13" s="89"/>
      <c r="I13" s="5"/>
      <c r="J13" s="5"/>
      <c r="K13" s="5"/>
      <c r="L13" s="5"/>
      <c r="M13" s="5"/>
      <c r="N13" s="5"/>
      <c r="O13" s="5"/>
      <c r="P13" s="5"/>
      <c r="Q13" s="5"/>
      <c r="R13" s="5"/>
      <c r="S13" s="5"/>
      <c r="T13" s="5"/>
      <c r="U13" s="5"/>
      <c r="V13" s="5"/>
      <c r="W13" s="5"/>
      <c r="X13" s="5"/>
      <c r="Y13" s="5"/>
      <c r="Z13" s="5"/>
    </row>
    <row r="14" spans="1:26">
      <c r="A14" s="95"/>
      <c r="B14" s="96"/>
      <c r="C14" s="96"/>
      <c r="D14" s="96"/>
      <c r="E14" s="96"/>
      <c r="F14" s="96"/>
      <c r="G14" s="102"/>
      <c r="H14" s="89"/>
      <c r="I14" s="5"/>
      <c r="J14" s="5"/>
      <c r="K14" s="5"/>
      <c r="L14" s="5"/>
      <c r="M14" s="5"/>
      <c r="N14" s="5"/>
      <c r="O14" s="5"/>
      <c r="P14" s="5"/>
      <c r="Q14" s="5"/>
      <c r="R14" s="5"/>
      <c r="S14" s="5"/>
      <c r="T14" s="5"/>
      <c r="U14" s="5"/>
      <c r="V14" s="5"/>
      <c r="W14" s="5"/>
      <c r="X14" s="5"/>
      <c r="Y14" s="5"/>
      <c r="Z14" s="5"/>
    </row>
    <row r="15" spans="1:26">
      <c r="A15" s="95"/>
      <c r="B15" s="96"/>
      <c r="C15" s="96"/>
      <c r="D15" s="96"/>
      <c r="E15" s="96"/>
      <c r="F15" s="96"/>
      <c r="G15" s="102"/>
      <c r="H15" s="89"/>
      <c r="I15" s="5"/>
      <c r="J15" s="5"/>
      <c r="K15" s="5"/>
      <c r="L15" s="5"/>
      <c r="M15" s="5"/>
      <c r="N15" s="5"/>
      <c r="O15" s="5"/>
      <c r="P15" s="5"/>
      <c r="Q15" s="5"/>
      <c r="R15" s="5"/>
      <c r="S15" s="5"/>
      <c r="T15" s="5"/>
      <c r="U15" s="5"/>
      <c r="V15" s="5"/>
      <c r="W15" s="5"/>
      <c r="X15" s="5"/>
      <c r="Y15" s="5"/>
      <c r="Z15" s="5"/>
    </row>
    <row r="16" spans="1:26">
      <c r="A16" s="95"/>
      <c r="B16" s="96"/>
      <c r="C16" s="96"/>
      <c r="D16" s="96"/>
      <c r="E16" s="96"/>
      <c r="F16" s="96"/>
      <c r="G16" s="102"/>
      <c r="H16" s="89"/>
      <c r="I16" s="5"/>
      <c r="J16" s="5"/>
      <c r="K16" s="5"/>
      <c r="L16" s="5"/>
      <c r="M16" s="5"/>
      <c r="N16" s="5"/>
      <c r="O16" s="5"/>
      <c r="P16" s="5"/>
      <c r="Q16" s="5"/>
      <c r="R16" s="5"/>
      <c r="S16" s="5"/>
      <c r="T16" s="5"/>
      <c r="U16" s="5"/>
      <c r="V16" s="5"/>
      <c r="W16" s="5"/>
      <c r="X16" s="5"/>
      <c r="Y16" s="5"/>
      <c r="Z16" s="5"/>
    </row>
    <row r="17" spans="1:26">
      <c r="A17" s="95"/>
      <c r="B17" s="96"/>
      <c r="C17" s="96"/>
      <c r="D17" s="96"/>
      <c r="E17" s="96"/>
      <c r="F17" s="96"/>
      <c r="G17" s="102"/>
      <c r="H17" s="89"/>
      <c r="I17" s="5"/>
      <c r="J17" s="5"/>
      <c r="K17" s="5"/>
      <c r="L17" s="5"/>
      <c r="M17" s="5"/>
      <c r="N17" s="5"/>
      <c r="O17" s="5"/>
      <c r="P17" s="5"/>
      <c r="Q17" s="5"/>
      <c r="R17" s="5"/>
      <c r="S17" s="5"/>
      <c r="T17" s="5"/>
      <c r="U17" s="5"/>
      <c r="V17" s="5"/>
      <c r="W17" s="5"/>
      <c r="X17" s="5"/>
      <c r="Y17" s="5"/>
      <c r="Z17" s="5"/>
    </row>
    <row r="18" spans="1:26">
      <c r="A18" s="95"/>
      <c r="B18" s="96"/>
      <c r="C18" s="96"/>
      <c r="D18" s="96"/>
      <c r="E18" s="96"/>
      <c r="F18" s="96"/>
      <c r="G18" s="102"/>
      <c r="H18" s="89"/>
      <c r="I18" s="5"/>
      <c r="J18" s="5"/>
      <c r="K18" s="5"/>
      <c r="L18" s="5"/>
      <c r="M18" s="5"/>
      <c r="N18" s="5"/>
      <c r="O18" s="5"/>
      <c r="P18" s="5"/>
      <c r="Q18" s="5"/>
      <c r="R18" s="5"/>
      <c r="S18" s="5"/>
      <c r="T18" s="5"/>
      <c r="U18" s="5"/>
      <c r="V18" s="5"/>
      <c r="W18" s="5"/>
      <c r="X18" s="5"/>
      <c r="Y18" s="5"/>
      <c r="Z18" s="5"/>
    </row>
    <row r="19" spans="1:26">
      <c r="A19" s="95"/>
      <c r="B19" s="96"/>
      <c r="C19" s="96"/>
      <c r="D19" s="96"/>
      <c r="E19" s="96"/>
      <c r="F19" s="96"/>
      <c r="G19" s="102"/>
      <c r="H19" s="89"/>
      <c r="I19" s="5"/>
      <c r="J19" s="5"/>
      <c r="K19" s="5"/>
      <c r="L19" s="5"/>
      <c r="M19" s="5"/>
      <c r="N19" s="5"/>
      <c r="O19" s="5"/>
      <c r="P19" s="5"/>
      <c r="Q19" s="5"/>
      <c r="R19" s="5"/>
      <c r="S19" s="5"/>
      <c r="T19" s="5"/>
      <c r="U19" s="5"/>
      <c r="V19" s="5"/>
      <c r="W19" s="5"/>
      <c r="X19" s="5"/>
      <c r="Y19" s="5"/>
      <c r="Z19" s="5"/>
    </row>
    <row r="20" spans="1:26">
      <c r="A20" s="95"/>
      <c r="B20" s="96"/>
      <c r="C20" s="96"/>
      <c r="D20" s="96"/>
      <c r="E20" s="96"/>
      <c r="F20" s="96"/>
      <c r="G20" s="102"/>
      <c r="H20" s="89"/>
      <c r="I20" s="5"/>
      <c r="J20" s="5"/>
      <c r="K20" s="5"/>
      <c r="L20" s="5"/>
      <c r="M20" s="5"/>
      <c r="N20" s="5"/>
      <c r="O20" s="5"/>
      <c r="P20" s="5"/>
      <c r="Q20" s="5"/>
      <c r="R20" s="5"/>
      <c r="S20" s="5"/>
      <c r="T20" s="5"/>
      <c r="U20" s="5"/>
      <c r="V20" s="5"/>
      <c r="W20" s="5"/>
      <c r="X20" s="5"/>
      <c r="Y20" s="5"/>
      <c r="Z20" s="5"/>
    </row>
    <row r="21" spans="1:26">
      <c r="A21" s="95"/>
      <c r="B21" s="96"/>
      <c r="C21" s="96"/>
      <c r="D21" s="96"/>
      <c r="E21" s="96"/>
      <c r="F21" s="96"/>
      <c r="G21" s="102"/>
      <c r="H21" s="89"/>
      <c r="I21" s="5"/>
      <c r="J21" s="5"/>
      <c r="K21" s="5"/>
      <c r="L21" s="5"/>
      <c r="M21" s="5"/>
      <c r="N21" s="5"/>
      <c r="O21" s="5"/>
      <c r="P21" s="5"/>
      <c r="Q21" s="5"/>
      <c r="R21" s="5"/>
      <c r="S21" s="5"/>
      <c r="T21" s="5"/>
      <c r="U21" s="5"/>
      <c r="V21" s="5"/>
      <c r="W21" s="5"/>
      <c r="X21" s="5"/>
      <c r="Y21" s="5"/>
      <c r="Z21" s="5"/>
    </row>
    <row r="22" spans="1:26">
      <c r="A22" s="95"/>
      <c r="B22" s="96"/>
      <c r="C22" s="96"/>
      <c r="D22" s="96"/>
      <c r="E22" s="96"/>
      <c r="F22" s="96"/>
      <c r="G22" s="102"/>
      <c r="H22" s="89"/>
      <c r="I22" s="5"/>
      <c r="J22" s="5"/>
      <c r="K22" s="5"/>
      <c r="L22" s="5"/>
      <c r="M22" s="5"/>
      <c r="N22" s="5"/>
      <c r="O22" s="5"/>
      <c r="P22" s="5"/>
      <c r="Q22" s="5"/>
      <c r="R22" s="5"/>
      <c r="S22" s="5"/>
      <c r="T22" s="5"/>
      <c r="U22" s="5"/>
      <c r="V22" s="5"/>
      <c r="W22" s="5"/>
      <c r="X22" s="5"/>
      <c r="Y22" s="5"/>
      <c r="Z22" s="5"/>
    </row>
    <row r="23" spans="1:26">
      <c r="A23" s="95"/>
      <c r="B23" s="96"/>
      <c r="C23" s="96"/>
      <c r="D23" s="96"/>
      <c r="E23" s="96"/>
      <c r="F23" s="96"/>
      <c r="G23" s="102"/>
      <c r="H23" s="89"/>
      <c r="I23" s="5"/>
      <c r="J23" s="5"/>
      <c r="K23" s="5"/>
      <c r="L23" s="5"/>
      <c r="M23" s="5"/>
      <c r="N23" s="5"/>
      <c r="O23" s="5"/>
      <c r="P23" s="5"/>
      <c r="Q23" s="5"/>
      <c r="R23" s="5"/>
      <c r="S23" s="5"/>
      <c r="T23" s="5"/>
      <c r="U23" s="5"/>
      <c r="V23" s="5"/>
      <c r="W23" s="5"/>
      <c r="X23" s="5"/>
      <c r="Y23" s="5"/>
      <c r="Z23" s="5"/>
    </row>
    <row r="24" spans="1:26">
      <c r="A24" s="95"/>
      <c r="B24" s="96"/>
      <c r="C24" s="96"/>
      <c r="D24" s="96"/>
      <c r="E24" s="96"/>
      <c r="F24" s="96"/>
      <c r="G24" s="102"/>
      <c r="H24" s="89"/>
      <c r="I24" s="5"/>
      <c r="J24" s="5"/>
      <c r="K24" s="5"/>
      <c r="L24" s="5"/>
      <c r="M24" s="5"/>
      <c r="N24" s="5"/>
      <c r="O24" s="5"/>
      <c r="P24" s="5"/>
      <c r="Q24" s="5"/>
      <c r="R24" s="5"/>
      <c r="S24" s="5"/>
      <c r="T24" s="5"/>
      <c r="U24" s="5"/>
      <c r="V24" s="5"/>
      <c r="W24" s="5"/>
      <c r="X24" s="5"/>
      <c r="Y24" s="5"/>
      <c r="Z24" s="5"/>
    </row>
    <row r="25" spans="1:26">
      <c r="A25" s="95"/>
      <c r="B25" s="96"/>
      <c r="C25" s="96"/>
      <c r="D25" s="96"/>
      <c r="E25" s="96"/>
      <c r="F25" s="96"/>
      <c r="G25" s="102"/>
      <c r="H25" s="89"/>
      <c r="I25" s="5"/>
      <c r="J25" s="5"/>
      <c r="K25" s="5"/>
      <c r="L25" s="5"/>
      <c r="M25" s="5"/>
      <c r="N25" s="5"/>
      <c r="O25" s="5"/>
      <c r="P25" s="5"/>
      <c r="Q25" s="5"/>
      <c r="R25" s="5"/>
      <c r="S25" s="5"/>
      <c r="T25" s="5"/>
      <c r="U25" s="5"/>
      <c r="V25" s="5"/>
      <c r="W25" s="5"/>
      <c r="X25" s="5"/>
      <c r="Y25" s="5"/>
      <c r="Z25" s="5"/>
    </row>
    <row r="26" spans="1:26">
      <c r="A26" s="95"/>
      <c r="B26" s="96"/>
      <c r="C26" s="96"/>
      <c r="D26" s="96"/>
      <c r="E26" s="96"/>
      <c r="F26" s="96"/>
      <c r="G26" s="102"/>
      <c r="H26" s="89"/>
      <c r="I26" s="5"/>
      <c r="J26" s="5"/>
      <c r="K26" s="5"/>
      <c r="L26" s="5"/>
      <c r="M26" s="5"/>
      <c r="N26" s="5"/>
      <c r="O26" s="5"/>
      <c r="P26" s="5"/>
      <c r="Q26" s="5"/>
      <c r="R26" s="5"/>
      <c r="S26" s="5"/>
      <c r="T26" s="5"/>
      <c r="U26" s="5"/>
      <c r="V26" s="5"/>
      <c r="W26" s="5"/>
      <c r="X26" s="5"/>
      <c r="Y26" s="5"/>
      <c r="Z26" s="5"/>
    </row>
    <row r="27" spans="1:26">
      <c r="A27" s="95"/>
      <c r="B27" s="96"/>
      <c r="C27" s="96"/>
      <c r="D27" s="96"/>
      <c r="E27" s="96"/>
      <c r="F27" s="96"/>
      <c r="G27" s="102"/>
      <c r="H27" s="89"/>
      <c r="I27" s="5"/>
      <c r="J27" s="5"/>
      <c r="K27" s="5"/>
      <c r="L27" s="5"/>
      <c r="M27" s="5"/>
      <c r="N27" s="5"/>
      <c r="O27" s="5"/>
      <c r="P27" s="5"/>
      <c r="Q27" s="5"/>
      <c r="R27" s="5"/>
      <c r="S27" s="5"/>
      <c r="T27" s="5"/>
      <c r="U27" s="5"/>
      <c r="V27" s="5"/>
      <c r="W27" s="5"/>
      <c r="X27" s="5"/>
      <c r="Y27" s="5"/>
      <c r="Z27" s="5"/>
    </row>
    <row r="28" spans="1:26">
      <c r="A28" s="95"/>
      <c r="B28" s="96"/>
      <c r="C28" s="96"/>
      <c r="D28" s="96"/>
      <c r="E28" s="96"/>
      <c r="F28" s="96"/>
      <c r="G28" s="102"/>
      <c r="H28" s="89"/>
      <c r="I28" s="5"/>
      <c r="J28" s="5"/>
      <c r="K28" s="5"/>
      <c r="L28" s="5"/>
      <c r="M28" s="5"/>
      <c r="N28" s="5"/>
      <c r="O28" s="5"/>
      <c r="P28" s="5"/>
      <c r="Q28" s="5"/>
      <c r="R28" s="5"/>
      <c r="S28" s="5"/>
      <c r="T28" s="5"/>
      <c r="U28" s="5"/>
      <c r="V28" s="5"/>
      <c r="W28" s="5"/>
      <c r="X28" s="5"/>
      <c r="Y28" s="5"/>
      <c r="Z28" s="5"/>
    </row>
    <row r="29" spans="1:26">
      <c r="A29" s="95"/>
      <c r="B29" s="96"/>
      <c r="C29" s="96"/>
      <c r="D29" s="96"/>
      <c r="E29" s="96"/>
      <c r="F29" s="96"/>
      <c r="G29" s="102"/>
      <c r="H29" s="89"/>
      <c r="I29" s="5"/>
      <c r="J29" s="5"/>
      <c r="K29" s="5"/>
      <c r="L29" s="5"/>
      <c r="M29" s="5"/>
      <c r="N29" s="5"/>
      <c r="O29" s="5"/>
      <c r="P29" s="5"/>
      <c r="Q29" s="5"/>
      <c r="R29" s="5"/>
      <c r="S29" s="5"/>
      <c r="T29" s="5"/>
      <c r="U29" s="5"/>
      <c r="V29" s="5"/>
      <c r="W29" s="5"/>
      <c r="X29" s="5"/>
      <c r="Y29" s="5"/>
      <c r="Z29" s="5"/>
    </row>
    <row r="30" spans="1:26">
      <c r="A30" s="95"/>
      <c r="B30" s="96"/>
      <c r="C30" s="96"/>
      <c r="D30" s="96"/>
      <c r="E30" s="96"/>
      <c r="F30" s="96"/>
      <c r="G30" s="102"/>
      <c r="H30" s="89"/>
      <c r="I30" s="5"/>
      <c r="J30" s="5"/>
      <c r="K30" s="5"/>
      <c r="L30" s="5"/>
      <c r="M30" s="5"/>
      <c r="N30" s="5"/>
      <c r="O30" s="5"/>
      <c r="P30" s="5"/>
      <c r="Q30" s="5"/>
      <c r="R30" s="5"/>
      <c r="S30" s="5"/>
      <c r="T30" s="5"/>
      <c r="U30" s="5"/>
      <c r="V30" s="5"/>
      <c r="W30" s="5"/>
      <c r="X30" s="5"/>
      <c r="Y30" s="5"/>
      <c r="Z30" s="5"/>
    </row>
    <row r="31" spans="1:26">
      <c r="A31" s="95"/>
      <c r="B31" s="96"/>
      <c r="C31" s="96"/>
      <c r="D31" s="96"/>
      <c r="E31" s="96"/>
      <c r="F31" s="96"/>
      <c r="G31" s="102"/>
      <c r="H31" s="89"/>
      <c r="I31" s="5"/>
      <c r="J31" s="5"/>
      <c r="K31" s="5"/>
      <c r="L31" s="5"/>
      <c r="M31" s="5"/>
      <c r="N31" s="5"/>
      <c r="O31" s="5"/>
      <c r="P31" s="5"/>
      <c r="Q31" s="5"/>
      <c r="R31" s="5"/>
      <c r="S31" s="5"/>
      <c r="T31" s="5"/>
      <c r="U31" s="5"/>
      <c r="V31" s="5"/>
      <c r="W31" s="5"/>
      <c r="X31" s="5"/>
      <c r="Y31" s="5"/>
      <c r="Z31" s="5"/>
    </row>
    <row r="32" spans="1:26">
      <c r="A32" s="95"/>
      <c r="B32" s="96"/>
      <c r="C32" s="96"/>
      <c r="D32" s="96"/>
      <c r="E32" s="96"/>
      <c r="F32" s="96"/>
      <c r="G32" s="102"/>
      <c r="H32" s="89"/>
      <c r="I32" s="5"/>
      <c r="J32" s="5"/>
      <c r="K32" s="5"/>
      <c r="L32" s="5"/>
      <c r="M32" s="5"/>
      <c r="N32" s="5"/>
      <c r="O32" s="5"/>
      <c r="P32" s="5"/>
      <c r="Q32" s="5"/>
      <c r="R32" s="5"/>
      <c r="S32" s="5"/>
      <c r="T32" s="5"/>
      <c r="U32" s="5"/>
      <c r="V32" s="5"/>
      <c r="W32" s="5"/>
      <c r="X32" s="5"/>
      <c r="Y32" s="5"/>
      <c r="Z32" s="5"/>
    </row>
    <row r="33" spans="1:26">
      <c r="A33" s="95"/>
      <c r="B33" s="96"/>
      <c r="C33" s="96"/>
      <c r="D33" s="96"/>
      <c r="E33" s="96"/>
      <c r="F33" s="96"/>
      <c r="G33" s="102"/>
      <c r="H33" s="89"/>
      <c r="I33" s="5"/>
      <c r="J33" s="5"/>
      <c r="K33" s="5"/>
      <c r="L33" s="5"/>
      <c r="M33" s="5"/>
      <c r="N33" s="5"/>
      <c r="O33" s="5"/>
      <c r="P33" s="5"/>
      <c r="Q33" s="5"/>
      <c r="R33" s="5"/>
      <c r="S33" s="5"/>
      <c r="T33" s="5"/>
      <c r="U33" s="5"/>
      <c r="V33" s="5"/>
      <c r="W33" s="5"/>
      <c r="X33" s="5"/>
      <c r="Y33" s="5"/>
      <c r="Z33" s="5"/>
    </row>
    <row r="34" spans="1:26">
      <c r="A34" s="95"/>
      <c r="B34" s="96"/>
      <c r="C34" s="96"/>
      <c r="D34" s="96"/>
      <c r="E34" s="96"/>
      <c r="F34" s="96"/>
      <c r="G34" s="102"/>
      <c r="H34" s="89"/>
      <c r="I34" s="5"/>
      <c r="J34" s="5"/>
      <c r="K34" s="5"/>
      <c r="L34" s="5"/>
      <c r="M34" s="5"/>
      <c r="N34" s="5"/>
      <c r="O34" s="5"/>
      <c r="P34" s="5"/>
      <c r="Q34" s="5"/>
      <c r="R34" s="5"/>
      <c r="S34" s="5"/>
      <c r="T34" s="5"/>
      <c r="U34" s="5"/>
      <c r="V34" s="5"/>
      <c r="W34" s="5"/>
      <c r="X34" s="5"/>
      <c r="Y34" s="5"/>
      <c r="Z34" s="5"/>
    </row>
    <row r="35" spans="1:26">
      <c r="A35" s="95"/>
      <c r="B35" s="96"/>
      <c r="C35" s="96"/>
      <c r="D35" s="96"/>
      <c r="E35" s="96"/>
      <c r="F35" s="96"/>
      <c r="G35" s="102"/>
      <c r="H35" s="89"/>
      <c r="I35" s="5"/>
      <c r="J35" s="5"/>
      <c r="K35" s="5"/>
      <c r="L35" s="5"/>
      <c r="M35" s="5"/>
      <c r="N35" s="5"/>
      <c r="O35" s="5"/>
      <c r="P35" s="5"/>
      <c r="Q35" s="5"/>
      <c r="R35" s="5"/>
      <c r="S35" s="5"/>
      <c r="T35" s="5"/>
      <c r="U35" s="5"/>
      <c r="V35" s="5"/>
      <c r="W35" s="5"/>
      <c r="X35" s="5"/>
      <c r="Y35" s="5"/>
      <c r="Z35" s="5"/>
    </row>
    <row r="36" spans="1:26">
      <c r="A36" s="95"/>
      <c r="B36" s="96"/>
      <c r="C36" s="96"/>
      <c r="D36" s="96"/>
      <c r="E36" s="96"/>
      <c r="F36" s="96"/>
      <c r="G36" s="102"/>
      <c r="H36" s="89"/>
      <c r="I36" s="5"/>
      <c r="J36" s="5"/>
      <c r="K36" s="5"/>
      <c r="L36" s="5"/>
      <c r="M36" s="5"/>
      <c r="N36" s="5"/>
      <c r="O36" s="5"/>
      <c r="P36" s="5"/>
      <c r="Q36" s="5"/>
      <c r="R36" s="5"/>
      <c r="S36" s="5"/>
      <c r="T36" s="5"/>
      <c r="U36" s="5"/>
      <c r="V36" s="5"/>
      <c r="W36" s="5"/>
      <c r="X36" s="5"/>
      <c r="Y36" s="5"/>
      <c r="Z36" s="5"/>
    </row>
    <row r="37" spans="1:26">
      <c r="A37" s="95"/>
      <c r="B37" s="96"/>
      <c r="C37" s="96"/>
      <c r="D37" s="96"/>
      <c r="E37" s="96"/>
      <c r="F37" s="96"/>
      <c r="G37" s="102"/>
      <c r="H37" s="89"/>
      <c r="I37" s="5"/>
      <c r="J37" s="5"/>
      <c r="K37" s="5"/>
      <c r="L37" s="5"/>
      <c r="M37" s="5"/>
      <c r="N37" s="5"/>
      <c r="O37" s="5"/>
      <c r="P37" s="5"/>
      <c r="Q37" s="5"/>
      <c r="R37" s="5"/>
      <c r="S37" s="5"/>
      <c r="T37" s="5"/>
      <c r="U37" s="5"/>
      <c r="V37" s="5"/>
      <c r="W37" s="5"/>
      <c r="X37" s="5"/>
      <c r="Y37" s="5"/>
      <c r="Z37" s="5"/>
    </row>
    <row r="38" spans="1:26">
      <c r="A38" s="95"/>
      <c r="B38" s="96"/>
      <c r="C38" s="96"/>
      <c r="D38" s="96"/>
      <c r="E38" s="96"/>
      <c r="F38" s="96"/>
      <c r="G38" s="102"/>
      <c r="H38" s="89"/>
      <c r="I38" s="5"/>
      <c r="J38" s="5"/>
      <c r="K38" s="5"/>
      <c r="L38" s="5"/>
      <c r="M38" s="5"/>
      <c r="N38" s="5"/>
      <c r="O38" s="5"/>
      <c r="P38" s="5"/>
      <c r="Q38" s="5"/>
      <c r="R38" s="5"/>
      <c r="S38" s="5"/>
      <c r="T38" s="5"/>
      <c r="U38" s="5"/>
      <c r="V38" s="5"/>
      <c r="W38" s="5"/>
      <c r="X38" s="5"/>
      <c r="Y38" s="5"/>
      <c r="Z38" s="5"/>
    </row>
    <row r="39" spans="1:26">
      <c r="A39" s="95"/>
      <c r="B39" s="96"/>
      <c r="C39" s="96"/>
      <c r="D39" s="96"/>
      <c r="E39" s="96"/>
      <c r="F39" s="96"/>
      <c r="G39" s="102"/>
      <c r="H39" s="89"/>
      <c r="I39" s="5"/>
      <c r="J39" s="5"/>
      <c r="K39" s="5"/>
      <c r="L39" s="5"/>
      <c r="M39" s="5"/>
      <c r="N39" s="5"/>
      <c r="O39" s="5"/>
      <c r="P39" s="5"/>
      <c r="Q39" s="5"/>
      <c r="R39" s="5"/>
      <c r="S39" s="5"/>
      <c r="T39" s="5"/>
      <c r="U39" s="5"/>
      <c r="V39" s="5"/>
      <c r="W39" s="5"/>
      <c r="X39" s="5"/>
      <c r="Y39" s="5"/>
      <c r="Z39" s="5"/>
    </row>
    <row r="40" spans="1:26">
      <c r="A40" s="95"/>
      <c r="B40" s="96"/>
      <c r="C40" s="96"/>
      <c r="D40" s="96"/>
      <c r="E40" s="96"/>
      <c r="F40" s="96"/>
      <c r="G40" s="102"/>
      <c r="H40" s="89"/>
      <c r="I40" s="5"/>
      <c r="J40" s="5"/>
      <c r="K40" s="5"/>
      <c r="L40" s="5"/>
      <c r="M40" s="5"/>
      <c r="N40" s="5"/>
      <c r="O40" s="5"/>
      <c r="P40" s="5"/>
      <c r="Q40" s="5"/>
      <c r="R40" s="5"/>
      <c r="S40" s="5"/>
      <c r="T40" s="5"/>
      <c r="U40" s="5"/>
      <c r="V40" s="5"/>
      <c r="W40" s="5"/>
      <c r="X40" s="5"/>
      <c r="Y40" s="5"/>
      <c r="Z40" s="5"/>
    </row>
    <row r="41" spans="1:26">
      <c r="A41" s="95"/>
      <c r="B41" s="96"/>
      <c r="C41" s="96"/>
      <c r="D41" s="96"/>
      <c r="E41" s="96"/>
      <c r="F41" s="96"/>
      <c r="G41" s="102"/>
      <c r="H41" s="89"/>
      <c r="I41" s="5"/>
      <c r="J41" s="5"/>
      <c r="K41" s="5"/>
      <c r="L41" s="5"/>
      <c r="M41" s="5"/>
      <c r="N41" s="5"/>
      <c r="O41" s="5"/>
      <c r="P41" s="5"/>
      <c r="Q41" s="5"/>
      <c r="R41" s="5"/>
      <c r="S41" s="5"/>
      <c r="T41" s="5"/>
      <c r="U41" s="5"/>
      <c r="V41" s="5"/>
      <c r="W41" s="5"/>
      <c r="X41" s="5"/>
      <c r="Y41" s="5"/>
      <c r="Z41" s="5"/>
    </row>
    <row r="42" spans="1:26">
      <c r="A42" s="95"/>
      <c r="B42" s="96"/>
      <c r="C42" s="96"/>
      <c r="D42" s="96"/>
      <c r="E42" s="96"/>
      <c r="F42" s="96"/>
      <c r="G42" s="102"/>
      <c r="H42" s="89"/>
      <c r="I42" s="5"/>
      <c r="J42" s="5"/>
      <c r="K42" s="5"/>
      <c r="L42" s="5"/>
      <c r="M42" s="5"/>
      <c r="N42" s="5"/>
      <c r="O42" s="5"/>
      <c r="P42" s="5"/>
      <c r="Q42" s="5"/>
      <c r="R42" s="5"/>
      <c r="S42" s="5"/>
      <c r="T42" s="5"/>
      <c r="U42" s="5"/>
      <c r="V42" s="5"/>
      <c r="W42" s="5"/>
      <c r="X42" s="5"/>
      <c r="Y42" s="5"/>
      <c r="Z42" s="5"/>
    </row>
    <row r="43" spans="1:26">
      <c r="A43" s="95"/>
      <c r="B43" s="96"/>
      <c r="C43" s="96"/>
      <c r="D43" s="96"/>
      <c r="E43" s="96"/>
      <c r="F43" s="96"/>
      <c r="G43" s="102"/>
      <c r="H43" s="89"/>
      <c r="I43" s="5"/>
      <c r="J43" s="5"/>
      <c r="K43" s="5"/>
      <c r="L43" s="5"/>
      <c r="M43" s="5"/>
      <c r="N43" s="5"/>
      <c r="O43" s="5"/>
      <c r="P43" s="5"/>
      <c r="Q43" s="5"/>
      <c r="R43" s="5"/>
      <c r="S43" s="5"/>
      <c r="T43" s="5"/>
      <c r="U43" s="5"/>
      <c r="V43" s="5"/>
      <c r="W43" s="5"/>
      <c r="X43" s="5"/>
      <c r="Y43" s="5"/>
      <c r="Z43" s="5"/>
    </row>
    <row r="44" spans="1:26">
      <c r="A44" s="95"/>
      <c r="B44" s="96"/>
      <c r="C44" s="96"/>
      <c r="D44" s="96"/>
      <c r="E44" s="96"/>
      <c r="F44" s="96"/>
      <c r="G44" s="102"/>
      <c r="H44" s="89"/>
      <c r="I44" s="5"/>
      <c r="J44" s="5"/>
      <c r="K44" s="5"/>
      <c r="L44" s="5"/>
      <c r="M44" s="5"/>
      <c r="N44" s="5"/>
      <c r="O44" s="5"/>
      <c r="P44" s="5"/>
      <c r="Q44" s="5"/>
      <c r="R44" s="5"/>
      <c r="S44" s="5"/>
      <c r="T44" s="5"/>
      <c r="U44" s="5"/>
      <c r="V44" s="5"/>
      <c r="W44" s="5"/>
      <c r="X44" s="5"/>
      <c r="Y44" s="5"/>
      <c r="Z44" s="5"/>
    </row>
    <row r="45" spans="1:26">
      <c r="A45" s="95"/>
      <c r="B45" s="96"/>
      <c r="C45" s="96"/>
      <c r="D45" s="96"/>
      <c r="E45" s="96"/>
      <c r="F45" s="96"/>
      <c r="G45" s="102"/>
      <c r="H45" s="89"/>
      <c r="I45" s="5"/>
      <c r="J45" s="5"/>
      <c r="K45" s="5"/>
      <c r="L45" s="5"/>
      <c r="M45" s="5"/>
      <c r="N45" s="5"/>
      <c r="O45" s="5"/>
      <c r="P45" s="5"/>
      <c r="Q45" s="5"/>
      <c r="R45" s="5"/>
      <c r="S45" s="5"/>
      <c r="T45" s="5"/>
      <c r="U45" s="5"/>
      <c r="V45" s="5"/>
      <c r="W45" s="5"/>
      <c r="X45" s="5"/>
      <c r="Y45" s="5"/>
      <c r="Z45" s="5"/>
    </row>
    <row r="46" spans="1:26">
      <c r="A46" s="95"/>
      <c r="B46" s="96"/>
      <c r="C46" s="96"/>
      <c r="D46" s="96"/>
      <c r="E46" s="96"/>
      <c r="F46" s="96"/>
      <c r="G46" s="102"/>
      <c r="H46" s="89"/>
      <c r="I46" s="5"/>
      <c r="J46" s="5"/>
      <c r="K46" s="5"/>
      <c r="L46" s="5"/>
      <c r="M46" s="5"/>
      <c r="N46" s="5"/>
      <c r="O46" s="5"/>
      <c r="P46" s="5"/>
      <c r="Q46" s="5"/>
      <c r="R46" s="5"/>
      <c r="S46" s="5"/>
      <c r="T46" s="5"/>
      <c r="U46" s="5"/>
      <c r="V46" s="5"/>
      <c r="W46" s="5"/>
      <c r="X46" s="5"/>
      <c r="Y46" s="5"/>
      <c r="Z46" s="5"/>
    </row>
    <row r="47" spans="1:26">
      <c r="A47" s="95"/>
      <c r="B47" s="96"/>
      <c r="C47" s="96"/>
      <c r="D47" s="96"/>
      <c r="E47" s="96"/>
      <c r="F47" s="96"/>
      <c r="G47" s="102"/>
      <c r="H47" s="89"/>
      <c r="I47" s="5"/>
      <c r="J47" s="5"/>
      <c r="K47" s="5"/>
      <c r="L47" s="5"/>
      <c r="M47" s="5"/>
      <c r="N47" s="5"/>
      <c r="O47" s="5"/>
      <c r="P47" s="5"/>
      <c r="Q47" s="5"/>
      <c r="R47" s="5"/>
      <c r="S47" s="5"/>
      <c r="T47" s="5"/>
      <c r="U47" s="5"/>
      <c r="V47" s="5"/>
      <c r="W47" s="5"/>
      <c r="X47" s="5"/>
      <c r="Y47" s="5"/>
      <c r="Z47" s="5"/>
    </row>
    <row r="48" spans="1:26">
      <c r="A48" s="95"/>
      <c r="B48" s="96"/>
      <c r="C48" s="96"/>
      <c r="D48" s="96"/>
      <c r="E48" s="96"/>
      <c r="F48" s="96"/>
      <c r="G48" s="102"/>
      <c r="H48" s="89"/>
      <c r="I48" s="5"/>
      <c r="J48" s="5"/>
      <c r="K48" s="5"/>
      <c r="L48" s="5"/>
      <c r="M48" s="5"/>
      <c r="N48" s="5"/>
      <c r="O48" s="5"/>
      <c r="P48" s="5"/>
      <c r="Q48" s="5"/>
      <c r="R48" s="5"/>
      <c r="S48" s="5"/>
      <c r="T48" s="5"/>
      <c r="U48" s="5"/>
      <c r="V48" s="5"/>
      <c r="W48" s="5"/>
      <c r="X48" s="5"/>
      <c r="Y48" s="5"/>
      <c r="Z48" s="5"/>
    </row>
    <row r="49" spans="1:26">
      <c r="A49" s="95"/>
      <c r="B49" s="96"/>
      <c r="C49" s="96"/>
      <c r="D49" s="96"/>
      <c r="E49" s="96"/>
      <c r="F49" s="96"/>
      <c r="G49" s="102"/>
      <c r="H49" s="89"/>
      <c r="I49" s="5"/>
      <c r="J49" s="5"/>
      <c r="K49" s="5"/>
      <c r="L49" s="5"/>
      <c r="M49" s="5"/>
      <c r="N49" s="5"/>
      <c r="O49" s="5"/>
      <c r="P49" s="5"/>
      <c r="Q49" s="5"/>
      <c r="R49" s="5"/>
      <c r="S49" s="5"/>
      <c r="T49" s="5"/>
      <c r="U49" s="5"/>
      <c r="V49" s="5"/>
      <c r="W49" s="5"/>
      <c r="X49" s="5"/>
      <c r="Y49" s="5"/>
      <c r="Z49" s="5"/>
    </row>
    <row r="50" spans="1:26">
      <c r="A50" s="95"/>
      <c r="B50" s="96"/>
      <c r="C50" s="96"/>
      <c r="D50" s="96"/>
      <c r="E50" s="96"/>
      <c r="F50" s="96"/>
      <c r="G50" s="102"/>
      <c r="H50" s="89"/>
      <c r="I50" s="5"/>
      <c r="J50" s="5"/>
      <c r="K50" s="5"/>
      <c r="L50" s="5"/>
      <c r="M50" s="5"/>
      <c r="N50" s="5"/>
      <c r="O50" s="5"/>
      <c r="P50" s="5"/>
      <c r="Q50" s="5"/>
      <c r="R50" s="5"/>
      <c r="S50" s="5"/>
      <c r="T50" s="5"/>
      <c r="U50" s="5"/>
      <c r="V50" s="5"/>
      <c r="W50" s="5"/>
      <c r="X50" s="5"/>
      <c r="Y50" s="5"/>
      <c r="Z50" s="5"/>
    </row>
    <row r="51" spans="1:26">
      <c r="A51" s="95"/>
      <c r="B51" s="96"/>
      <c r="C51" s="96"/>
      <c r="D51" s="96"/>
      <c r="E51" s="96"/>
      <c r="F51" s="96"/>
      <c r="G51" s="102"/>
      <c r="H51" s="89"/>
      <c r="I51" s="5"/>
      <c r="J51" s="5"/>
      <c r="K51" s="5"/>
      <c r="L51" s="5"/>
      <c r="M51" s="5"/>
      <c r="N51" s="5"/>
      <c r="O51" s="5"/>
      <c r="P51" s="5"/>
      <c r="Q51" s="5"/>
      <c r="R51" s="5"/>
      <c r="S51" s="5"/>
      <c r="T51" s="5"/>
      <c r="U51" s="5"/>
      <c r="V51" s="5"/>
      <c r="W51" s="5"/>
      <c r="X51" s="5"/>
      <c r="Y51" s="5"/>
      <c r="Z51" s="5"/>
    </row>
    <row r="52" spans="1:26">
      <c r="A52" s="95"/>
      <c r="B52" s="96"/>
      <c r="C52" s="96"/>
      <c r="D52" s="96"/>
      <c r="E52" s="96"/>
      <c r="F52" s="96"/>
      <c r="G52" s="102"/>
      <c r="H52" s="89"/>
      <c r="I52" s="5"/>
      <c r="J52" s="5"/>
      <c r="K52" s="5"/>
      <c r="L52" s="5"/>
      <c r="M52" s="5"/>
      <c r="N52" s="5"/>
      <c r="O52" s="5"/>
      <c r="P52" s="5"/>
      <c r="Q52" s="5"/>
      <c r="R52" s="5"/>
      <c r="S52" s="5"/>
      <c r="T52" s="5"/>
      <c r="U52" s="5"/>
      <c r="V52" s="5"/>
      <c r="W52" s="5"/>
      <c r="X52" s="5"/>
      <c r="Y52" s="5"/>
      <c r="Z52" s="5"/>
    </row>
    <row r="53" spans="1:26">
      <c r="A53" s="95"/>
      <c r="B53" s="96"/>
      <c r="C53" s="96"/>
      <c r="D53" s="96"/>
      <c r="E53" s="96"/>
      <c r="F53" s="96"/>
      <c r="G53" s="102"/>
      <c r="H53" s="89"/>
      <c r="I53" s="5"/>
      <c r="J53" s="5"/>
      <c r="K53" s="5"/>
      <c r="L53" s="5"/>
      <c r="M53" s="5"/>
      <c r="N53" s="5"/>
      <c r="O53" s="5"/>
      <c r="P53" s="5"/>
      <c r="Q53" s="5"/>
      <c r="R53" s="5"/>
      <c r="S53" s="5"/>
      <c r="T53" s="5"/>
      <c r="U53" s="5"/>
      <c r="V53" s="5"/>
      <c r="W53" s="5"/>
      <c r="X53" s="5"/>
      <c r="Y53" s="5"/>
      <c r="Z53" s="5"/>
    </row>
    <row r="54" spans="1:26">
      <c r="A54" s="95"/>
      <c r="B54" s="96"/>
      <c r="C54" s="96"/>
      <c r="D54" s="96"/>
      <c r="E54" s="96"/>
      <c r="F54" s="96"/>
      <c r="G54" s="102"/>
      <c r="H54" s="89"/>
      <c r="I54" s="5"/>
      <c r="J54" s="5"/>
      <c r="K54" s="5"/>
      <c r="L54" s="5"/>
      <c r="M54" s="5"/>
      <c r="N54" s="5"/>
      <c r="O54" s="5"/>
      <c r="P54" s="5"/>
      <c r="Q54" s="5"/>
      <c r="R54" s="5"/>
      <c r="S54" s="5"/>
      <c r="T54" s="5"/>
      <c r="U54" s="5"/>
      <c r="V54" s="5"/>
      <c r="W54" s="5"/>
      <c r="X54" s="5"/>
      <c r="Y54" s="5"/>
      <c r="Z54" s="5"/>
    </row>
    <row r="55" spans="1:26">
      <c r="A55" s="95"/>
      <c r="B55" s="96"/>
      <c r="C55" s="96"/>
      <c r="D55" s="96"/>
      <c r="E55" s="96"/>
      <c r="F55" s="96"/>
      <c r="G55" s="102"/>
      <c r="H55" s="89"/>
      <c r="I55" s="5"/>
      <c r="J55" s="5"/>
      <c r="K55" s="5"/>
      <c r="L55" s="5"/>
      <c r="M55" s="5"/>
      <c r="N55" s="5"/>
      <c r="O55" s="5"/>
      <c r="P55" s="5"/>
      <c r="Q55" s="5"/>
      <c r="R55" s="5"/>
      <c r="S55" s="5"/>
      <c r="T55" s="5"/>
      <c r="U55" s="5"/>
      <c r="V55" s="5"/>
      <c r="W55" s="5"/>
      <c r="X55" s="5"/>
      <c r="Y55" s="5"/>
      <c r="Z55" s="5"/>
    </row>
    <row r="56" spans="1:26">
      <c r="A56" s="95"/>
      <c r="B56" s="96"/>
      <c r="C56" s="96"/>
      <c r="D56" s="96"/>
      <c r="E56" s="96"/>
      <c r="F56" s="96"/>
      <c r="G56" s="102"/>
      <c r="H56" s="89"/>
      <c r="I56" s="5"/>
      <c r="J56" s="5"/>
      <c r="K56" s="5"/>
      <c r="L56" s="5"/>
      <c r="M56" s="5"/>
      <c r="N56" s="5"/>
      <c r="O56" s="5"/>
      <c r="P56" s="5"/>
      <c r="Q56" s="5"/>
      <c r="R56" s="5"/>
      <c r="S56" s="5"/>
      <c r="T56" s="5"/>
      <c r="U56" s="5"/>
      <c r="V56" s="5"/>
      <c r="W56" s="5"/>
      <c r="X56" s="5"/>
      <c r="Y56" s="5"/>
      <c r="Z56" s="5"/>
    </row>
    <row r="57" spans="1:26">
      <c r="A57" s="95"/>
      <c r="B57" s="96"/>
      <c r="C57" s="96"/>
      <c r="D57" s="96"/>
      <c r="E57" s="96"/>
      <c r="F57" s="96"/>
      <c r="G57" s="102"/>
      <c r="H57" s="89"/>
      <c r="I57" s="5"/>
      <c r="J57" s="5"/>
      <c r="K57" s="5"/>
      <c r="L57" s="5"/>
      <c r="M57" s="5"/>
      <c r="N57" s="5"/>
      <c r="O57" s="5"/>
      <c r="P57" s="5"/>
      <c r="Q57" s="5"/>
      <c r="R57" s="5"/>
      <c r="S57" s="5"/>
      <c r="T57" s="5"/>
      <c r="U57" s="5"/>
      <c r="V57" s="5"/>
      <c r="W57" s="5"/>
      <c r="X57" s="5"/>
      <c r="Y57" s="5"/>
      <c r="Z57" s="5"/>
    </row>
    <row r="58" spans="1:26">
      <c r="A58" s="95"/>
      <c r="B58" s="96"/>
      <c r="C58" s="96"/>
      <c r="D58" s="96"/>
      <c r="E58" s="96"/>
      <c r="F58" s="96"/>
      <c r="G58" s="102"/>
      <c r="H58" s="89"/>
      <c r="I58" s="5"/>
      <c r="J58" s="5"/>
      <c r="K58" s="5"/>
      <c r="L58" s="5"/>
      <c r="M58" s="5"/>
      <c r="N58" s="5"/>
      <c r="O58" s="5"/>
      <c r="P58" s="5"/>
      <c r="Q58" s="5"/>
      <c r="R58" s="5"/>
      <c r="S58" s="5"/>
      <c r="T58" s="5"/>
      <c r="U58" s="5"/>
      <c r="V58" s="5"/>
      <c r="W58" s="5"/>
      <c r="X58" s="5"/>
      <c r="Y58" s="5"/>
      <c r="Z58" s="5"/>
    </row>
    <row r="59" spans="1:26">
      <c r="A59" s="95"/>
      <c r="B59" s="96"/>
      <c r="C59" s="96"/>
      <c r="D59" s="96"/>
      <c r="E59" s="96"/>
      <c r="F59" s="96"/>
      <c r="G59" s="102"/>
      <c r="H59" s="89"/>
      <c r="I59" s="5"/>
      <c r="J59" s="5"/>
      <c r="K59" s="5"/>
      <c r="L59" s="5"/>
      <c r="M59" s="5"/>
      <c r="N59" s="5"/>
      <c r="O59" s="5"/>
      <c r="P59" s="5"/>
      <c r="Q59" s="5"/>
      <c r="R59" s="5"/>
      <c r="S59" s="5"/>
      <c r="T59" s="5"/>
      <c r="U59" s="5"/>
      <c r="V59" s="5"/>
      <c r="W59" s="5"/>
      <c r="X59" s="5"/>
      <c r="Y59" s="5"/>
      <c r="Z59" s="5"/>
    </row>
    <row r="60" spans="1:26">
      <c r="A60" s="95"/>
      <c r="B60" s="96"/>
      <c r="C60" s="96"/>
      <c r="D60" s="96"/>
      <c r="E60" s="96"/>
      <c r="F60" s="96"/>
      <c r="G60" s="102"/>
      <c r="H60" s="89"/>
      <c r="I60" s="5"/>
      <c r="J60" s="5"/>
      <c r="K60" s="5"/>
      <c r="L60" s="5"/>
      <c r="M60" s="5"/>
      <c r="N60" s="5"/>
      <c r="O60" s="5"/>
      <c r="P60" s="5"/>
      <c r="Q60" s="5"/>
      <c r="R60" s="5"/>
      <c r="S60" s="5"/>
      <c r="T60" s="5"/>
      <c r="U60" s="5"/>
      <c r="V60" s="5"/>
      <c r="W60" s="5"/>
      <c r="X60" s="5"/>
      <c r="Y60" s="5"/>
      <c r="Z60" s="5"/>
    </row>
    <row r="61" spans="1:26">
      <c r="A61" s="95"/>
      <c r="B61" s="96"/>
      <c r="C61" s="96"/>
      <c r="D61" s="96"/>
      <c r="E61" s="96"/>
      <c r="F61" s="96"/>
      <c r="G61" s="102"/>
      <c r="H61" s="89"/>
      <c r="I61" s="5"/>
      <c r="J61" s="5"/>
      <c r="K61" s="5"/>
      <c r="L61" s="5"/>
      <c r="M61" s="5"/>
      <c r="N61" s="5"/>
      <c r="O61" s="5"/>
      <c r="P61" s="5"/>
      <c r="Q61" s="5"/>
      <c r="R61" s="5"/>
      <c r="S61" s="5"/>
      <c r="T61" s="5"/>
      <c r="U61" s="5"/>
      <c r="V61" s="5"/>
      <c r="W61" s="5"/>
      <c r="X61" s="5"/>
      <c r="Y61" s="5"/>
      <c r="Z61" s="5"/>
    </row>
    <row r="62" spans="1:26">
      <c r="A62" s="95"/>
      <c r="B62" s="96"/>
      <c r="C62" s="96"/>
      <c r="D62" s="96"/>
      <c r="E62" s="96"/>
      <c r="F62" s="96"/>
      <c r="G62" s="102"/>
      <c r="H62" s="89"/>
      <c r="I62" s="5"/>
      <c r="J62" s="5"/>
      <c r="K62" s="5"/>
      <c r="L62" s="5"/>
      <c r="M62" s="5"/>
      <c r="N62" s="5"/>
      <c r="O62" s="5"/>
      <c r="P62" s="5"/>
      <c r="Q62" s="5"/>
      <c r="R62" s="5"/>
      <c r="S62" s="5"/>
      <c r="T62" s="5"/>
      <c r="U62" s="5"/>
      <c r="V62" s="5"/>
      <c r="W62" s="5"/>
      <c r="X62" s="5"/>
      <c r="Y62" s="5"/>
      <c r="Z62" s="5"/>
    </row>
    <row r="63" spans="1:26">
      <c r="A63" s="95"/>
      <c r="B63" s="96"/>
      <c r="C63" s="96"/>
      <c r="D63" s="96"/>
      <c r="E63" s="96"/>
      <c r="F63" s="96"/>
      <c r="G63" s="102"/>
      <c r="H63" s="89"/>
      <c r="I63" s="5"/>
      <c r="J63" s="5"/>
      <c r="K63" s="5"/>
      <c r="L63" s="5"/>
      <c r="M63" s="5"/>
      <c r="N63" s="5"/>
      <c r="O63" s="5"/>
      <c r="P63" s="5"/>
      <c r="Q63" s="5"/>
      <c r="R63" s="5"/>
      <c r="S63" s="5"/>
      <c r="T63" s="5"/>
      <c r="U63" s="5"/>
      <c r="V63" s="5"/>
      <c r="W63" s="5"/>
      <c r="X63" s="5"/>
      <c r="Y63" s="5"/>
      <c r="Z63" s="5"/>
    </row>
    <row r="64" spans="1:26">
      <c r="A64" s="95"/>
      <c r="B64" s="96"/>
      <c r="C64" s="96"/>
      <c r="D64" s="96"/>
      <c r="E64" s="96"/>
      <c r="F64" s="96"/>
      <c r="G64" s="102"/>
      <c r="H64" s="89"/>
      <c r="I64" s="5"/>
      <c r="J64" s="5"/>
      <c r="K64" s="5"/>
      <c r="L64" s="5"/>
      <c r="M64" s="5"/>
      <c r="N64" s="5"/>
      <c r="O64" s="5"/>
      <c r="P64" s="5"/>
      <c r="Q64" s="5"/>
      <c r="R64" s="5"/>
      <c r="S64" s="5"/>
      <c r="T64" s="5"/>
      <c r="U64" s="5"/>
      <c r="V64" s="5"/>
      <c r="W64" s="5"/>
      <c r="X64" s="5"/>
      <c r="Y64" s="5"/>
      <c r="Z64" s="5"/>
    </row>
    <row r="65" spans="1:26">
      <c r="A65" s="95"/>
      <c r="B65" s="96"/>
      <c r="C65" s="96"/>
      <c r="D65" s="96"/>
      <c r="E65" s="96"/>
      <c r="F65" s="96"/>
      <c r="G65" s="102"/>
      <c r="H65" s="89"/>
      <c r="I65" s="5"/>
      <c r="J65" s="5"/>
      <c r="K65" s="5"/>
      <c r="L65" s="5"/>
      <c r="M65" s="5"/>
      <c r="N65" s="5"/>
      <c r="O65" s="5"/>
      <c r="P65" s="5"/>
      <c r="Q65" s="5"/>
      <c r="R65" s="5"/>
      <c r="S65" s="5"/>
      <c r="T65" s="5"/>
      <c r="U65" s="5"/>
      <c r="V65" s="5"/>
      <c r="W65" s="5"/>
      <c r="X65" s="5"/>
      <c r="Y65" s="5"/>
      <c r="Z65" s="5"/>
    </row>
    <row r="66" spans="1:26">
      <c r="A66" s="95"/>
      <c r="B66" s="96"/>
      <c r="C66" s="96"/>
      <c r="D66" s="96"/>
      <c r="E66" s="96"/>
      <c r="F66" s="96"/>
      <c r="G66" s="102"/>
      <c r="H66" s="89"/>
      <c r="I66" s="5"/>
      <c r="J66" s="5"/>
      <c r="K66" s="5"/>
      <c r="L66" s="5"/>
      <c r="M66" s="5"/>
      <c r="N66" s="5"/>
      <c r="O66" s="5"/>
      <c r="P66" s="5"/>
      <c r="Q66" s="5"/>
      <c r="R66" s="5"/>
      <c r="S66" s="5"/>
      <c r="T66" s="5"/>
      <c r="U66" s="5"/>
      <c r="V66" s="5"/>
      <c r="W66" s="5"/>
      <c r="X66" s="5"/>
      <c r="Y66" s="5"/>
      <c r="Z66" s="5"/>
    </row>
    <row r="67" spans="1:26">
      <c r="A67" s="95"/>
      <c r="B67" s="96"/>
      <c r="C67" s="96"/>
      <c r="D67" s="96"/>
      <c r="E67" s="96"/>
      <c r="F67" s="96"/>
      <c r="G67" s="102"/>
      <c r="H67" s="89"/>
      <c r="I67" s="5"/>
      <c r="J67" s="5"/>
      <c r="K67" s="5"/>
      <c r="L67" s="5"/>
      <c r="M67" s="5"/>
      <c r="N67" s="5"/>
      <c r="O67" s="5"/>
      <c r="P67" s="5"/>
      <c r="Q67" s="5"/>
      <c r="R67" s="5"/>
      <c r="S67" s="5"/>
      <c r="T67" s="5"/>
      <c r="U67" s="5"/>
      <c r="V67" s="5"/>
      <c r="W67" s="5"/>
      <c r="X67" s="5"/>
      <c r="Y67" s="5"/>
      <c r="Z67" s="5"/>
    </row>
    <row r="68" spans="1:26">
      <c r="A68" s="95"/>
      <c r="B68" s="96"/>
      <c r="C68" s="96"/>
      <c r="D68" s="96"/>
      <c r="E68" s="96"/>
      <c r="F68" s="96"/>
      <c r="G68" s="102"/>
      <c r="H68" s="89"/>
      <c r="I68" s="5"/>
      <c r="J68" s="5"/>
      <c r="K68" s="5"/>
      <c r="L68" s="5"/>
      <c r="M68" s="5"/>
      <c r="N68" s="5"/>
      <c r="O68" s="5"/>
      <c r="P68" s="5"/>
      <c r="Q68" s="5"/>
      <c r="R68" s="5"/>
      <c r="S68" s="5"/>
      <c r="T68" s="5"/>
      <c r="U68" s="5"/>
      <c r="V68" s="5"/>
      <c r="W68" s="5"/>
      <c r="X68" s="5"/>
      <c r="Y68" s="5"/>
      <c r="Z68" s="5"/>
    </row>
    <row r="69" spans="1:26">
      <c r="A69" s="95"/>
      <c r="B69" s="96"/>
      <c r="C69" s="96"/>
      <c r="D69" s="96"/>
      <c r="E69" s="96"/>
      <c r="F69" s="96"/>
      <c r="G69" s="102"/>
      <c r="H69" s="89"/>
      <c r="I69" s="5"/>
      <c r="J69" s="5"/>
      <c r="K69" s="5"/>
      <c r="L69" s="5"/>
      <c r="M69" s="5"/>
      <c r="N69" s="5"/>
      <c r="O69" s="5"/>
      <c r="P69" s="5"/>
      <c r="Q69" s="5"/>
      <c r="R69" s="5"/>
      <c r="S69" s="5"/>
      <c r="T69" s="5"/>
      <c r="U69" s="5"/>
      <c r="V69" s="5"/>
      <c r="W69" s="5"/>
      <c r="X69" s="5"/>
      <c r="Y69" s="5"/>
      <c r="Z69" s="5"/>
    </row>
    <row r="70" spans="1:26">
      <c r="A70" s="95"/>
      <c r="B70" s="96"/>
      <c r="C70" s="96"/>
      <c r="D70" s="96"/>
      <c r="E70" s="96"/>
      <c r="F70" s="96"/>
      <c r="G70" s="102"/>
      <c r="H70" s="89"/>
      <c r="I70" s="5"/>
      <c r="J70" s="5"/>
      <c r="K70" s="5"/>
      <c r="L70" s="5"/>
      <c r="M70" s="5"/>
      <c r="N70" s="5"/>
      <c r="O70" s="5"/>
      <c r="P70" s="5"/>
      <c r="Q70" s="5"/>
      <c r="R70" s="5"/>
      <c r="S70" s="5"/>
      <c r="T70" s="5"/>
      <c r="U70" s="5"/>
      <c r="V70" s="5"/>
      <c r="W70" s="5"/>
      <c r="X70" s="5"/>
      <c r="Y70" s="5"/>
      <c r="Z70" s="5"/>
    </row>
    <row r="71" spans="1:26">
      <c r="A71" s="95"/>
      <c r="B71" s="96"/>
      <c r="C71" s="96"/>
      <c r="D71" s="96"/>
      <c r="E71" s="96"/>
      <c r="F71" s="96"/>
      <c r="G71" s="102"/>
      <c r="H71" s="89"/>
      <c r="I71" s="5"/>
      <c r="J71" s="5"/>
      <c r="K71" s="5"/>
      <c r="L71" s="5"/>
      <c r="M71" s="5"/>
      <c r="N71" s="5"/>
      <c r="O71" s="5"/>
      <c r="P71" s="5"/>
      <c r="Q71" s="5"/>
      <c r="R71" s="5"/>
      <c r="S71" s="5"/>
      <c r="T71" s="5"/>
      <c r="U71" s="5"/>
      <c r="V71" s="5"/>
      <c r="W71" s="5"/>
      <c r="X71" s="5"/>
      <c r="Y71" s="5"/>
      <c r="Z71" s="5"/>
    </row>
    <row r="72" spans="1:26">
      <c r="A72" s="95"/>
      <c r="B72" s="96"/>
      <c r="C72" s="96"/>
      <c r="D72" s="96"/>
      <c r="E72" s="96"/>
      <c r="F72" s="96"/>
      <c r="G72" s="102"/>
      <c r="H72" s="89"/>
      <c r="I72" s="5"/>
      <c r="J72" s="5"/>
      <c r="K72" s="5"/>
      <c r="L72" s="5"/>
      <c r="M72" s="5"/>
      <c r="N72" s="5"/>
      <c r="O72" s="5"/>
      <c r="P72" s="5"/>
      <c r="Q72" s="5"/>
      <c r="R72" s="5"/>
      <c r="S72" s="5"/>
      <c r="T72" s="5"/>
      <c r="U72" s="5"/>
      <c r="V72" s="5"/>
      <c r="W72" s="5"/>
      <c r="X72" s="5"/>
      <c r="Y72" s="5"/>
      <c r="Z72" s="5"/>
    </row>
    <row r="73" spans="1:26">
      <c r="A73" s="95"/>
      <c r="B73" s="96"/>
      <c r="C73" s="96"/>
      <c r="D73" s="96"/>
      <c r="E73" s="96"/>
      <c r="F73" s="96"/>
      <c r="G73" s="102"/>
      <c r="H73" s="89"/>
      <c r="I73" s="5"/>
      <c r="J73" s="5"/>
      <c r="K73" s="5"/>
      <c r="L73" s="5"/>
      <c r="M73" s="5"/>
      <c r="N73" s="5"/>
      <c r="O73" s="5"/>
      <c r="P73" s="5"/>
      <c r="Q73" s="5"/>
      <c r="R73" s="5"/>
      <c r="S73" s="5"/>
      <c r="T73" s="5"/>
      <c r="U73" s="5"/>
      <c r="V73" s="5"/>
      <c r="W73" s="5"/>
      <c r="X73" s="5"/>
      <c r="Y73" s="5"/>
      <c r="Z73" s="5"/>
    </row>
    <row r="74" spans="1:26">
      <c r="A74" s="95"/>
      <c r="B74" s="96"/>
      <c r="C74" s="96"/>
      <c r="D74" s="96"/>
      <c r="E74" s="96"/>
      <c r="F74" s="96"/>
      <c r="G74" s="102"/>
      <c r="H74" s="89"/>
      <c r="I74" s="5"/>
      <c r="J74" s="5"/>
      <c r="K74" s="5"/>
      <c r="L74" s="5"/>
      <c r="M74" s="5"/>
      <c r="N74" s="5"/>
      <c r="O74" s="5"/>
      <c r="P74" s="5"/>
      <c r="Q74" s="5"/>
      <c r="R74" s="5"/>
      <c r="S74" s="5"/>
      <c r="T74" s="5"/>
      <c r="U74" s="5"/>
      <c r="V74" s="5"/>
      <c r="W74" s="5"/>
      <c r="X74" s="5"/>
      <c r="Y74" s="5"/>
      <c r="Z74" s="5"/>
    </row>
    <row r="75" spans="1:26">
      <c r="A75" s="95"/>
      <c r="B75" s="96"/>
      <c r="C75" s="96"/>
      <c r="D75" s="96"/>
      <c r="E75" s="96"/>
      <c r="F75" s="96"/>
      <c r="G75" s="102"/>
      <c r="H75" s="89"/>
      <c r="I75" s="5"/>
      <c r="J75" s="5"/>
      <c r="K75" s="5"/>
      <c r="L75" s="5"/>
      <c r="M75" s="5"/>
      <c r="N75" s="5"/>
      <c r="O75" s="5"/>
      <c r="P75" s="5"/>
      <c r="Q75" s="5"/>
      <c r="R75" s="5"/>
      <c r="S75" s="5"/>
      <c r="T75" s="5"/>
      <c r="U75" s="5"/>
      <c r="V75" s="5"/>
      <c r="W75" s="5"/>
      <c r="X75" s="5"/>
      <c r="Y75" s="5"/>
      <c r="Z75" s="5"/>
    </row>
    <row r="76" spans="1:26">
      <c r="A76" s="95"/>
      <c r="B76" s="96"/>
      <c r="C76" s="96"/>
      <c r="D76" s="96"/>
      <c r="E76" s="96"/>
      <c r="F76" s="96"/>
      <c r="G76" s="102"/>
      <c r="H76" s="89"/>
      <c r="I76" s="5"/>
      <c r="J76" s="5"/>
      <c r="K76" s="5"/>
      <c r="L76" s="5"/>
      <c r="M76" s="5"/>
      <c r="N76" s="5"/>
      <c r="O76" s="5"/>
      <c r="P76" s="5"/>
      <c r="Q76" s="5"/>
      <c r="R76" s="5"/>
      <c r="S76" s="5"/>
      <c r="T76" s="5"/>
      <c r="U76" s="5"/>
      <c r="V76" s="5"/>
      <c r="W76" s="5"/>
      <c r="X76" s="5"/>
      <c r="Y76" s="5"/>
      <c r="Z76" s="5"/>
    </row>
    <row r="77" spans="1:26">
      <c r="A77" s="95"/>
      <c r="B77" s="96"/>
      <c r="C77" s="96"/>
      <c r="D77" s="96"/>
      <c r="E77" s="96"/>
      <c r="F77" s="96"/>
      <c r="G77" s="102"/>
      <c r="H77" s="89"/>
      <c r="I77" s="5"/>
      <c r="J77" s="5"/>
      <c r="K77" s="5"/>
      <c r="L77" s="5"/>
      <c r="M77" s="5"/>
      <c r="N77" s="5"/>
      <c r="O77" s="5"/>
      <c r="P77" s="5"/>
      <c r="Q77" s="5"/>
      <c r="R77" s="5"/>
      <c r="S77" s="5"/>
      <c r="T77" s="5"/>
      <c r="U77" s="5"/>
      <c r="V77" s="5"/>
      <c r="W77" s="5"/>
      <c r="X77" s="5"/>
      <c r="Y77" s="5"/>
      <c r="Z77" s="5"/>
    </row>
    <row r="78" spans="1:26">
      <c r="A78" s="95"/>
      <c r="B78" s="96"/>
      <c r="C78" s="96"/>
      <c r="D78" s="96"/>
      <c r="E78" s="96"/>
      <c r="F78" s="96"/>
      <c r="G78" s="102"/>
      <c r="H78" s="89"/>
      <c r="I78" s="5"/>
      <c r="J78" s="5"/>
      <c r="K78" s="5"/>
      <c r="L78" s="5"/>
      <c r="M78" s="5"/>
      <c r="N78" s="5"/>
      <c r="O78" s="5"/>
      <c r="P78" s="5"/>
      <c r="Q78" s="5"/>
      <c r="R78" s="5"/>
      <c r="S78" s="5"/>
      <c r="T78" s="5"/>
      <c r="U78" s="5"/>
      <c r="V78" s="5"/>
      <c r="W78" s="5"/>
      <c r="X78" s="5"/>
      <c r="Y78" s="5"/>
      <c r="Z78" s="5"/>
    </row>
    <row r="79" spans="1:26">
      <c r="A79" s="95"/>
      <c r="B79" s="96"/>
      <c r="C79" s="96"/>
      <c r="D79" s="96"/>
      <c r="E79" s="96"/>
      <c r="F79" s="96"/>
      <c r="G79" s="102"/>
      <c r="H79" s="89"/>
      <c r="I79" s="5"/>
      <c r="J79" s="5"/>
      <c r="K79" s="5"/>
      <c r="L79" s="5"/>
      <c r="M79" s="5"/>
      <c r="N79" s="5"/>
      <c r="O79" s="5"/>
      <c r="P79" s="5"/>
      <c r="Q79" s="5"/>
      <c r="R79" s="5"/>
      <c r="S79" s="5"/>
      <c r="T79" s="5"/>
      <c r="U79" s="5"/>
      <c r="V79" s="5"/>
      <c r="W79" s="5"/>
      <c r="X79" s="5"/>
      <c r="Y79" s="5"/>
      <c r="Z79" s="5"/>
    </row>
    <row r="80" spans="1:26">
      <c r="A80" s="95"/>
      <c r="B80" s="96"/>
      <c r="C80" s="96"/>
      <c r="D80" s="96"/>
      <c r="E80" s="96"/>
      <c r="F80" s="96"/>
      <c r="G80" s="102"/>
      <c r="H80" s="89"/>
      <c r="I80" s="5"/>
      <c r="J80" s="5"/>
      <c r="K80" s="5"/>
      <c r="L80" s="5"/>
      <c r="M80" s="5"/>
      <c r="N80" s="5"/>
      <c r="O80" s="5"/>
      <c r="P80" s="5"/>
      <c r="Q80" s="5"/>
      <c r="R80" s="5"/>
      <c r="S80" s="5"/>
      <c r="T80" s="5"/>
      <c r="U80" s="5"/>
      <c r="V80" s="5"/>
      <c r="W80" s="5"/>
      <c r="X80" s="5"/>
      <c r="Y80" s="5"/>
      <c r="Z80" s="5"/>
    </row>
    <row r="81" spans="1:26">
      <c r="A81" s="95"/>
      <c r="B81" s="96"/>
      <c r="C81" s="96"/>
      <c r="D81" s="96"/>
      <c r="E81" s="96"/>
      <c r="F81" s="96"/>
      <c r="G81" s="102"/>
      <c r="H81" s="89"/>
      <c r="I81" s="5"/>
      <c r="J81" s="5"/>
      <c r="K81" s="5"/>
      <c r="L81" s="5"/>
      <c r="M81" s="5"/>
      <c r="N81" s="5"/>
      <c r="O81" s="5"/>
      <c r="P81" s="5"/>
      <c r="Q81" s="5"/>
      <c r="R81" s="5"/>
      <c r="S81" s="5"/>
      <c r="T81" s="5"/>
      <c r="U81" s="5"/>
      <c r="V81" s="5"/>
      <c r="W81" s="5"/>
      <c r="X81" s="5"/>
      <c r="Y81" s="5"/>
      <c r="Z81" s="5"/>
    </row>
    <row r="82" spans="1:26">
      <c r="A82" s="95"/>
      <c r="B82" s="96"/>
      <c r="C82" s="96"/>
      <c r="D82" s="96"/>
      <c r="E82" s="96"/>
      <c r="F82" s="96"/>
      <c r="G82" s="102"/>
      <c r="H82" s="89"/>
      <c r="I82" s="5"/>
      <c r="J82" s="5"/>
      <c r="K82" s="5"/>
      <c r="L82" s="5"/>
      <c r="M82" s="5"/>
      <c r="N82" s="5"/>
      <c r="O82" s="5"/>
      <c r="P82" s="5"/>
      <c r="Q82" s="5"/>
      <c r="R82" s="5"/>
      <c r="S82" s="5"/>
      <c r="T82" s="5"/>
      <c r="U82" s="5"/>
      <c r="V82" s="5"/>
      <c r="W82" s="5"/>
      <c r="X82" s="5"/>
      <c r="Y82" s="5"/>
      <c r="Z82" s="5"/>
    </row>
    <row r="83" spans="1:26">
      <c r="A83" s="95"/>
      <c r="B83" s="96"/>
      <c r="C83" s="96"/>
      <c r="D83" s="96"/>
      <c r="E83" s="96"/>
      <c r="F83" s="96"/>
      <c r="G83" s="102"/>
      <c r="H83" s="89"/>
      <c r="I83" s="5"/>
      <c r="J83" s="5"/>
      <c r="K83" s="5"/>
      <c r="L83" s="5"/>
      <c r="M83" s="5"/>
      <c r="N83" s="5"/>
      <c r="O83" s="5"/>
      <c r="P83" s="5"/>
      <c r="Q83" s="5"/>
      <c r="R83" s="5"/>
      <c r="S83" s="5"/>
      <c r="T83" s="5"/>
      <c r="U83" s="5"/>
      <c r="V83" s="5"/>
      <c r="W83" s="5"/>
      <c r="X83" s="5"/>
      <c r="Y83" s="5"/>
      <c r="Z83" s="5"/>
    </row>
    <row r="84" spans="1:26">
      <c r="A84" s="95"/>
      <c r="B84" s="96"/>
      <c r="C84" s="96"/>
      <c r="D84" s="96"/>
      <c r="E84" s="96"/>
      <c r="F84" s="96"/>
      <c r="G84" s="102"/>
      <c r="H84" s="89"/>
      <c r="I84" s="5"/>
      <c r="J84" s="5"/>
      <c r="K84" s="5"/>
      <c r="L84" s="5"/>
      <c r="M84" s="5"/>
      <c r="N84" s="5"/>
      <c r="O84" s="5"/>
      <c r="P84" s="5"/>
      <c r="Q84" s="5"/>
      <c r="R84" s="5"/>
      <c r="S84" s="5"/>
      <c r="T84" s="5"/>
      <c r="U84" s="5"/>
      <c r="V84" s="5"/>
      <c r="W84" s="5"/>
      <c r="X84" s="5"/>
      <c r="Y84" s="5"/>
      <c r="Z84" s="5"/>
    </row>
    <row r="85" spans="1:26">
      <c r="A85" s="95"/>
      <c r="B85" s="96"/>
      <c r="C85" s="96"/>
      <c r="D85" s="96"/>
      <c r="E85" s="96"/>
      <c r="F85" s="96"/>
      <c r="G85" s="102"/>
      <c r="H85" s="89"/>
      <c r="I85" s="5"/>
      <c r="J85" s="5"/>
      <c r="K85" s="5"/>
      <c r="L85" s="5"/>
      <c r="M85" s="5"/>
      <c r="N85" s="5"/>
      <c r="O85" s="5"/>
      <c r="P85" s="5"/>
      <c r="Q85" s="5"/>
      <c r="R85" s="5"/>
      <c r="S85" s="5"/>
      <c r="T85" s="5"/>
      <c r="U85" s="5"/>
      <c r="V85" s="5"/>
      <c r="W85" s="5"/>
      <c r="X85" s="5"/>
      <c r="Y85" s="5"/>
      <c r="Z85" s="5"/>
    </row>
    <row r="86" spans="1:26">
      <c r="A86" s="95"/>
      <c r="B86" s="96"/>
      <c r="C86" s="96"/>
      <c r="D86" s="96"/>
      <c r="E86" s="96"/>
      <c r="F86" s="96"/>
      <c r="G86" s="102"/>
      <c r="H86" s="89"/>
      <c r="I86" s="5"/>
      <c r="J86" s="5"/>
      <c r="K86" s="5"/>
      <c r="L86" s="5"/>
      <c r="M86" s="5"/>
      <c r="N86" s="5"/>
      <c r="O86" s="5"/>
      <c r="P86" s="5"/>
      <c r="Q86" s="5"/>
      <c r="R86" s="5"/>
      <c r="S86" s="5"/>
      <c r="T86" s="5"/>
      <c r="U86" s="5"/>
      <c r="V86" s="5"/>
      <c r="W86" s="5"/>
      <c r="X86" s="5"/>
      <c r="Y86" s="5"/>
      <c r="Z86" s="5"/>
    </row>
    <row r="87" spans="1:26">
      <c r="A87" s="95"/>
      <c r="B87" s="96"/>
      <c r="C87" s="96"/>
      <c r="D87" s="96"/>
      <c r="E87" s="96"/>
      <c r="F87" s="96"/>
      <c r="G87" s="102"/>
      <c r="H87" s="89"/>
      <c r="I87" s="5"/>
      <c r="J87" s="5"/>
      <c r="K87" s="5"/>
      <c r="L87" s="5"/>
      <c r="M87" s="5"/>
      <c r="N87" s="5"/>
      <c r="O87" s="5"/>
      <c r="P87" s="5"/>
      <c r="Q87" s="5"/>
      <c r="R87" s="5"/>
      <c r="S87" s="5"/>
      <c r="T87" s="5"/>
      <c r="U87" s="5"/>
      <c r="V87" s="5"/>
      <c r="W87" s="5"/>
      <c r="X87" s="5"/>
      <c r="Y87" s="5"/>
      <c r="Z87" s="5"/>
    </row>
    <row r="88" spans="1:26">
      <c r="A88" s="95"/>
      <c r="B88" s="96"/>
      <c r="C88" s="96"/>
      <c r="D88" s="96"/>
      <c r="E88" s="96"/>
      <c r="F88" s="96"/>
      <c r="G88" s="102"/>
      <c r="H88" s="89"/>
      <c r="I88" s="5"/>
      <c r="J88" s="5"/>
      <c r="K88" s="5"/>
      <c r="L88" s="5"/>
      <c r="M88" s="5"/>
      <c r="N88" s="5"/>
      <c r="O88" s="5"/>
      <c r="P88" s="5"/>
      <c r="Q88" s="5"/>
      <c r="R88" s="5"/>
      <c r="S88" s="5"/>
      <c r="T88" s="5"/>
      <c r="U88" s="5"/>
      <c r="V88" s="5"/>
      <c r="W88" s="5"/>
      <c r="X88" s="5"/>
      <c r="Y88" s="5"/>
      <c r="Z88" s="5"/>
    </row>
    <row r="89" spans="1:26">
      <c r="A89" s="95"/>
      <c r="B89" s="96"/>
      <c r="C89" s="96"/>
      <c r="D89" s="96"/>
      <c r="E89" s="96"/>
      <c r="F89" s="96"/>
      <c r="G89" s="102"/>
      <c r="H89" s="89"/>
      <c r="I89" s="5"/>
      <c r="J89" s="5"/>
      <c r="K89" s="5"/>
      <c r="L89" s="5"/>
      <c r="M89" s="5"/>
      <c r="N89" s="5"/>
      <c r="O89" s="5"/>
      <c r="P89" s="5"/>
      <c r="Q89" s="5"/>
      <c r="R89" s="5"/>
      <c r="S89" s="5"/>
      <c r="T89" s="5"/>
      <c r="U89" s="5"/>
      <c r="V89" s="5"/>
      <c r="W89" s="5"/>
      <c r="X89" s="5"/>
      <c r="Y89" s="5"/>
      <c r="Z89" s="5"/>
    </row>
    <row r="90" spans="1:26">
      <c r="A90" s="95"/>
      <c r="B90" s="96"/>
      <c r="C90" s="96"/>
      <c r="D90" s="96"/>
      <c r="E90" s="96"/>
      <c r="F90" s="96"/>
      <c r="G90" s="102"/>
      <c r="H90" s="89"/>
      <c r="I90" s="5"/>
      <c r="J90" s="5"/>
      <c r="K90" s="5"/>
      <c r="L90" s="5"/>
      <c r="M90" s="5"/>
      <c r="N90" s="5"/>
      <c r="O90" s="5"/>
      <c r="P90" s="5"/>
      <c r="Q90" s="5"/>
      <c r="R90" s="5"/>
      <c r="S90" s="5"/>
      <c r="T90" s="5"/>
      <c r="U90" s="5"/>
      <c r="V90" s="5"/>
      <c r="W90" s="5"/>
      <c r="X90" s="5"/>
      <c r="Y90" s="5"/>
      <c r="Z90" s="5"/>
    </row>
    <row r="91" spans="1:26">
      <c r="A91" s="95"/>
      <c r="B91" s="96"/>
      <c r="C91" s="96"/>
      <c r="D91" s="96"/>
      <c r="E91" s="96"/>
      <c r="F91" s="96"/>
      <c r="G91" s="102"/>
      <c r="H91" s="89"/>
      <c r="I91" s="5"/>
      <c r="J91" s="5"/>
      <c r="K91" s="5"/>
      <c r="L91" s="5"/>
      <c r="M91" s="5"/>
      <c r="N91" s="5"/>
      <c r="O91" s="5"/>
      <c r="P91" s="5"/>
      <c r="Q91" s="5"/>
      <c r="R91" s="5"/>
      <c r="S91" s="5"/>
      <c r="T91" s="5"/>
      <c r="U91" s="5"/>
      <c r="V91" s="5"/>
      <c r="W91" s="5"/>
      <c r="X91" s="5"/>
      <c r="Y91" s="5"/>
      <c r="Z91" s="5"/>
    </row>
    <row r="92" spans="1:26">
      <c r="A92" s="95"/>
      <c r="B92" s="96"/>
      <c r="C92" s="96"/>
      <c r="D92" s="96"/>
      <c r="E92" s="96"/>
      <c r="F92" s="96"/>
      <c r="G92" s="102"/>
      <c r="H92" s="89"/>
      <c r="I92" s="5"/>
      <c r="J92" s="5"/>
      <c r="K92" s="5"/>
      <c r="L92" s="5"/>
      <c r="M92" s="5"/>
      <c r="N92" s="5"/>
      <c r="O92" s="5"/>
      <c r="P92" s="5"/>
      <c r="Q92" s="5"/>
      <c r="R92" s="5"/>
      <c r="S92" s="5"/>
      <c r="T92" s="5"/>
      <c r="U92" s="5"/>
      <c r="V92" s="5"/>
      <c r="W92" s="5"/>
      <c r="X92" s="5"/>
      <c r="Y92" s="5"/>
      <c r="Z92" s="5"/>
    </row>
    <row r="93" spans="1:26">
      <c r="A93" s="95"/>
      <c r="B93" s="96"/>
      <c r="C93" s="96"/>
      <c r="D93" s="96"/>
      <c r="E93" s="96"/>
      <c r="F93" s="96"/>
      <c r="G93" s="102"/>
      <c r="H93" s="89"/>
      <c r="I93" s="5"/>
      <c r="J93" s="5"/>
      <c r="K93" s="5"/>
      <c r="L93" s="5"/>
      <c r="M93" s="5"/>
      <c r="N93" s="5"/>
      <c r="O93" s="5"/>
      <c r="P93" s="5"/>
      <c r="Q93" s="5"/>
      <c r="R93" s="5"/>
      <c r="S93" s="5"/>
      <c r="T93" s="5"/>
      <c r="U93" s="5"/>
      <c r="V93" s="5"/>
      <c r="W93" s="5"/>
      <c r="X93" s="5"/>
      <c r="Y93" s="5"/>
      <c r="Z93" s="5"/>
    </row>
    <row r="94" spans="1:26">
      <c r="A94" s="95"/>
      <c r="B94" s="96"/>
      <c r="C94" s="96"/>
      <c r="D94" s="96"/>
      <c r="E94" s="96"/>
      <c r="F94" s="96"/>
      <c r="G94" s="102"/>
      <c r="H94" s="89"/>
      <c r="I94" s="5"/>
      <c r="J94" s="5"/>
      <c r="K94" s="5"/>
      <c r="L94" s="5"/>
      <c r="M94" s="5"/>
      <c r="N94" s="5"/>
      <c r="O94" s="5"/>
      <c r="P94" s="5"/>
      <c r="Q94" s="5"/>
      <c r="R94" s="5"/>
      <c r="S94" s="5"/>
      <c r="T94" s="5"/>
      <c r="U94" s="5"/>
      <c r="V94" s="5"/>
      <c r="W94" s="5"/>
      <c r="X94" s="5"/>
      <c r="Y94" s="5"/>
      <c r="Z94" s="5"/>
    </row>
    <row r="95" spans="1:26">
      <c r="A95" s="95"/>
      <c r="B95" s="96"/>
      <c r="C95" s="96"/>
      <c r="D95" s="96"/>
      <c r="E95" s="96"/>
      <c r="F95" s="96"/>
      <c r="G95" s="102"/>
      <c r="H95" s="89"/>
      <c r="I95" s="5"/>
      <c r="J95" s="5"/>
      <c r="K95" s="5"/>
      <c r="L95" s="5"/>
      <c r="M95" s="5"/>
      <c r="N95" s="5"/>
      <c r="O95" s="5"/>
      <c r="P95" s="5"/>
      <c r="Q95" s="5"/>
      <c r="R95" s="5"/>
      <c r="S95" s="5"/>
      <c r="T95" s="5"/>
      <c r="U95" s="5"/>
      <c r="V95" s="5"/>
      <c r="W95" s="5"/>
      <c r="X95" s="5"/>
      <c r="Y95" s="5"/>
      <c r="Z95" s="5"/>
    </row>
    <row r="96" spans="1:26">
      <c r="A96" s="95"/>
      <c r="B96" s="96"/>
      <c r="C96" s="96"/>
      <c r="D96" s="96"/>
      <c r="E96" s="96"/>
      <c r="F96" s="96"/>
      <c r="G96" s="102"/>
      <c r="H96" s="89"/>
      <c r="I96" s="5"/>
      <c r="J96" s="5"/>
      <c r="K96" s="5"/>
      <c r="L96" s="5"/>
      <c r="M96" s="5"/>
      <c r="N96" s="5"/>
      <c r="O96" s="5"/>
      <c r="P96" s="5"/>
      <c r="Q96" s="5"/>
      <c r="R96" s="5"/>
      <c r="S96" s="5"/>
      <c r="T96" s="5"/>
      <c r="U96" s="5"/>
      <c r="V96" s="5"/>
      <c r="W96" s="5"/>
      <c r="X96" s="5"/>
      <c r="Y96" s="5"/>
      <c r="Z96" s="5"/>
    </row>
    <row r="97" spans="1:26">
      <c r="A97" s="95"/>
      <c r="B97" s="96"/>
      <c r="C97" s="96"/>
      <c r="D97" s="96"/>
      <c r="E97" s="96"/>
      <c r="F97" s="96"/>
      <c r="G97" s="102"/>
      <c r="H97" s="89"/>
      <c r="I97" s="5"/>
      <c r="J97" s="5"/>
      <c r="K97" s="5"/>
      <c r="L97" s="5"/>
      <c r="M97" s="5"/>
      <c r="N97" s="5"/>
      <c r="O97" s="5"/>
      <c r="P97" s="5"/>
      <c r="Q97" s="5"/>
      <c r="R97" s="5"/>
      <c r="S97" s="5"/>
      <c r="T97" s="5"/>
      <c r="U97" s="5"/>
      <c r="V97" s="5"/>
      <c r="W97" s="5"/>
      <c r="X97" s="5"/>
      <c r="Y97" s="5"/>
      <c r="Z97" s="5"/>
    </row>
    <row r="98" spans="1:26">
      <c r="A98" s="95"/>
      <c r="B98" s="96"/>
      <c r="C98" s="96"/>
      <c r="D98" s="96"/>
      <c r="E98" s="96"/>
      <c r="F98" s="96"/>
      <c r="G98" s="102"/>
      <c r="H98" s="89"/>
      <c r="I98" s="5"/>
      <c r="J98" s="5"/>
      <c r="K98" s="5"/>
      <c r="L98" s="5"/>
      <c r="M98" s="5"/>
      <c r="N98" s="5"/>
      <c r="O98" s="5"/>
      <c r="P98" s="5"/>
      <c r="Q98" s="5"/>
      <c r="R98" s="5"/>
      <c r="S98" s="5"/>
      <c r="T98" s="5"/>
      <c r="U98" s="5"/>
      <c r="V98" s="5"/>
      <c r="W98" s="5"/>
      <c r="X98" s="5"/>
      <c r="Y98" s="5"/>
      <c r="Z98" s="5"/>
    </row>
    <row r="99" spans="1:26">
      <c r="A99" s="95"/>
      <c r="B99" s="96"/>
      <c r="C99" s="96"/>
      <c r="D99" s="96"/>
      <c r="E99" s="96"/>
      <c r="F99" s="96"/>
      <c r="G99" s="102"/>
      <c r="H99" s="89"/>
      <c r="I99" s="5"/>
      <c r="J99" s="5"/>
      <c r="K99" s="5"/>
      <c r="L99" s="5"/>
      <c r="M99" s="5"/>
      <c r="N99" s="5"/>
      <c r="O99" s="5"/>
      <c r="P99" s="5"/>
      <c r="Q99" s="5"/>
      <c r="R99" s="5"/>
      <c r="S99" s="5"/>
      <c r="T99" s="5"/>
      <c r="U99" s="5"/>
      <c r="V99" s="5"/>
      <c r="W99" s="5"/>
      <c r="X99" s="5"/>
      <c r="Y99" s="5"/>
      <c r="Z99" s="5"/>
    </row>
    <row r="100" spans="1:26">
      <c r="A100" s="95"/>
      <c r="B100" s="96"/>
      <c r="C100" s="96"/>
      <c r="D100" s="96"/>
      <c r="E100" s="96"/>
      <c r="F100" s="96"/>
      <c r="G100" s="102"/>
      <c r="H100" s="89"/>
      <c r="I100" s="5"/>
      <c r="J100" s="5"/>
      <c r="K100" s="5"/>
      <c r="L100" s="5"/>
      <c r="M100" s="5"/>
      <c r="N100" s="5"/>
      <c r="O100" s="5"/>
      <c r="P100" s="5"/>
      <c r="Q100" s="5"/>
      <c r="R100" s="5"/>
      <c r="S100" s="5"/>
      <c r="T100" s="5"/>
      <c r="U100" s="5"/>
      <c r="V100" s="5"/>
      <c r="W100" s="5"/>
      <c r="X100" s="5"/>
      <c r="Y100" s="5"/>
      <c r="Z100" s="5"/>
    </row>
    <row r="101" spans="1:26">
      <c r="A101" s="95"/>
      <c r="B101" s="96"/>
      <c r="C101" s="96"/>
      <c r="D101" s="96"/>
      <c r="E101" s="96"/>
      <c r="F101" s="96"/>
      <c r="G101" s="102"/>
      <c r="H101" s="89"/>
      <c r="I101" s="5"/>
      <c r="J101" s="5"/>
      <c r="K101" s="5"/>
      <c r="L101" s="5"/>
      <c r="M101" s="5"/>
      <c r="N101" s="5"/>
      <c r="O101" s="5"/>
      <c r="P101" s="5"/>
      <c r="Q101" s="5"/>
      <c r="R101" s="5"/>
      <c r="S101" s="5"/>
      <c r="T101" s="5"/>
      <c r="U101" s="5"/>
      <c r="V101" s="5"/>
      <c r="W101" s="5"/>
      <c r="X101" s="5"/>
      <c r="Y101" s="5"/>
      <c r="Z101" s="5"/>
    </row>
    <row r="102" spans="1:26">
      <c r="A102" s="95"/>
      <c r="B102" s="96"/>
      <c r="C102" s="96"/>
      <c r="D102" s="96"/>
      <c r="E102" s="96"/>
      <c r="F102" s="96"/>
      <c r="G102" s="102"/>
      <c r="H102" s="89"/>
      <c r="I102" s="5"/>
      <c r="J102" s="5"/>
      <c r="K102" s="5"/>
      <c r="L102" s="5"/>
      <c r="M102" s="5"/>
      <c r="N102" s="5"/>
      <c r="O102" s="5"/>
      <c r="P102" s="5"/>
      <c r="Q102" s="5"/>
      <c r="R102" s="5"/>
      <c r="S102" s="5"/>
      <c r="T102" s="5"/>
      <c r="U102" s="5"/>
      <c r="V102" s="5"/>
      <c r="W102" s="5"/>
      <c r="X102" s="5"/>
      <c r="Y102" s="5"/>
      <c r="Z102" s="5"/>
    </row>
    <row r="103" spans="1:26">
      <c r="A103" s="95"/>
      <c r="B103" s="96"/>
      <c r="C103" s="96"/>
      <c r="D103" s="96"/>
      <c r="E103" s="96"/>
      <c r="F103" s="96"/>
      <c r="G103" s="102"/>
      <c r="H103" s="89"/>
      <c r="I103" s="5"/>
      <c r="J103" s="5"/>
      <c r="K103" s="5"/>
      <c r="L103" s="5"/>
      <c r="M103" s="5"/>
      <c r="N103" s="5"/>
      <c r="O103" s="5"/>
      <c r="P103" s="5"/>
      <c r="Q103" s="5"/>
      <c r="R103" s="5"/>
      <c r="S103" s="5"/>
      <c r="T103" s="5"/>
      <c r="U103" s="5"/>
      <c r="V103" s="5"/>
      <c r="W103" s="5"/>
      <c r="X103" s="5"/>
      <c r="Y103" s="5"/>
      <c r="Z103" s="5"/>
    </row>
    <row r="104" spans="1:26">
      <c r="A104" s="95"/>
      <c r="B104" s="96"/>
      <c r="C104" s="96"/>
      <c r="D104" s="96"/>
      <c r="E104" s="96"/>
      <c r="F104" s="96"/>
      <c r="G104" s="102"/>
      <c r="H104" s="89"/>
      <c r="I104" s="5"/>
      <c r="J104" s="5"/>
      <c r="K104" s="5"/>
      <c r="L104" s="5"/>
      <c r="M104" s="5"/>
      <c r="N104" s="5"/>
      <c r="O104" s="5"/>
      <c r="P104" s="5"/>
      <c r="Q104" s="5"/>
      <c r="R104" s="5"/>
      <c r="S104" s="5"/>
      <c r="T104" s="5"/>
      <c r="U104" s="5"/>
      <c r="V104" s="5"/>
      <c r="W104" s="5"/>
      <c r="X104" s="5"/>
      <c r="Y104" s="5"/>
      <c r="Z104" s="5"/>
    </row>
    <row r="105" spans="1:26">
      <c r="A105" s="95"/>
      <c r="B105" s="96"/>
      <c r="C105" s="96"/>
      <c r="D105" s="96"/>
      <c r="E105" s="96"/>
      <c r="F105" s="96"/>
      <c r="G105" s="102"/>
      <c r="H105" s="89"/>
      <c r="I105" s="5"/>
      <c r="J105" s="5"/>
      <c r="K105" s="5"/>
      <c r="L105" s="5"/>
      <c r="M105" s="5"/>
      <c r="N105" s="5"/>
      <c r="O105" s="5"/>
      <c r="P105" s="5"/>
      <c r="Q105" s="5"/>
      <c r="R105" s="5"/>
      <c r="S105" s="5"/>
      <c r="T105" s="5"/>
      <c r="U105" s="5"/>
      <c r="V105" s="5"/>
      <c r="W105" s="5"/>
      <c r="X105" s="5"/>
      <c r="Y105" s="5"/>
      <c r="Z105" s="5"/>
    </row>
    <row r="106" spans="1:26">
      <c r="A106" s="95"/>
      <c r="B106" s="96"/>
      <c r="C106" s="96"/>
      <c r="D106" s="96"/>
      <c r="E106" s="96"/>
      <c r="F106" s="96"/>
      <c r="G106" s="102"/>
      <c r="H106" s="89"/>
      <c r="I106" s="5"/>
      <c r="J106" s="5"/>
      <c r="K106" s="5"/>
      <c r="L106" s="5"/>
      <c r="M106" s="5"/>
      <c r="N106" s="5"/>
      <c r="O106" s="5"/>
      <c r="P106" s="5"/>
      <c r="Q106" s="5"/>
      <c r="R106" s="5"/>
      <c r="S106" s="5"/>
      <c r="T106" s="5"/>
      <c r="U106" s="5"/>
      <c r="V106" s="5"/>
      <c r="W106" s="5"/>
      <c r="X106" s="5"/>
      <c r="Y106" s="5"/>
      <c r="Z106" s="5"/>
    </row>
    <row r="107" spans="1:26">
      <c r="A107" s="95"/>
      <c r="B107" s="96"/>
      <c r="C107" s="96"/>
      <c r="D107" s="96"/>
      <c r="E107" s="96"/>
      <c r="F107" s="96"/>
      <c r="G107" s="102"/>
      <c r="H107" s="89"/>
      <c r="I107" s="5"/>
      <c r="J107" s="5"/>
      <c r="K107" s="5"/>
      <c r="L107" s="5"/>
      <c r="M107" s="5"/>
      <c r="N107" s="5"/>
      <c r="O107" s="5"/>
      <c r="P107" s="5"/>
      <c r="Q107" s="5"/>
      <c r="R107" s="5"/>
      <c r="S107" s="5"/>
      <c r="T107" s="5"/>
      <c r="U107" s="5"/>
      <c r="V107" s="5"/>
      <c r="W107" s="5"/>
      <c r="X107" s="5"/>
      <c r="Y107" s="5"/>
      <c r="Z107" s="5"/>
    </row>
    <row r="108" spans="1:26">
      <c r="A108" s="95"/>
      <c r="B108" s="96"/>
      <c r="C108" s="96"/>
      <c r="D108" s="96"/>
      <c r="E108" s="96"/>
      <c r="F108" s="96"/>
      <c r="G108" s="102"/>
      <c r="H108" s="89"/>
      <c r="I108" s="5"/>
      <c r="J108" s="5"/>
      <c r="K108" s="5"/>
      <c r="L108" s="5"/>
      <c r="M108" s="5"/>
      <c r="N108" s="5"/>
      <c r="O108" s="5"/>
      <c r="P108" s="5"/>
      <c r="Q108" s="5"/>
      <c r="R108" s="5"/>
      <c r="S108" s="5"/>
      <c r="T108" s="5"/>
      <c r="U108" s="5"/>
      <c r="V108" s="5"/>
      <c r="W108" s="5"/>
      <c r="X108" s="5"/>
      <c r="Y108" s="5"/>
      <c r="Z108" s="5"/>
    </row>
    <row r="109" spans="1:26">
      <c r="A109" s="95"/>
      <c r="B109" s="96"/>
      <c r="C109" s="96"/>
      <c r="D109" s="96"/>
      <c r="E109" s="96"/>
      <c r="F109" s="96"/>
      <c r="G109" s="102"/>
      <c r="H109" s="89"/>
      <c r="I109" s="5"/>
      <c r="J109" s="5"/>
      <c r="K109" s="5"/>
      <c r="L109" s="5"/>
      <c r="M109" s="5"/>
      <c r="N109" s="5"/>
      <c r="O109" s="5"/>
      <c r="P109" s="5"/>
      <c r="Q109" s="5"/>
      <c r="R109" s="5"/>
      <c r="S109" s="5"/>
      <c r="T109" s="5"/>
      <c r="U109" s="5"/>
      <c r="V109" s="5"/>
      <c r="W109" s="5"/>
      <c r="X109" s="5"/>
      <c r="Y109" s="5"/>
      <c r="Z109" s="5"/>
    </row>
    <row r="110" spans="1:26">
      <c r="A110" s="95"/>
      <c r="B110" s="96"/>
      <c r="C110" s="96"/>
      <c r="D110" s="96"/>
      <c r="E110" s="96"/>
      <c r="F110" s="96"/>
      <c r="G110" s="102"/>
      <c r="H110" s="89"/>
      <c r="I110" s="5"/>
      <c r="J110" s="5"/>
      <c r="K110" s="5"/>
      <c r="L110" s="5"/>
      <c r="M110" s="5"/>
      <c r="N110" s="5"/>
      <c r="O110" s="5"/>
      <c r="P110" s="5"/>
      <c r="Q110" s="5"/>
      <c r="R110" s="5"/>
      <c r="S110" s="5"/>
      <c r="T110" s="5"/>
      <c r="U110" s="5"/>
      <c r="V110" s="5"/>
      <c r="W110" s="5"/>
      <c r="X110" s="5"/>
      <c r="Y110" s="5"/>
      <c r="Z110" s="5"/>
    </row>
    <row r="111" spans="1:26">
      <c r="A111" s="95"/>
      <c r="B111" s="96"/>
      <c r="C111" s="96"/>
      <c r="D111" s="96"/>
      <c r="E111" s="96"/>
      <c r="F111" s="96"/>
      <c r="G111" s="102"/>
      <c r="H111" s="89"/>
      <c r="I111" s="5"/>
      <c r="J111" s="5"/>
      <c r="K111" s="5"/>
      <c r="L111" s="5"/>
      <c r="M111" s="5"/>
      <c r="N111" s="5"/>
      <c r="O111" s="5"/>
      <c r="P111" s="5"/>
      <c r="Q111" s="5"/>
      <c r="R111" s="5"/>
      <c r="S111" s="5"/>
      <c r="T111" s="5"/>
      <c r="U111" s="5"/>
      <c r="V111" s="5"/>
      <c r="W111" s="5"/>
      <c r="X111" s="5"/>
      <c r="Y111" s="5"/>
      <c r="Z111" s="5"/>
    </row>
    <row r="112" spans="1:26">
      <c r="A112" s="95"/>
      <c r="B112" s="96"/>
      <c r="C112" s="96"/>
      <c r="D112" s="96"/>
      <c r="E112" s="96"/>
      <c r="F112" s="96"/>
      <c r="G112" s="102"/>
      <c r="H112" s="89"/>
      <c r="I112" s="5"/>
      <c r="J112" s="5"/>
      <c r="K112" s="5"/>
      <c r="L112" s="5"/>
      <c r="M112" s="5"/>
      <c r="N112" s="5"/>
      <c r="O112" s="5"/>
      <c r="P112" s="5"/>
      <c r="Q112" s="5"/>
      <c r="R112" s="5"/>
      <c r="S112" s="5"/>
      <c r="T112" s="5"/>
      <c r="U112" s="5"/>
      <c r="V112" s="5"/>
      <c r="W112" s="5"/>
      <c r="X112" s="5"/>
      <c r="Y112" s="5"/>
      <c r="Z112" s="5"/>
    </row>
    <row r="113" spans="1:26">
      <c r="A113" s="95"/>
      <c r="B113" s="96"/>
      <c r="C113" s="96"/>
      <c r="D113" s="96"/>
      <c r="E113" s="96"/>
      <c r="F113" s="96"/>
      <c r="G113" s="102"/>
      <c r="H113" s="89"/>
      <c r="I113" s="5"/>
      <c r="J113" s="5"/>
      <c r="K113" s="5"/>
      <c r="L113" s="5"/>
      <c r="M113" s="5"/>
      <c r="N113" s="5"/>
      <c r="O113" s="5"/>
      <c r="P113" s="5"/>
      <c r="Q113" s="5"/>
      <c r="R113" s="5"/>
      <c r="S113" s="5"/>
      <c r="T113" s="5"/>
      <c r="U113" s="5"/>
      <c r="V113" s="5"/>
      <c r="W113" s="5"/>
      <c r="X113" s="5"/>
      <c r="Y113" s="5"/>
      <c r="Z113" s="5"/>
    </row>
    <row r="114" spans="1:26">
      <c r="A114" s="95"/>
      <c r="B114" s="96"/>
      <c r="C114" s="96"/>
      <c r="D114" s="96"/>
      <c r="E114" s="96"/>
      <c r="F114" s="96"/>
      <c r="G114" s="102"/>
      <c r="H114" s="89"/>
      <c r="I114" s="5"/>
      <c r="J114" s="5"/>
      <c r="K114" s="5"/>
      <c r="L114" s="5"/>
      <c r="M114" s="5"/>
      <c r="N114" s="5"/>
      <c r="O114" s="5"/>
      <c r="P114" s="5"/>
      <c r="Q114" s="5"/>
      <c r="R114" s="5"/>
      <c r="S114" s="5"/>
      <c r="T114" s="5"/>
      <c r="U114" s="5"/>
      <c r="V114" s="5"/>
      <c r="W114" s="5"/>
      <c r="X114" s="5"/>
      <c r="Y114" s="5"/>
      <c r="Z114" s="5"/>
    </row>
    <row r="115" spans="1:26">
      <c r="A115" s="95"/>
      <c r="B115" s="96"/>
      <c r="C115" s="96"/>
      <c r="D115" s="96"/>
      <c r="E115" s="96"/>
      <c r="F115" s="96"/>
      <c r="G115" s="102"/>
      <c r="H115" s="89"/>
      <c r="I115" s="5"/>
      <c r="J115" s="5"/>
      <c r="K115" s="5"/>
      <c r="L115" s="5"/>
      <c r="M115" s="5"/>
      <c r="N115" s="5"/>
      <c r="O115" s="5"/>
      <c r="P115" s="5"/>
      <c r="Q115" s="5"/>
      <c r="R115" s="5"/>
      <c r="S115" s="5"/>
      <c r="T115" s="5"/>
      <c r="U115" s="5"/>
      <c r="V115" s="5"/>
      <c r="W115" s="5"/>
      <c r="X115" s="5"/>
      <c r="Y115" s="5"/>
      <c r="Z115" s="5"/>
    </row>
    <row r="116" spans="1:26">
      <c r="A116" s="95"/>
      <c r="B116" s="96"/>
      <c r="C116" s="96"/>
      <c r="D116" s="96"/>
      <c r="E116" s="96"/>
      <c r="F116" s="96"/>
      <c r="G116" s="102"/>
      <c r="H116" s="89"/>
      <c r="I116" s="5"/>
      <c r="J116" s="5"/>
      <c r="K116" s="5"/>
      <c r="L116" s="5"/>
      <c r="M116" s="5"/>
      <c r="N116" s="5"/>
      <c r="O116" s="5"/>
      <c r="P116" s="5"/>
      <c r="Q116" s="5"/>
      <c r="R116" s="5"/>
      <c r="S116" s="5"/>
      <c r="T116" s="5"/>
      <c r="U116" s="5"/>
      <c r="V116" s="5"/>
      <c r="W116" s="5"/>
      <c r="X116" s="5"/>
      <c r="Y116" s="5"/>
      <c r="Z116" s="5"/>
    </row>
    <row r="117" spans="1:26">
      <c r="A117" s="95"/>
      <c r="B117" s="96"/>
      <c r="C117" s="96"/>
      <c r="D117" s="96"/>
      <c r="E117" s="96"/>
      <c r="F117" s="96"/>
      <c r="G117" s="102"/>
      <c r="H117" s="89"/>
      <c r="I117" s="5"/>
      <c r="J117" s="5"/>
      <c r="K117" s="5"/>
      <c r="L117" s="5"/>
      <c r="M117" s="5"/>
      <c r="N117" s="5"/>
      <c r="O117" s="5"/>
      <c r="P117" s="5"/>
      <c r="Q117" s="5"/>
      <c r="R117" s="5"/>
      <c r="S117" s="5"/>
      <c r="T117" s="5"/>
      <c r="U117" s="5"/>
      <c r="V117" s="5"/>
      <c r="W117" s="5"/>
      <c r="X117" s="5"/>
      <c r="Y117" s="5"/>
      <c r="Z117" s="5"/>
    </row>
    <row r="118" spans="1:26">
      <c r="A118" s="95"/>
      <c r="B118" s="96"/>
      <c r="C118" s="96"/>
      <c r="D118" s="96"/>
      <c r="E118" s="96"/>
      <c r="F118" s="96"/>
      <c r="G118" s="102"/>
      <c r="H118" s="89"/>
      <c r="I118" s="5"/>
      <c r="J118" s="5"/>
      <c r="K118" s="5"/>
      <c r="L118" s="5"/>
      <c r="M118" s="5"/>
      <c r="N118" s="5"/>
      <c r="O118" s="5"/>
      <c r="P118" s="5"/>
      <c r="Q118" s="5"/>
      <c r="R118" s="5"/>
      <c r="S118" s="5"/>
      <c r="T118" s="5"/>
      <c r="U118" s="5"/>
      <c r="V118" s="5"/>
      <c r="W118" s="5"/>
      <c r="X118" s="5"/>
      <c r="Y118" s="5"/>
      <c r="Z118" s="5"/>
    </row>
    <row r="119" spans="1:26">
      <c r="A119" s="95"/>
      <c r="B119" s="96"/>
      <c r="C119" s="96"/>
      <c r="D119" s="96"/>
      <c r="E119" s="96"/>
      <c r="F119" s="96"/>
      <c r="G119" s="102"/>
      <c r="H119" s="89"/>
      <c r="I119" s="5"/>
      <c r="J119" s="5"/>
      <c r="K119" s="5"/>
      <c r="L119" s="5"/>
      <c r="M119" s="5"/>
      <c r="N119" s="5"/>
      <c r="O119" s="5"/>
      <c r="P119" s="5"/>
      <c r="Q119" s="5"/>
      <c r="R119" s="5"/>
      <c r="S119" s="5"/>
      <c r="T119" s="5"/>
      <c r="U119" s="5"/>
      <c r="V119" s="5"/>
      <c r="W119" s="5"/>
      <c r="X119" s="5"/>
      <c r="Y119" s="5"/>
      <c r="Z119" s="5"/>
    </row>
    <row r="120" spans="1:26">
      <c r="A120" s="95"/>
      <c r="B120" s="96"/>
      <c r="C120" s="96"/>
      <c r="D120" s="96"/>
      <c r="E120" s="96"/>
      <c r="F120" s="96"/>
      <c r="G120" s="102"/>
      <c r="H120" s="89"/>
      <c r="I120" s="5"/>
      <c r="J120" s="5"/>
      <c r="K120" s="5"/>
      <c r="L120" s="5"/>
      <c r="M120" s="5"/>
      <c r="N120" s="5"/>
      <c r="O120" s="5"/>
      <c r="P120" s="5"/>
      <c r="Q120" s="5"/>
      <c r="R120" s="5"/>
      <c r="S120" s="5"/>
      <c r="T120" s="5"/>
      <c r="U120" s="5"/>
      <c r="V120" s="5"/>
      <c r="W120" s="5"/>
      <c r="X120" s="5"/>
      <c r="Y120" s="5"/>
      <c r="Z120" s="5"/>
    </row>
    <row r="121" spans="1:26">
      <c r="A121" s="95"/>
      <c r="B121" s="96"/>
      <c r="C121" s="96"/>
      <c r="D121" s="96"/>
      <c r="E121" s="96"/>
      <c r="F121" s="96"/>
      <c r="G121" s="102"/>
      <c r="H121" s="89"/>
      <c r="I121" s="5"/>
      <c r="J121" s="5"/>
      <c r="K121" s="5"/>
      <c r="L121" s="5"/>
      <c r="M121" s="5"/>
      <c r="N121" s="5"/>
      <c r="O121" s="5"/>
      <c r="P121" s="5"/>
      <c r="Q121" s="5"/>
      <c r="R121" s="5"/>
      <c r="S121" s="5"/>
      <c r="T121" s="5"/>
      <c r="U121" s="5"/>
      <c r="V121" s="5"/>
      <c r="W121" s="5"/>
      <c r="X121" s="5"/>
      <c r="Y121" s="5"/>
      <c r="Z121" s="5"/>
    </row>
    <row r="122" spans="1:26">
      <c r="A122" s="95"/>
      <c r="B122" s="96"/>
      <c r="C122" s="96"/>
      <c r="D122" s="96"/>
      <c r="E122" s="96"/>
      <c r="F122" s="96"/>
      <c r="G122" s="102"/>
      <c r="H122" s="89"/>
      <c r="I122" s="5"/>
      <c r="J122" s="5"/>
      <c r="K122" s="5"/>
      <c r="L122" s="5"/>
      <c r="M122" s="5"/>
      <c r="N122" s="5"/>
      <c r="O122" s="5"/>
      <c r="P122" s="5"/>
      <c r="Q122" s="5"/>
      <c r="R122" s="5"/>
      <c r="S122" s="5"/>
      <c r="T122" s="5"/>
      <c r="U122" s="5"/>
      <c r="V122" s="5"/>
      <c r="W122" s="5"/>
      <c r="X122" s="5"/>
      <c r="Y122" s="5"/>
      <c r="Z122" s="5"/>
    </row>
    <row r="123" spans="1:26">
      <c r="A123" s="95"/>
      <c r="B123" s="96"/>
      <c r="C123" s="96"/>
      <c r="D123" s="96"/>
      <c r="E123" s="96"/>
      <c r="F123" s="96"/>
      <c r="G123" s="102"/>
      <c r="H123" s="89"/>
      <c r="I123" s="5"/>
      <c r="J123" s="5"/>
      <c r="K123" s="5"/>
      <c r="L123" s="5"/>
      <c r="M123" s="5"/>
      <c r="N123" s="5"/>
      <c r="O123" s="5"/>
      <c r="P123" s="5"/>
      <c r="Q123" s="5"/>
      <c r="R123" s="5"/>
      <c r="S123" s="5"/>
      <c r="T123" s="5"/>
      <c r="U123" s="5"/>
      <c r="V123" s="5"/>
      <c r="W123" s="5"/>
      <c r="X123" s="5"/>
      <c r="Y123" s="5"/>
      <c r="Z123" s="5"/>
    </row>
    <row r="124" spans="1:26">
      <c r="A124" s="95"/>
      <c r="B124" s="96"/>
      <c r="C124" s="96"/>
      <c r="D124" s="96"/>
      <c r="E124" s="96"/>
      <c r="F124" s="96"/>
      <c r="G124" s="102"/>
      <c r="H124" s="89"/>
      <c r="I124" s="5"/>
      <c r="J124" s="5"/>
      <c r="K124" s="5"/>
      <c r="L124" s="5"/>
      <c r="M124" s="5"/>
      <c r="N124" s="5"/>
      <c r="O124" s="5"/>
      <c r="P124" s="5"/>
      <c r="Q124" s="5"/>
      <c r="R124" s="5"/>
      <c r="S124" s="5"/>
      <c r="T124" s="5"/>
      <c r="U124" s="5"/>
      <c r="V124" s="5"/>
      <c r="W124" s="5"/>
      <c r="X124" s="5"/>
      <c r="Y124" s="5"/>
      <c r="Z124" s="5"/>
    </row>
    <row r="125" spans="1:26">
      <c r="A125" s="95"/>
      <c r="B125" s="96"/>
      <c r="C125" s="96"/>
      <c r="D125" s="96"/>
      <c r="E125" s="96"/>
      <c r="F125" s="96"/>
      <c r="G125" s="102"/>
      <c r="H125" s="89"/>
      <c r="I125" s="5"/>
      <c r="J125" s="5"/>
      <c r="K125" s="5"/>
      <c r="L125" s="5"/>
      <c r="M125" s="5"/>
      <c r="N125" s="5"/>
      <c r="O125" s="5"/>
      <c r="P125" s="5"/>
      <c r="Q125" s="5"/>
      <c r="R125" s="5"/>
      <c r="S125" s="5"/>
      <c r="T125" s="5"/>
      <c r="U125" s="5"/>
      <c r="V125" s="5"/>
      <c r="W125" s="5"/>
      <c r="X125" s="5"/>
      <c r="Y125" s="5"/>
      <c r="Z125" s="5"/>
    </row>
    <row r="126" spans="1:26">
      <c r="A126" s="95"/>
      <c r="B126" s="96"/>
      <c r="C126" s="96"/>
      <c r="D126" s="96"/>
      <c r="E126" s="96"/>
      <c r="F126" s="96"/>
      <c r="G126" s="102"/>
      <c r="H126" s="89"/>
      <c r="I126" s="5"/>
      <c r="J126" s="5"/>
      <c r="K126" s="5"/>
      <c r="L126" s="5"/>
      <c r="M126" s="5"/>
      <c r="N126" s="5"/>
      <c r="O126" s="5"/>
      <c r="P126" s="5"/>
      <c r="Q126" s="5"/>
      <c r="R126" s="5"/>
      <c r="S126" s="5"/>
      <c r="T126" s="5"/>
      <c r="U126" s="5"/>
      <c r="V126" s="5"/>
      <c r="W126" s="5"/>
      <c r="X126" s="5"/>
      <c r="Y126" s="5"/>
      <c r="Z126" s="5"/>
    </row>
    <row r="127" spans="1:26">
      <c r="A127" s="95"/>
      <c r="B127" s="96"/>
      <c r="C127" s="96"/>
      <c r="D127" s="96"/>
      <c r="E127" s="96"/>
      <c r="F127" s="96"/>
      <c r="G127" s="102"/>
      <c r="H127" s="89"/>
      <c r="I127" s="5"/>
      <c r="J127" s="5"/>
      <c r="K127" s="5"/>
      <c r="L127" s="5"/>
      <c r="M127" s="5"/>
      <c r="N127" s="5"/>
      <c r="O127" s="5"/>
      <c r="P127" s="5"/>
      <c r="Q127" s="5"/>
      <c r="R127" s="5"/>
      <c r="S127" s="5"/>
      <c r="T127" s="5"/>
      <c r="U127" s="5"/>
      <c r="V127" s="5"/>
      <c r="W127" s="5"/>
      <c r="X127" s="5"/>
      <c r="Y127" s="5"/>
      <c r="Z127" s="5"/>
    </row>
    <row r="128" spans="1:26">
      <c r="A128" s="95"/>
      <c r="B128" s="96"/>
      <c r="C128" s="96"/>
      <c r="D128" s="96"/>
      <c r="E128" s="96"/>
      <c r="F128" s="96"/>
      <c r="G128" s="102"/>
      <c r="H128" s="89"/>
      <c r="I128" s="5"/>
      <c r="J128" s="5"/>
      <c r="K128" s="5"/>
      <c r="L128" s="5"/>
      <c r="M128" s="5"/>
      <c r="N128" s="5"/>
      <c r="O128" s="5"/>
      <c r="P128" s="5"/>
      <c r="Q128" s="5"/>
      <c r="R128" s="5"/>
      <c r="S128" s="5"/>
      <c r="T128" s="5"/>
      <c r="U128" s="5"/>
      <c r="V128" s="5"/>
      <c r="W128" s="5"/>
      <c r="X128" s="5"/>
      <c r="Y128" s="5"/>
      <c r="Z128" s="5"/>
    </row>
    <row r="129" spans="1:26">
      <c r="A129" s="95"/>
      <c r="B129" s="96"/>
      <c r="C129" s="96"/>
      <c r="D129" s="96"/>
      <c r="E129" s="96"/>
      <c r="F129" s="96"/>
      <c r="G129" s="102"/>
      <c r="H129" s="89"/>
      <c r="I129" s="5"/>
      <c r="J129" s="5"/>
      <c r="K129" s="5"/>
      <c r="L129" s="5"/>
      <c r="M129" s="5"/>
      <c r="N129" s="5"/>
      <c r="O129" s="5"/>
      <c r="P129" s="5"/>
      <c r="Q129" s="5"/>
      <c r="R129" s="5"/>
      <c r="S129" s="5"/>
      <c r="T129" s="5"/>
      <c r="U129" s="5"/>
      <c r="V129" s="5"/>
      <c r="W129" s="5"/>
      <c r="X129" s="5"/>
      <c r="Y129" s="5"/>
      <c r="Z129" s="5"/>
    </row>
    <row r="130" spans="1:26">
      <c r="A130" s="95"/>
      <c r="B130" s="96"/>
      <c r="C130" s="96"/>
      <c r="D130" s="96"/>
      <c r="E130" s="96"/>
      <c r="F130" s="96"/>
      <c r="G130" s="102"/>
      <c r="H130" s="89"/>
      <c r="I130" s="5"/>
      <c r="J130" s="5"/>
      <c r="K130" s="5"/>
      <c r="L130" s="5"/>
      <c r="M130" s="5"/>
      <c r="N130" s="5"/>
      <c r="O130" s="5"/>
      <c r="P130" s="5"/>
      <c r="Q130" s="5"/>
      <c r="R130" s="5"/>
      <c r="S130" s="5"/>
      <c r="T130" s="5"/>
      <c r="U130" s="5"/>
      <c r="V130" s="5"/>
      <c r="W130" s="5"/>
      <c r="X130" s="5"/>
      <c r="Y130" s="5"/>
      <c r="Z130" s="5"/>
    </row>
    <row r="131" spans="1:26">
      <c r="A131" s="95"/>
      <c r="B131" s="96"/>
      <c r="C131" s="96"/>
      <c r="D131" s="96"/>
      <c r="E131" s="96"/>
      <c r="F131" s="96"/>
      <c r="G131" s="102"/>
      <c r="H131" s="89"/>
      <c r="I131" s="5"/>
      <c r="J131" s="5"/>
      <c r="K131" s="5"/>
      <c r="L131" s="5"/>
      <c r="M131" s="5"/>
      <c r="N131" s="5"/>
      <c r="O131" s="5"/>
      <c r="P131" s="5"/>
      <c r="Q131" s="5"/>
      <c r="R131" s="5"/>
      <c r="S131" s="5"/>
      <c r="T131" s="5"/>
      <c r="U131" s="5"/>
      <c r="V131" s="5"/>
      <c r="W131" s="5"/>
      <c r="X131" s="5"/>
      <c r="Y131" s="5"/>
      <c r="Z131" s="5"/>
    </row>
    <row r="132" spans="1:26">
      <c r="A132" s="95"/>
      <c r="B132" s="96"/>
      <c r="C132" s="96"/>
      <c r="D132" s="96"/>
      <c r="E132" s="96"/>
      <c r="F132" s="96"/>
      <c r="G132" s="102"/>
      <c r="H132" s="89"/>
      <c r="I132" s="5"/>
      <c r="J132" s="5"/>
      <c r="K132" s="5"/>
      <c r="L132" s="5"/>
      <c r="M132" s="5"/>
      <c r="N132" s="5"/>
      <c r="O132" s="5"/>
      <c r="P132" s="5"/>
      <c r="Q132" s="5"/>
      <c r="R132" s="5"/>
      <c r="S132" s="5"/>
      <c r="T132" s="5"/>
      <c r="U132" s="5"/>
      <c r="V132" s="5"/>
      <c r="W132" s="5"/>
      <c r="X132" s="5"/>
      <c r="Y132" s="5"/>
      <c r="Z132" s="5"/>
    </row>
    <row r="133" spans="1:26">
      <c r="A133" s="95"/>
      <c r="B133" s="96"/>
      <c r="C133" s="96"/>
      <c r="D133" s="96"/>
      <c r="E133" s="96"/>
      <c r="F133" s="96"/>
      <c r="G133" s="102"/>
      <c r="H133" s="89"/>
      <c r="I133" s="5"/>
      <c r="J133" s="5"/>
      <c r="K133" s="5"/>
      <c r="L133" s="5"/>
      <c r="M133" s="5"/>
      <c r="N133" s="5"/>
      <c r="O133" s="5"/>
      <c r="P133" s="5"/>
      <c r="Q133" s="5"/>
      <c r="R133" s="5"/>
      <c r="S133" s="5"/>
      <c r="T133" s="5"/>
      <c r="U133" s="5"/>
      <c r="V133" s="5"/>
      <c r="W133" s="5"/>
      <c r="X133" s="5"/>
      <c r="Y133" s="5"/>
      <c r="Z133" s="5"/>
    </row>
    <row r="134" spans="1:26">
      <c r="A134" s="95"/>
      <c r="B134" s="96"/>
      <c r="C134" s="96"/>
      <c r="D134" s="96"/>
      <c r="E134" s="96"/>
      <c r="F134" s="96"/>
      <c r="G134" s="102"/>
      <c r="H134" s="89"/>
      <c r="I134" s="5"/>
      <c r="J134" s="5"/>
      <c r="K134" s="5"/>
      <c r="L134" s="5"/>
      <c r="M134" s="5"/>
      <c r="N134" s="5"/>
      <c r="O134" s="5"/>
      <c r="P134" s="5"/>
      <c r="Q134" s="5"/>
      <c r="R134" s="5"/>
      <c r="S134" s="5"/>
      <c r="T134" s="5"/>
      <c r="U134" s="5"/>
      <c r="V134" s="5"/>
      <c r="W134" s="5"/>
      <c r="X134" s="5"/>
      <c r="Y134" s="5"/>
      <c r="Z134" s="5"/>
    </row>
    <row r="135" spans="1:26">
      <c r="A135" s="95"/>
      <c r="B135" s="96"/>
      <c r="C135" s="96"/>
      <c r="D135" s="96"/>
      <c r="E135" s="96"/>
      <c r="F135" s="96"/>
      <c r="G135" s="102"/>
      <c r="H135" s="89"/>
      <c r="I135" s="5"/>
      <c r="J135" s="5"/>
      <c r="K135" s="5"/>
      <c r="L135" s="5"/>
      <c r="M135" s="5"/>
      <c r="N135" s="5"/>
      <c r="O135" s="5"/>
      <c r="P135" s="5"/>
      <c r="Q135" s="5"/>
      <c r="R135" s="5"/>
      <c r="S135" s="5"/>
      <c r="T135" s="5"/>
      <c r="U135" s="5"/>
      <c r="V135" s="5"/>
      <c r="W135" s="5"/>
      <c r="X135" s="5"/>
      <c r="Y135" s="5"/>
      <c r="Z135" s="5"/>
    </row>
    <row r="136" spans="1:26">
      <c r="A136" s="95"/>
      <c r="B136" s="96"/>
      <c r="C136" s="96"/>
      <c r="D136" s="96"/>
      <c r="E136" s="96"/>
      <c r="F136" s="96"/>
      <c r="G136" s="102"/>
      <c r="H136" s="89"/>
      <c r="I136" s="5"/>
      <c r="J136" s="5"/>
      <c r="K136" s="5"/>
      <c r="L136" s="5"/>
      <c r="M136" s="5"/>
      <c r="N136" s="5"/>
      <c r="O136" s="5"/>
      <c r="P136" s="5"/>
      <c r="Q136" s="5"/>
      <c r="R136" s="5"/>
      <c r="S136" s="5"/>
      <c r="T136" s="5"/>
      <c r="U136" s="5"/>
      <c r="V136" s="5"/>
      <c r="W136" s="5"/>
      <c r="X136" s="5"/>
      <c r="Y136" s="5"/>
      <c r="Z136" s="5"/>
    </row>
    <row r="137" spans="1:26">
      <c r="A137" s="95"/>
      <c r="B137" s="96"/>
      <c r="C137" s="96"/>
      <c r="D137" s="96"/>
      <c r="E137" s="96"/>
      <c r="F137" s="96"/>
      <c r="G137" s="102"/>
      <c r="H137" s="89"/>
      <c r="I137" s="5"/>
      <c r="J137" s="5"/>
      <c r="K137" s="5"/>
      <c r="L137" s="5"/>
      <c r="M137" s="5"/>
      <c r="N137" s="5"/>
      <c r="O137" s="5"/>
      <c r="P137" s="5"/>
      <c r="Q137" s="5"/>
      <c r="R137" s="5"/>
      <c r="S137" s="5"/>
      <c r="T137" s="5"/>
      <c r="U137" s="5"/>
      <c r="V137" s="5"/>
      <c r="W137" s="5"/>
      <c r="X137" s="5"/>
      <c r="Y137" s="5"/>
      <c r="Z137" s="5"/>
    </row>
    <row r="138" spans="1:26">
      <c r="A138" s="95"/>
      <c r="B138" s="96"/>
      <c r="C138" s="96"/>
      <c r="D138" s="96"/>
      <c r="E138" s="96"/>
      <c r="F138" s="96"/>
      <c r="G138" s="102"/>
      <c r="H138" s="89"/>
      <c r="I138" s="5"/>
      <c r="J138" s="5"/>
      <c r="K138" s="5"/>
      <c r="L138" s="5"/>
      <c r="M138" s="5"/>
      <c r="N138" s="5"/>
      <c r="O138" s="5"/>
      <c r="P138" s="5"/>
      <c r="Q138" s="5"/>
      <c r="R138" s="5"/>
      <c r="S138" s="5"/>
      <c r="T138" s="5"/>
      <c r="U138" s="5"/>
      <c r="V138" s="5"/>
      <c r="W138" s="5"/>
      <c r="X138" s="5"/>
      <c r="Y138" s="5"/>
      <c r="Z138" s="5"/>
    </row>
    <row r="139" spans="1:26">
      <c r="A139" s="95"/>
      <c r="B139" s="96"/>
      <c r="C139" s="96"/>
      <c r="D139" s="96"/>
      <c r="E139" s="96"/>
      <c r="F139" s="96"/>
      <c r="G139" s="102"/>
      <c r="H139" s="89"/>
      <c r="I139" s="5"/>
      <c r="J139" s="5"/>
      <c r="K139" s="5"/>
      <c r="L139" s="5"/>
      <c r="M139" s="5"/>
      <c r="N139" s="5"/>
      <c r="O139" s="5"/>
      <c r="P139" s="5"/>
      <c r="Q139" s="5"/>
      <c r="R139" s="5"/>
      <c r="S139" s="5"/>
      <c r="T139" s="5"/>
      <c r="U139" s="5"/>
      <c r="V139" s="5"/>
      <c r="W139" s="5"/>
      <c r="X139" s="5"/>
      <c r="Y139" s="5"/>
      <c r="Z139" s="5"/>
    </row>
    <row r="140" spans="1:26">
      <c r="A140" s="95"/>
      <c r="B140" s="96"/>
      <c r="C140" s="96"/>
      <c r="D140" s="96"/>
      <c r="E140" s="96"/>
      <c r="F140" s="96"/>
      <c r="G140" s="102"/>
      <c r="H140" s="89"/>
      <c r="I140" s="5"/>
      <c r="J140" s="5"/>
      <c r="K140" s="5"/>
      <c r="L140" s="5"/>
      <c r="M140" s="5"/>
      <c r="N140" s="5"/>
      <c r="O140" s="5"/>
      <c r="P140" s="5"/>
      <c r="Q140" s="5"/>
      <c r="R140" s="5"/>
      <c r="S140" s="5"/>
      <c r="T140" s="5"/>
      <c r="U140" s="5"/>
      <c r="V140" s="5"/>
      <c r="W140" s="5"/>
      <c r="X140" s="5"/>
      <c r="Y140" s="5"/>
      <c r="Z140" s="5"/>
    </row>
    <row r="141" spans="1:26">
      <c r="A141" s="95"/>
      <c r="B141" s="96"/>
      <c r="C141" s="96"/>
      <c r="D141" s="96"/>
      <c r="E141" s="96"/>
      <c r="F141" s="96"/>
      <c r="G141" s="102"/>
      <c r="H141" s="89"/>
      <c r="I141" s="5"/>
      <c r="J141" s="5"/>
      <c r="K141" s="5"/>
      <c r="L141" s="5"/>
      <c r="M141" s="5"/>
      <c r="N141" s="5"/>
      <c r="O141" s="5"/>
      <c r="P141" s="5"/>
      <c r="Q141" s="5"/>
      <c r="R141" s="5"/>
      <c r="S141" s="5"/>
      <c r="T141" s="5"/>
      <c r="U141" s="5"/>
      <c r="V141" s="5"/>
      <c r="W141" s="5"/>
      <c r="X141" s="5"/>
      <c r="Y141" s="5"/>
      <c r="Z141" s="5"/>
    </row>
    <row r="142" spans="1:26">
      <c r="A142" s="95"/>
      <c r="B142" s="96"/>
      <c r="C142" s="96"/>
      <c r="D142" s="96"/>
      <c r="E142" s="96"/>
      <c r="F142" s="96"/>
      <c r="G142" s="102"/>
      <c r="H142" s="89"/>
      <c r="I142" s="5"/>
      <c r="J142" s="5"/>
      <c r="K142" s="5"/>
      <c r="L142" s="5"/>
      <c r="M142" s="5"/>
      <c r="N142" s="5"/>
      <c r="O142" s="5"/>
      <c r="P142" s="5"/>
      <c r="Q142" s="5"/>
      <c r="R142" s="5"/>
      <c r="S142" s="5"/>
      <c r="T142" s="5"/>
      <c r="U142" s="5"/>
      <c r="V142" s="5"/>
      <c r="W142" s="5"/>
      <c r="X142" s="5"/>
      <c r="Y142" s="5"/>
      <c r="Z142" s="5"/>
    </row>
    <row r="143" spans="1:26">
      <c r="A143" s="95"/>
      <c r="B143" s="96"/>
      <c r="C143" s="96"/>
      <c r="D143" s="96"/>
      <c r="E143" s="96"/>
      <c r="F143" s="96"/>
      <c r="G143" s="102"/>
      <c r="H143" s="89"/>
      <c r="I143" s="5"/>
      <c r="J143" s="5"/>
      <c r="K143" s="5"/>
      <c r="L143" s="5"/>
      <c r="M143" s="5"/>
      <c r="N143" s="5"/>
      <c r="O143" s="5"/>
      <c r="P143" s="5"/>
      <c r="Q143" s="5"/>
      <c r="R143" s="5"/>
      <c r="S143" s="5"/>
      <c r="T143" s="5"/>
      <c r="U143" s="5"/>
      <c r="V143" s="5"/>
      <c r="W143" s="5"/>
      <c r="X143" s="5"/>
      <c r="Y143" s="5"/>
      <c r="Z143" s="5"/>
    </row>
    <row r="144" spans="1:26">
      <c r="A144" s="95"/>
      <c r="B144" s="96"/>
      <c r="C144" s="96"/>
      <c r="D144" s="96"/>
      <c r="E144" s="96"/>
      <c r="F144" s="96"/>
      <c r="G144" s="102"/>
      <c r="H144" s="89"/>
      <c r="I144" s="5"/>
      <c r="J144" s="5"/>
      <c r="K144" s="5"/>
      <c r="L144" s="5"/>
      <c r="M144" s="5"/>
      <c r="N144" s="5"/>
      <c r="O144" s="5"/>
      <c r="P144" s="5"/>
      <c r="Q144" s="5"/>
      <c r="R144" s="5"/>
      <c r="S144" s="5"/>
      <c r="T144" s="5"/>
      <c r="U144" s="5"/>
      <c r="V144" s="5"/>
      <c r="W144" s="5"/>
      <c r="X144" s="5"/>
      <c r="Y144" s="5"/>
      <c r="Z144" s="5"/>
    </row>
    <row r="145" spans="1:26">
      <c r="A145" s="95"/>
      <c r="B145" s="96"/>
      <c r="C145" s="96"/>
      <c r="D145" s="96"/>
      <c r="E145" s="96"/>
      <c r="F145" s="96"/>
      <c r="G145" s="102"/>
      <c r="H145" s="89"/>
      <c r="I145" s="5"/>
      <c r="J145" s="5"/>
      <c r="K145" s="5"/>
      <c r="L145" s="5"/>
      <c r="M145" s="5"/>
      <c r="N145" s="5"/>
      <c r="O145" s="5"/>
      <c r="P145" s="5"/>
      <c r="Q145" s="5"/>
      <c r="R145" s="5"/>
      <c r="S145" s="5"/>
      <c r="T145" s="5"/>
      <c r="U145" s="5"/>
      <c r="V145" s="5"/>
      <c r="W145" s="5"/>
      <c r="X145" s="5"/>
      <c r="Y145" s="5"/>
      <c r="Z145" s="5"/>
    </row>
    <row r="146" spans="1:26">
      <c r="A146" s="95"/>
      <c r="B146" s="96"/>
      <c r="C146" s="96"/>
      <c r="D146" s="96"/>
      <c r="E146" s="96"/>
      <c r="F146" s="96"/>
      <c r="G146" s="102"/>
      <c r="H146" s="89"/>
      <c r="I146" s="5"/>
      <c r="J146" s="5"/>
      <c r="K146" s="5"/>
      <c r="L146" s="5"/>
      <c r="M146" s="5"/>
      <c r="N146" s="5"/>
      <c r="O146" s="5"/>
      <c r="P146" s="5"/>
      <c r="Q146" s="5"/>
      <c r="R146" s="5"/>
      <c r="S146" s="5"/>
      <c r="T146" s="5"/>
      <c r="U146" s="5"/>
      <c r="V146" s="5"/>
      <c r="W146" s="5"/>
      <c r="X146" s="5"/>
      <c r="Y146" s="5"/>
      <c r="Z146" s="5"/>
    </row>
    <row r="147" spans="1:26">
      <c r="A147" s="95"/>
      <c r="B147" s="96"/>
      <c r="C147" s="96"/>
      <c r="D147" s="96"/>
      <c r="E147" s="96"/>
      <c r="F147" s="96"/>
      <c r="G147" s="102"/>
      <c r="H147" s="89"/>
      <c r="I147" s="5"/>
      <c r="J147" s="5"/>
      <c r="K147" s="5"/>
      <c r="L147" s="5"/>
      <c r="M147" s="5"/>
      <c r="N147" s="5"/>
      <c r="O147" s="5"/>
      <c r="P147" s="5"/>
      <c r="Q147" s="5"/>
      <c r="R147" s="5"/>
      <c r="S147" s="5"/>
      <c r="T147" s="5"/>
      <c r="U147" s="5"/>
      <c r="V147" s="5"/>
      <c r="W147" s="5"/>
      <c r="X147" s="5"/>
      <c r="Y147" s="5"/>
      <c r="Z147" s="5"/>
    </row>
    <row r="148" spans="1:26">
      <c r="A148" s="95"/>
      <c r="B148" s="96"/>
      <c r="C148" s="96"/>
      <c r="D148" s="96"/>
      <c r="E148" s="96"/>
      <c r="F148" s="96"/>
      <c r="G148" s="102"/>
      <c r="H148" s="89"/>
      <c r="I148" s="5"/>
      <c r="J148" s="5"/>
      <c r="K148" s="5"/>
      <c r="L148" s="5"/>
      <c r="M148" s="5"/>
      <c r="N148" s="5"/>
      <c r="O148" s="5"/>
      <c r="P148" s="5"/>
      <c r="Q148" s="5"/>
      <c r="R148" s="5"/>
      <c r="S148" s="5"/>
      <c r="T148" s="5"/>
      <c r="U148" s="5"/>
      <c r="V148" s="5"/>
      <c r="W148" s="5"/>
      <c r="X148" s="5"/>
      <c r="Y148" s="5"/>
      <c r="Z148" s="5"/>
    </row>
    <row r="149" spans="1:26">
      <c r="A149" s="95"/>
      <c r="B149" s="96"/>
      <c r="C149" s="96"/>
      <c r="D149" s="96"/>
      <c r="E149" s="96"/>
      <c r="F149" s="96"/>
      <c r="G149" s="102"/>
      <c r="H149" s="89"/>
      <c r="I149" s="5"/>
      <c r="J149" s="5"/>
      <c r="K149" s="5"/>
      <c r="L149" s="5"/>
      <c r="M149" s="5"/>
      <c r="N149" s="5"/>
      <c r="O149" s="5"/>
      <c r="P149" s="5"/>
      <c r="Q149" s="5"/>
      <c r="R149" s="5"/>
      <c r="S149" s="5"/>
      <c r="T149" s="5"/>
      <c r="U149" s="5"/>
      <c r="V149" s="5"/>
      <c r="W149" s="5"/>
      <c r="X149" s="5"/>
      <c r="Y149" s="5"/>
      <c r="Z149" s="5"/>
    </row>
    <row r="150" spans="1:26">
      <c r="A150" s="95"/>
      <c r="B150" s="96"/>
      <c r="C150" s="96"/>
      <c r="D150" s="96"/>
      <c r="E150" s="96"/>
      <c r="F150" s="96"/>
      <c r="G150" s="102"/>
      <c r="H150" s="89"/>
      <c r="I150" s="5"/>
      <c r="J150" s="5"/>
      <c r="K150" s="5"/>
      <c r="L150" s="5"/>
      <c r="M150" s="5"/>
      <c r="N150" s="5"/>
      <c r="O150" s="5"/>
      <c r="P150" s="5"/>
      <c r="Q150" s="5"/>
      <c r="R150" s="5"/>
      <c r="S150" s="5"/>
      <c r="T150" s="5"/>
      <c r="U150" s="5"/>
      <c r="V150" s="5"/>
      <c r="W150" s="5"/>
      <c r="X150" s="5"/>
      <c r="Y150" s="5"/>
      <c r="Z150" s="5"/>
    </row>
    <row r="151" spans="1:26">
      <c r="A151" s="95"/>
      <c r="B151" s="96"/>
      <c r="C151" s="96"/>
      <c r="D151" s="96"/>
      <c r="E151" s="96"/>
      <c r="F151" s="96"/>
      <c r="G151" s="102"/>
      <c r="H151" s="89"/>
      <c r="I151" s="5"/>
      <c r="J151" s="5"/>
      <c r="K151" s="5"/>
      <c r="L151" s="5"/>
      <c r="M151" s="5"/>
      <c r="N151" s="5"/>
      <c r="O151" s="5"/>
      <c r="P151" s="5"/>
      <c r="Q151" s="5"/>
      <c r="R151" s="5"/>
      <c r="S151" s="5"/>
      <c r="T151" s="5"/>
      <c r="U151" s="5"/>
      <c r="V151" s="5"/>
      <c r="W151" s="5"/>
      <c r="X151" s="5"/>
      <c r="Y151" s="5"/>
      <c r="Z151" s="5"/>
    </row>
    <row r="152" spans="1:26">
      <c r="A152" s="95"/>
      <c r="B152" s="96"/>
      <c r="C152" s="96"/>
      <c r="D152" s="96"/>
      <c r="E152" s="96"/>
      <c r="F152" s="96"/>
      <c r="G152" s="102"/>
      <c r="H152" s="89"/>
      <c r="I152" s="5"/>
      <c r="J152" s="5"/>
      <c r="K152" s="5"/>
      <c r="L152" s="5"/>
      <c r="M152" s="5"/>
      <c r="N152" s="5"/>
      <c r="O152" s="5"/>
      <c r="P152" s="5"/>
      <c r="Q152" s="5"/>
      <c r="R152" s="5"/>
      <c r="S152" s="5"/>
      <c r="T152" s="5"/>
      <c r="U152" s="5"/>
      <c r="V152" s="5"/>
      <c r="W152" s="5"/>
      <c r="X152" s="5"/>
      <c r="Y152" s="5"/>
      <c r="Z152" s="5"/>
    </row>
    <row r="153" spans="1:26">
      <c r="A153" s="95"/>
      <c r="B153" s="96"/>
      <c r="C153" s="96"/>
      <c r="D153" s="96"/>
      <c r="E153" s="96"/>
      <c r="F153" s="96"/>
      <c r="G153" s="102"/>
      <c r="H153" s="89"/>
      <c r="I153" s="5"/>
      <c r="J153" s="5"/>
      <c r="K153" s="5"/>
      <c r="L153" s="5"/>
      <c r="M153" s="5"/>
      <c r="N153" s="5"/>
      <c r="O153" s="5"/>
      <c r="P153" s="5"/>
      <c r="Q153" s="5"/>
      <c r="R153" s="5"/>
      <c r="S153" s="5"/>
      <c r="T153" s="5"/>
      <c r="U153" s="5"/>
      <c r="V153" s="5"/>
      <c r="W153" s="5"/>
      <c r="X153" s="5"/>
      <c r="Y153" s="5"/>
      <c r="Z153" s="5"/>
    </row>
    <row r="154" spans="1:26">
      <c r="A154" s="95"/>
      <c r="B154" s="96"/>
      <c r="C154" s="96"/>
      <c r="D154" s="96"/>
      <c r="E154" s="96"/>
      <c r="F154" s="96"/>
      <c r="G154" s="102"/>
      <c r="H154" s="89"/>
      <c r="I154" s="5"/>
      <c r="J154" s="5"/>
      <c r="K154" s="5"/>
      <c r="L154" s="5"/>
      <c r="M154" s="5"/>
      <c r="N154" s="5"/>
      <c r="O154" s="5"/>
      <c r="P154" s="5"/>
      <c r="Q154" s="5"/>
      <c r="R154" s="5"/>
      <c r="S154" s="5"/>
      <c r="T154" s="5"/>
      <c r="U154" s="5"/>
      <c r="V154" s="5"/>
      <c r="W154" s="5"/>
      <c r="X154" s="5"/>
      <c r="Y154" s="5"/>
      <c r="Z154" s="5"/>
    </row>
    <row r="155" spans="1:26">
      <c r="A155" s="95"/>
      <c r="B155" s="96"/>
      <c r="C155" s="96"/>
      <c r="D155" s="96"/>
      <c r="E155" s="96"/>
      <c r="F155" s="96"/>
      <c r="G155" s="102"/>
      <c r="H155" s="89"/>
      <c r="I155" s="5"/>
      <c r="J155" s="5"/>
      <c r="K155" s="5"/>
      <c r="L155" s="5"/>
      <c r="M155" s="5"/>
      <c r="N155" s="5"/>
      <c r="O155" s="5"/>
      <c r="P155" s="5"/>
      <c r="Q155" s="5"/>
      <c r="R155" s="5"/>
      <c r="S155" s="5"/>
      <c r="T155" s="5"/>
      <c r="U155" s="5"/>
      <c r="V155" s="5"/>
      <c r="W155" s="5"/>
      <c r="X155" s="5"/>
      <c r="Y155" s="5"/>
      <c r="Z155" s="5"/>
    </row>
    <row r="156" spans="1:26">
      <c r="A156" s="95"/>
      <c r="B156" s="96"/>
      <c r="C156" s="96"/>
      <c r="D156" s="96"/>
      <c r="E156" s="96"/>
      <c r="F156" s="96"/>
      <c r="G156" s="102"/>
      <c r="H156" s="89"/>
      <c r="I156" s="5"/>
      <c r="J156" s="5"/>
      <c r="K156" s="5"/>
      <c r="L156" s="5"/>
      <c r="M156" s="5"/>
      <c r="N156" s="5"/>
      <c r="O156" s="5"/>
      <c r="P156" s="5"/>
      <c r="Q156" s="5"/>
      <c r="R156" s="5"/>
      <c r="S156" s="5"/>
      <c r="T156" s="5"/>
      <c r="U156" s="5"/>
      <c r="V156" s="5"/>
      <c r="W156" s="5"/>
      <c r="X156" s="5"/>
      <c r="Y156" s="5"/>
      <c r="Z156" s="5"/>
    </row>
    <row r="157" spans="1:26">
      <c r="A157" s="95"/>
      <c r="B157" s="96"/>
      <c r="C157" s="96"/>
      <c r="D157" s="96"/>
      <c r="E157" s="96"/>
      <c r="F157" s="96"/>
      <c r="G157" s="102"/>
      <c r="H157" s="89"/>
      <c r="I157" s="5"/>
      <c r="J157" s="5"/>
      <c r="K157" s="5"/>
      <c r="L157" s="5"/>
      <c r="M157" s="5"/>
      <c r="N157" s="5"/>
      <c r="O157" s="5"/>
      <c r="P157" s="5"/>
      <c r="Q157" s="5"/>
      <c r="R157" s="5"/>
      <c r="S157" s="5"/>
      <c r="T157" s="5"/>
      <c r="U157" s="5"/>
      <c r="V157" s="5"/>
      <c r="W157" s="5"/>
      <c r="X157" s="5"/>
      <c r="Y157" s="5"/>
      <c r="Z157" s="5"/>
    </row>
    <row r="158" spans="1:26">
      <c r="A158" s="95"/>
      <c r="B158" s="96"/>
      <c r="C158" s="96"/>
      <c r="D158" s="96"/>
      <c r="E158" s="96"/>
      <c r="F158" s="96"/>
      <c r="G158" s="102"/>
      <c r="H158" s="89"/>
      <c r="I158" s="5"/>
      <c r="J158" s="5"/>
      <c r="K158" s="5"/>
      <c r="L158" s="5"/>
      <c r="M158" s="5"/>
      <c r="N158" s="5"/>
      <c r="O158" s="5"/>
      <c r="P158" s="5"/>
      <c r="Q158" s="5"/>
      <c r="R158" s="5"/>
      <c r="S158" s="5"/>
      <c r="T158" s="5"/>
      <c r="U158" s="5"/>
      <c r="V158" s="5"/>
      <c r="W158" s="5"/>
      <c r="X158" s="5"/>
      <c r="Y158" s="5"/>
      <c r="Z158" s="5"/>
    </row>
    <row r="159" spans="1:26">
      <c r="A159" s="95"/>
      <c r="B159" s="96"/>
      <c r="C159" s="96"/>
      <c r="D159" s="96"/>
      <c r="E159" s="96"/>
      <c r="F159" s="96"/>
      <c r="G159" s="102"/>
      <c r="H159" s="89"/>
      <c r="I159" s="5"/>
      <c r="J159" s="5"/>
      <c r="K159" s="5"/>
      <c r="L159" s="5"/>
      <c r="M159" s="5"/>
      <c r="N159" s="5"/>
      <c r="O159" s="5"/>
      <c r="P159" s="5"/>
      <c r="Q159" s="5"/>
      <c r="R159" s="5"/>
      <c r="S159" s="5"/>
      <c r="T159" s="5"/>
      <c r="U159" s="5"/>
      <c r="V159" s="5"/>
      <c r="W159" s="5"/>
      <c r="X159" s="5"/>
      <c r="Y159" s="5"/>
      <c r="Z159" s="5"/>
    </row>
    <row r="160" spans="1:26">
      <c r="A160" s="95"/>
      <c r="B160" s="96"/>
      <c r="C160" s="96"/>
      <c r="D160" s="96"/>
      <c r="E160" s="96"/>
      <c r="F160" s="96"/>
      <c r="G160" s="102"/>
      <c r="H160" s="89"/>
      <c r="I160" s="5"/>
      <c r="J160" s="5"/>
      <c r="K160" s="5"/>
      <c r="L160" s="5"/>
      <c r="M160" s="5"/>
      <c r="N160" s="5"/>
      <c r="O160" s="5"/>
      <c r="P160" s="5"/>
      <c r="Q160" s="5"/>
      <c r="R160" s="5"/>
      <c r="S160" s="5"/>
      <c r="T160" s="5"/>
      <c r="U160" s="5"/>
      <c r="V160" s="5"/>
      <c r="W160" s="5"/>
      <c r="X160" s="5"/>
      <c r="Y160" s="5"/>
      <c r="Z160" s="5"/>
    </row>
    <row r="161" spans="1:26">
      <c r="A161" s="95"/>
      <c r="B161" s="96"/>
      <c r="C161" s="96"/>
      <c r="D161" s="96"/>
      <c r="E161" s="96"/>
      <c r="F161" s="96"/>
      <c r="G161" s="102"/>
      <c r="H161" s="89"/>
      <c r="I161" s="5"/>
      <c r="J161" s="5"/>
      <c r="K161" s="5"/>
      <c r="L161" s="5"/>
      <c r="M161" s="5"/>
      <c r="N161" s="5"/>
      <c r="O161" s="5"/>
      <c r="P161" s="5"/>
      <c r="Q161" s="5"/>
      <c r="R161" s="5"/>
      <c r="S161" s="5"/>
      <c r="T161" s="5"/>
      <c r="U161" s="5"/>
      <c r="V161" s="5"/>
      <c r="W161" s="5"/>
      <c r="X161" s="5"/>
      <c r="Y161" s="5"/>
      <c r="Z161" s="5"/>
    </row>
    <row r="162" spans="1:26">
      <c r="A162" s="95"/>
      <c r="B162" s="96"/>
      <c r="C162" s="96"/>
      <c r="D162" s="96"/>
      <c r="E162" s="96"/>
      <c r="F162" s="96"/>
      <c r="G162" s="102"/>
      <c r="H162" s="89"/>
      <c r="I162" s="5"/>
      <c r="J162" s="5"/>
      <c r="K162" s="5"/>
      <c r="L162" s="5"/>
      <c r="M162" s="5"/>
      <c r="N162" s="5"/>
      <c r="O162" s="5"/>
      <c r="P162" s="5"/>
      <c r="Q162" s="5"/>
      <c r="R162" s="5"/>
      <c r="S162" s="5"/>
      <c r="T162" s="5"/>
      <c r="U162" s="5"/>
      <c r="V162" s="5"/>
      <c r="W162" s="5"/>
      <c r="X162" s="5"/>
      <c r="Y162" s="5"/>
      <c r="Z162" s="5"/>
    </row>
    <row r="163" spans="1:26">
      <c r="A163" s="95"/>
      <c r="B163" s="96"/>
      <c r="C163" s="96"/>
      <c r="D163" s="96"/>
      <c r="E163" s="96"/>
      <c r="F163" s="96"/>
      <c r="G163" s="102"/>
      <c r="H163" s="89"/>
      <c r="I163" s="5"/>
      <c r="J163" s="5"/>
      <c r="K163" s="5"/>
      <c r="L163" s="5"/>
      <c r="M163" s="5"/>
      <c r="N163" s="5"/>
      <c r="O163" s="5"/>
      <c r="P163" s="5"/>
      <c r="Q163" s="5"/>
      <c r="R163" s="5"/>
      <c r="S163" s="5"/>
      <c r="T163" s="5"/>
      <c r="U163" s="5"/>
      <c r="V163" s="5"/>
      <c r="W163" s="5"/>
      <c r="X163" s="5"/>
      <c r="Y163" s="5"/>
      <c r="Z163" s="5"/>
    </row>
    <row r="164" spans="1:26">
      <c r="A164" s="95"/>
      <c r="B164" s="96"/>
      <c r="C164" s="96"/>
      <c r="D164" s="96"/>
      <c r="E164" s="96"/>
      <c r="F164" s="96"/>
      <c r="G164" s="102"/>
      <c r="H164" s="89"/>
      <c r="I164" s="5"/>
      <c r="J164" s="5"/>
      <c r="K164" s="5"/>
      <c r="L164" s="5"/>
      <c r="M164" s="5"/>
      <c r="N164" s="5"/>
      <c r="O164" s="5"/>
      <c r="P164" s="5"/>
      <c r="Q164" s="5"/>
      <c r="R164" s="5"/>
      <c r="S164" s="5"/>
      <c r="T164" s="5"/>
      <c r="U164" s="5"/>
      <c r="V164" s="5"/>
      <c r="W164" s="5"/>
      <c r="X164" s="5"/>
      <c r="Y164" s="5"/>
      <c r="Z164" s="5"/>
    </row>
    <row r="165" spans="1:26">
      <c r="A165" s="95"/>
      <c r="B165" s="96"/>
      <c r="C165" s="96"/>
      <c r="D165" s="96"/>
      <c r="E165" s="96"/>
      <c r="F165" s="96"/>
      <c r="G165" s="102"/>
      <c r="H165" s="89"/>
      <c r="I165" s="5"/>
      <c r="J165" s="5"/>
      <c r="K165" s="5"/>
      <c r="L165" s="5"/>
      <c r="M165" s="5"/>
      <c r="N165" s="5"/>
      <c r="O165" s="5"/>
      <c r="P165" s="5"/>
      <c r="Q165" s="5"/>
      <c r="R165" s="5"/>
      <c r="S165" s="5"/>
      <c r="T165" s="5"/>
      <c r="U165" s="5"/>
      <c r="V165" s="5"/>
      <c r="W165" s="5"/>
      <c r="X165" s="5"/>
      <c r="Y165" s="5"/>
      <c r="Z165" s="5"/>
    </row>
    <row r="166" spans="1:26">
      <c r="A166" s="95"/>
      <c r="B166" s="96"/>
      <c r="C166" s="96"/>
      <c r="D166" s="96"/>
      <c r="E166" s="96"/>
      <c r="F166" s="96"/>
      <c r="G166" s="102"/>
      <c r="H166" s="89"/>
      <c r="I166" s="5"/>
      <c r="J166" s="5"/>
      <c r="K166" s="5"/>
      <c r="L166" s="5"/>
      <c r="M166" s="5"/>
      <c r="N166" s="5"/>
      <c r="O166" s="5"/>
      <c r="P166" s="5"/>
      <c r="Q166" s="5"/>
      <c r="R166" s="5"/>
      <c r="S166" s="5"/>
      <c r="T166" s="5"/>
      <c r="U166" s="5"/>
      <c r="V166" s="5"/>
      <c r="W166" s="5"/>
      <c r="X166" s="5"/>
      <c r="Y166" s="5"/>
      <c r="Z166" s="5"/>
    </row>
    <row r="167" spans="1:26">
      <c r="A167" s="95"/>
      <c r="B167" s="96"/>
      <c r="C167" s="96"/>
      <c r="D167" s="96"/>
      <c r="E167" s="96"/>
      <c r="F167" s="96"/>
      <c r="G167" s="102"/>
      <c r="H167" s="89"/>
      <c r="I167" s="5"/>
      <c r="J167" s="5"/>
      <c r="K167" s="5"/>
      <c r="L167" s="5"/>
      <c r="M167" s="5"/>
      <c r="N167" s="5"/>
      <c r="O167" s="5"/>
      <c r="P167" s="5"/>
      <c r="Q167" s="5"/>
      <c r="R167" s="5"/>
      <c r="S167" s="5"/>
      <c r="T167" s="5"/>
      <c r="U167" s="5"/>
      <c r="V167" s="5"/>
      <c r="W167" s="5"/>
      <c r="X167" s="5"/>
      <c r="Y167" s="5"/>
      <c r="Z167" s="5"/>
    </row>
    <row r="168" spans="1:26">
      <c r="A168" s="95"/>
      <c r="B168" s="96"/>
      <c r="C168" s="96"/>
      <c r="D168" s="96"/>
      <c r="E168" s="96"/>
      <c r="F168" s="96"/>
      <c r="G168" s="102"/>
      <c r="H168" s="89"/>
      <c r="I168" s="5"/>
      <c r="J168" s="5"/>
      <c r="K168" s="5"/>
      <c r="L168" s="5"/>
      <c r="M168" s="5"/>
      <c r="N168" s="5"/>
      <c r="O168" s="5"/>
      <c r="P168" s="5"/>
      <c r="Q168" s="5"/>
      <c r="R168" s="5"/>
      <c r="S168" s="5"/>
      <c r="T168" s="5"/>
      <c r="U168" s="5"/>
      <c r="V168" s="5"/>
      <c r="W168" s="5"/>
      <c r="X168" s="5"/>
      <c r="Y168" s="5"/>
      <c r="Z168" s="5"/>
    </row>
    <row r="169" spans="1:26">
      <c r="A169" s="95"/>
      <c r="B169" s="96"/>
      <c r="C169" s="96"/>
      <c r="D169" s="96"/>
      <c r="E169" s="96"/>
      <c r="F169" s="96"/>
      <c r="G169" s="102"/>
      <c r="H169" s="89"/>
      <c r="I169" s="5"/>
      <c r="J169" s="5"/>
      <c r="K169" s="5"/>
      <c r="L169" s="5"/>
      <c r="M169" s="5"/>
      <c r="N169" s="5"/>
      <c r="O169" s="5"/>
      <c r="P169" s="5"/>
      <c r="Q169" s="5"/>
      <c r="R169" s="5"/>
      <c r="S169" s="5"/>
      <c r="T169" s="5"/>
      <c r="U169" s="5"/>
      <c r="V169" s="5"/>
      <c r="W169" s="5"/>
      <c r="X169" s="5"/>
      <c r="Y169" s="5"/>
      <c r="Z169" s="5"/>
    </row>
    <row r="170" spans="1:26">
      <c r="A170" s="95"/>
      <c r="B170" s="96"/>
      <c r="C170" s="96"/>
      <c r="D170" s="96"/>
      <c r="E170" s="96"/>
      <c r="F170" s="96"/>
      <c r="G170" s="102"/>
      <c r="H170" s="89"/>
      <c r="I170" s="5"/>
      <c r="J170" s="5"/>
      <c r="K170" s="5"/>
      <c r="L170" s="5"/>
      <c r="M170" s="5"/>
      <c r="N170" s="5"/>
      <c r="O170" s="5"/>
      <c r="P170" s="5"/>
      <c r="Q170" s="5"/>
      <c r="R170" s="5"/>
      <c r="S170" s="5"/>
      <c r="T170" s="5"/>
      <c r="U170" s="5"/>
      <c r="V170" s="5"/>
      <c r="W170" s="5"/>
      <c r="X170" s="5"/>
      <c r="Y170" s="5"/>
      <c r="Z170" s="5"/>
    </row>
    <row r="171" spans="1:26">
      <c r="A171" s="95"/>
      <c r="B171" s="96"/>
      <c r="C171" s="96"/>
      <c r="D171" s="96"/>
      <c r="E171" s="96"/>
      <c r="F171" s="96"/>
      <c r="G171" s="102"/>
      <c r="H171" s="89"/>
      <c r="I171" s="5"/>
      <c r="J171" s="5"/>
      <c r="K171" s="5"/>
      <c r="L171" s="5"/>
      <c r="M171" s="5"/>
      <c r="N171" s="5"/>
      <c r="O171" s="5"/>
      <c r="P171" s="5"/>
      <c r="Q171" s="5"/>
      <c r="R171" s="5"/>
      <c r="S171" s="5"/>
      <c r="T171" s="5"/>
      <c r="U171" s="5"/>
      <c r="V171" s="5"/>
      <c r="W171" s="5"/>
      <c r="X171" s="5"/>
      <c r="Y171" s="5"/>
      <c r="Z171" s="5"/>
    </row>
    <row r="172" spans="1:26">
      <c r="A172" s="95"/>
      <c r="B172" s="96"/>
      <c r="C172" s="96"/>
      <c r="D172" s="96"/>
      <c r="E172" s="96"/>
      <c r="F172" s="96"/>
      <c r="G172" s="102"/>
      <c r="H172" s="89"/>
      <c r="I172" s="5"/>
      <c r="J172" s="5"/>
      <c r="K172" s="5"/>
      <c r="L172" s="5"/>
      <c r="M172" s="5"/>
      <c r="N172" s="5"/>
      <c r="O172" s="5"/>
      <c r="P172" s="5"/>
      <c r="Q172" s="5"/>
      <c r="R172" s="5"/>
      <c r="S172" s="5"/>
      <c r="T172" s="5"/>
      <c r="U172" s="5"/>
      <c r="V172" s="5"/>
      <c r="W172" s="5"/>
      <c r="X172" s="5"/>
      <c r="Y172" s="5"/>
      <c r="Z172" s="5"/>
    </row>
    <row r="173" spans="1:26">
      <c r="A173" s="95"/>
      <c r="B173" s="96"/>
      <c r="C173" s="96"/>
      <c r="D173" s="96"/>
      <c r="E173" s="96"/>
      <c r="F173" s="96"/>
      <c r="G173" s="102"/>
      <c r="H173" s="89"/>
      <c r="I173" s="5"/>
      <c r="J173" s="5"/>
      <c r="K173" s="5"/>
      <c r="L173" s="5"/>
      <c r="M173" s="5"/>
      <c r="N173" s="5"/>
      <c r="O173" s="5"/>
      <c r="P173" s="5"/>
      <c r="Q173" s="5"/>
      <c r="R173" s="5"/>
      <c r="S173" s="5"/>
      <c r="T173" s="5"/>
      <c r="U173" s="5"/>
      <c r="V173" s="5"/>
      <c r="W173" s="5"/>
      <c r="X173" s="5"/>
      <c r="Y173" s="5"/>
      <c r="Z173" s="5"/>
    </row>
    <row r="174" spans="1:26">
      <c r="A174" s="95"/>
      <c r="B174" s="96"/>
      <c r="C174" s="96"/>
      <c r="D174" s="96"/>
      <c r="E174" s="96"/>
      <c r="F174" s="96"/>
      <c r="G174" s="102"/>
      <c r="H174" s="89"/>
      <c r="I174" s="5"/>
      <c r="J174" s="5"/>
      <c r="K174" s="5"/>
      <c r="L174" s="5"/>
      <c r="M174" s="5"/>
      <c r="N174" s="5"/>
      <c r="O174" s="5"/>
      <c r="P174" s="5"/>
      <c r="Q174" s="5"/>
      <c r="R174" s="5"/>
      <c r="S174" s="5"/>
      <c r="T174" s="5"/>
      <c r="U174" s="5"/>
      <c r="V174" s="5"/>
      <c r="W174" s="5"/>
      <c r="X174" s="5"/>
      <c r="Y174" s="5"/>
      <c r="Z174" s="5"/>
    </row>
    <row r="175" spans="1:26">
      <c r="A175" s="95"/>
      <c r="B175" s="96"/>
      <c r="C175" s="96"/>
      <c r="D175" s="96"/>
      <c r="E175" s="96"/>
      <c r="F175" s="96"/>
      <c r="G175" s="102"/>
      <c r="H175" s="89"/>
      <c r="I175" s="5"/>
      <c r="J175" s="5"/>
      <c r="K175" s="5"/>
      <c r="L175" s="5"/>
      <c r="M175" s="5"/>
      <c r="N175" s="5"/>
      <c r="O175" s="5"/>
      <c r="P175" s="5"/>
      <c r="Q175" s="5"/>
      <c r="R175" s="5"/>
      <c r="S175" s="5"/>
      <c r="T175" s="5"/>
      <c r="U175" s="5"/>
      <c r="V175" s="5"/>
      <c r="W175" s="5"/>
      <c r="X175" s="5"/>
      <c r="Y175" s="5"/>
      <c r="Z175" s="5"/>
    </row>
    <row r="176" spans="1:26">
      <c r="A176" s="95"/>
      <c r="B176" s="96"/>
      <c r="C176" s="96"/>
      <c r="D176" s="96"/>
      <c r="E176" s="96"/>
      <c r="F176" s="96"/>
      <c r="G176" s="102"/>
      <c r="H176" s="89"/>
      <c r="I176" s="5"/>
      <c r="J176" s="5"/>
      <c r="K176" s="5"/>
      <c r="L176" s="5"/>
      <c r="M176" s="5"/>
      <c r="N176" s="5"/>
      <c r="O176" s="5"/>
      <c r="P176" s="5"/>
      <c r="Q176" s="5"/>
      <c r="R176" s="5"/>
      <c r="S176" s="5"/>
      <c r="T176" s="5"/>
      <c r="U176" s="5"/>
      <c r="V176" s="5"/>
      <c r="W176" s="5"/>
      <c r="X176" s="5"/>
      <c r="Y176" s="5"/>
      <c r="Z176" s="5"/>
    </row>
    <row r="177" spans="1:26">
      <c r="A177" s="95"/>
      <c r="B177" s="96"/>
      <c r="C177" s="96"/>
      <c r="D177" s="96"/>
      <c r="E177" s="96"/>
      <c r="F177" s="96"/>
      <c r="G177" s="102"/>
      <c r="H177" s="89"/>
      <c r="I177" s="5"/>
      <c r="J177" s="5"/>
      <c r="K177" s="5"/>
      <c r="L177" s="5"/>
      <c r="M177" s="5"/>
      <c r="N177" s="5"/>
      <c r="O177" s="5"/>
      <c r="P177" s="5"/>
      <c r="Q177" s="5"/>
      <c r="R177" s="5"/>
      <c r="S177" s="5"/>
      <c r="T177" s="5"/>
      <c r="U177" s="5"/>
      <c r="V177" s="5"/>
      <c r="W177" s="5"/>
      <c r="X177" s="5"/>
      <c r="Y177" s="5"/>
      <c r="Z177" s="5"/>
    </row>
    <row r="178" spans="1:26">
      <c r="A178" s="95"/>
      <c r="B178" s="96"/>
      <c r="C178" s="96"/>
      <c r="D178" s="96"/>
      <c r="E178" s="96"/>
      <c r="F178" s="96"/>
      <c r="G178" s="102"/>
      <c r="H178" s="89"/>
      <c r="I178" s="5"/>
      <c r="J178" s="5"/>
      <c r="K178" s="5"/>
      <c r="L178" s="5"/>
      <c r="M178" s="5"/>
      <c r="N178" s="5"/>
      <c r="O178" s="5"/>
      <c r="P178" s="5"/>
      <c r="Q178" s="5"/>
      <c r="R178" s="5"/>
      <c r="S178" s="5"/>
      <c r="T178" s="5"/>
      <c r="U178" s="5"/>
      <c r="V178" s="5"/>
      <c r="W178" s="5"/>
      <c r="X178" s="5"/>
      <c r="Y178" s="5"/>
      <c r="Z178" s="5"/>
    </row>
    <row r="179" spans="1:26">
      <c r="A179" s="95"/>
      <c r="B179" s="96"/>
      <c r="C179" s="96"/>
      <c r="D179" s="96"/>
      <c r="E179" s="96"/>
      <c r="F179" s="96"/>
      <c r="G179" s="102"/>
      <c r="H179" s="89"/>
      <c r="I179" s="5"/>
      <c r="J179" s="5"/>
      <c r="K179" s="5"/>
      <c r="L179" s="5"/>
      <c r="M179" s="5"/>
      <c r="N179" s="5"/>
      <c r="O179" s="5"/>
      <c r="P179" s="5"/>
      <c r="Q179" s="5"/>
      <c r="R179" s="5"/>
      <c r="S179" s="5"/>
      <c r="T179" s="5"/>
      <c r="U179" s="5"/>
      <c r="V179" s="5"/>
      <c r="W179" s="5"/>
      <c r="X179" s="5"/>
      <c r="Y179" s="5"/>
      <c r="Z179" s="5"/>
    </row>
    <row r="180" spans="1:26">
      <c r="A180" s="95"/>
      <c r="B180" s="96"/>
      <c r="C180" s="96"/>
      <c r="D180" s="96"/>
      <c r="E180" s="96"/>
      <c r="F180" s="96"/>
      <c r="G180" s="102"/>
      <c r="H180" s="89"/>
      <c r="I180" s="5"/>
      <c r="J180" s="5"/>
      <c r="K180" s="5"/>
      <c r="L180" s="5"/>
      <c r="M180" s="5"/>
      <c r="N180" s="5"/>
      <c r="O180" s="5"/>
      <c r="P180" s="5"/>
      <c r="Q180" s="5"/>
      <c r="R180" s="5"/>
      <c r="S180" s="5"/>
      <c r="T180" s="5"/>
      <c r="U180" s="5"/>
      <c r="V180" s="5"/>
      <c r="W180" s="5"/>
      <c r="X180" s="5"/>
      <c r="Y180" s="5"/>
      <c r="Z180" s="5"/>
    </row>
    <row r="181" spans="1:26">
      <c r="A181" s="95"/>
      <c r="B181" s="96"/>
      <c r="C181" s="96"/>
      <c r="D181" s="96"/>
      <c r="E181" s="96"/>
      <c r="F181" s="96"/>
      <c r="G181" s="102"/>
      <c r="H181" s="89"/>
      <c r="I181" s="5"/>
      <c r="J181" s="5"/>
      <c r="K181" s="5"/>
      <c r="L181" s="5"/>
      <c r="M181" s="5"/>
      <c r="N181" s="5"/>
      <c r="O181" s="5"/>
      <c r="P181" s="5"/>
      <c r="Q181" s="5"/>
      <c r="R181" s="5"/>
      <c r="S181" s="5"/>
      <c r="T181" s="5"/>
      <c r="U181" s="5"/>
      <c r="V181" s="5"/>
      <c r="W181" s="5"/>
      <c r="X181" s="5"/>
      <c r="Y181" s="5"/>
      <c r="Z181" s="5"/>
    </row>
    <row r="182" spans="1:26">
      <c r="A182" s="95"/>
      <c r="B182" s="96"/>
      <c r="C182" s="96"/>
      <c r="D182" s="96"/>
      <c r="E182" s="96"/>
      <c r="F182" s="96"/>
      <c r="G182" s="102"/>
      <c r="H182" s="89"/>
      <c r="I182" s="5"/>
      <c r="J182" s="5"/>
      <c r="K182" s="5"/>
      <c r="L182" s="5"/>
      <c r="M182" s="5"/>
      <c r="N182" s="5"/>
      <c r="O182" s="5"/>
      <c r="P182" s="5"/>
      <c r="Q182" s="5"/>
      <c r="R182" s="5"/>
      <c r="S182" s="5"/>
      <c r="T182" s="5"/>
      <c r="U182" s="5"/>
      <c r="V182" s="5"/>
      <c r="W182" s="5"/>
      <c r="X182" s="5"/>
      <c r="Y182" s="5"/>
      <c r="Z182" s="5"/>
    </row>
    <row r="183" spans="1:26">
      <c r="A183" s="95"/>
      <c r="B183" s="96"/>
      <c r="C183" s="96"/>
      <c r="D183" s="96"/>
      <c r="E183" s="96"/>
      <c r="F183" s="96"/>
      <c r="G183" s="102"/>
      <c r="H183" s="89"/>
      <c r="I183" s="5"/>
      <c r="J183" s="5"/>
      <c r="K183" s="5"/>
      <c r="L183" s="5"/>
      <c r="M183" s="5"/>
      <c r="N183" s="5"/>
      <c r="O183" s="5"/>
      <c r="P183" s="5"/>
      <c r="Q183" s="5"/>
      <c r="R183" s="5"/>
      <c r="S183" s="5"/>
      <c r="T183" s="5"/>
      <c r="U183" s="5"/>
      <c r="V183" s="5"/>
      <c r="W183" s="5"/>
      <c r="X183" s="5"/>
      <c r="Y183" s="5"/>
      <c r="Z183" s="5"/>
    </row>
    <row r="184" spans="1:26">
      <c r="A184" s="95"/>
      <c r="B184" s="96"/>
      <c r="C184" s="96"/>
      <c r="D184" s="96"/>
      <c r="E184" s="96"/>
      <c r="F184" s="96"/>
      <c r="G184" s="102"/>
      <c r="H184" s="89"/>
      <c r="I184" s="5"/>
      <c r="J184" s="5"/>
      <c r="K184" s="5"/>
      <c r="L184" s="5"/>
      <c r="M184" s="5"/>
      <c r="N184" s="5"/>
      <c r="O184" s="5"/>
      <c r="P184" s="5"/>
      <c r="Q184" s="5"/>
      <c r="R184" s="5"/>
      <c r="S184" s="5"/>
      <c r="T184" s="5"/>
      <c r="U184" s="5"/>
      <c r="V184" s="5"/>
      <c r="W184" s="5"/>
      <c r="X184" s="5"/>
      <c r="Y184" s="5"/>
      <c r="Z184" s="5"/>
    </row>
    <row r="185" spans="1:26">
      <c r="A185" s="95"/>
      <c r="B185" s="96"/>
      <c r="C185" s="96"/>
      <c r="D185" s="96"/>
      <c r="E185" s="96"/>
      <c r="F185" s="96"/>
      <c r="G185" s="102"/>
      <c r="H185" s="89"/>
      <c r="I185" s="5"/>
      <c r="J185" s="5"/>
      <c r="K185" s="5"/>
      <c r="L185" s="5"/>
      <c r="M185" s="5"/>
      <c r="N185" s="5"/>
      <c r="O185" s="5"/>
      <c r="P185" s="5"/>
      <c r="Q185" s="5"/>
      <c r="R185" s="5"/>
      <c r="S185" s="5"/>
      <c r="T185" s="5"/>
      <c r="U185" s="5"/>
      <c r="V185" s="5"/>
      <c r="W185" s="5"/>
      <c r="X185" s="5"/>
      <c r="Y185" s="5"/>
      <c r="Z185" s="5"/>
    </row>
    <row r="186" spans="1:26">
      <c r="A186" s="95"/>
      <c r="B186" s="96"/>
      <c r="C186" s="96"/>
      <c r="D186" s="96"/>
      <c r="E186" s="96"/>
      <c r="F186" s="96"/>
      <c r="G186" s="102"/>
      <c r="H186" s="89"/>
      <c r="I186" s="5"/>
      <c r="J186" s="5"/>
      <c r="K186" s="5"/>
      <c r="L186" s="5"/>
      <c r="M186" s="5"/>
      <c r="N186" s="5"/>
      <c r="O186" s="5"/>
      <c r="P186" s="5"/>
      <c r="Q186" s="5"/>
      <c r="R186" s="5"/>
      <c r="S186" s="5"/>
      <c r="T186" s="5"/>
      <c r="U186" s="5"/>
      <c r="V186" s="5"/>
      <c r="W186" s="5"/>
      <c r="X186" s="5"/>
      <c r="Y186" s="5"/>
      <c r="Z186" s="5"/>
    </row>
    <row r="187" spans="1:26">
      <c r="A187" s="95"/>
      <c r="B187" s="96"/>
      <c r="C187" s="96"/>
      <c r="D187" s="96"/>
      <c r="E187" s="96"/>
      <c r="F187" s="96"/>
      <c r="G187" s="102"/>
      <c r="H187" s="89"/>
      <c r="I187" s="5"/>
      <c r="J187" s="5"/>
      <c r="K187" s="5"/>
      <c r="L187" s="5"/>
      <c r="M187" s="5"/>
      <c r="N187" s="5"/>
      <c r="O187" s="5"/>
      <c r="P187" s="5"/>
      <c r="Q187" s="5"/>
      <c r="R187" s="5"/>
      <c r="S187" s="5"/>
      <c r="T187" s="5"/>
      <c r="U187" s="5"/>
      <c r="V187" s="5"/>
      <c r="W187" s="5"/>
      <c r="X187" s="5"/>
      <c r="Y187" s="5"/>
      <c r="Z187" s="5"/>
    </row>
    <row r="188" spans="1:26">
      <c r="A188" s="95"/>
      <c r="B188" s="96"/>
      <c r="C188" s="96"/>
      <c r="D188" s="96"/>
      <c r="E188" s="96"/>
      <c r="F188" s="96"/>
      <c r="G188" s="102"/>
      <c r="H188" s="89"/>
      <c r="I188" s="5"/>
      <c r="J188" s="5"/>
      <c r="K188" s="5"/>
      <c r="L188" s="5"/>
      <c r="M188" s="5"/>
      <c r="N188" s="5"/>
      <c r="O188" s="5"/>
      <c r="P188" s="5"/>
      <c r="Q188" s="5"/>
      <c r="R188" s="5"/>
      <c r="S188" s="5"/>
      <c r="T188" s="5"/>
      <c r="U188" s="5"/>
      <c r="V188" s="5"/>
      <c r="W188" s="5"/>
      <c r="X188" s="5"/>
      <c r="Y188" s="5"/>
      <c r="Z188" s="5"/>
    </row>
    <row r="189" spans="1:26">
      <c r="A189" s="95"/>
      <c r="B189" s="96"/>
      <c r="C189" s="96"/>
      <c r="D189" s="96"/>
      <c r="E189" s="96"/>
      <c r="F189" s="96"/>
      <c r="G189" s="102"/>
      <c r="H189" s="89"/>
      <c r="I189" s="5"/>
      <c r="J189" s="5"/>
      <c r="K189" s="5"/>
      <c r="L189" s="5"/>
      <c r="M189" s="5"/>
      <c r="N189" s="5"/>
      <c r="O189" s="5"/>
      <c r="P189" s="5"/>
      <c r="Q189" s="5"/>
      <c r="R189" s="5"/>
      <c r="S189" s="5"/>
      <c r="T189" s="5"/>
      <c r="U189" s="5"/>
      <c r="V189" s="5"/>
      <c r="W189" s="5"/>
      <c r="X189" s="5"/>
      <c r="Y189" s="5"/>
      <c r="Z189" s="5"/>
    </row>
    <row r="190" spans="1:26">
      <c r="A190" s="95"/>
      <c r="B190" s="96"/>
      <c r="C190" s="96"/>
      <c r="D190" s="96"/>
      <c r="E190" s="96"/>
      <c r="F190" s="96"/>
      <c r="G190" s="102"/>
      <c r="H190" s="89"/>
      <c r="I190" s="5"/>
      <c r="J190" s="5"/>
      <c r="K190" s="5"/>
      <c r="L190" s="5"/>
      <c r="M190" s="5"/>
      <c r="N190" s="5"/>
      <c r="O190" s="5"/>
      <c r="P190" s="5"/>
      <c r="Q190" s="5"/>
      <c r="R190" s="5"/>
      <c r="S190" s="5"/>
      <c r="T190" s="5"/>
      <c r="U190" s="5"/>
      <c r="V190" s="5"/>
      <c r="W190" s="5"/>
      <c r="X190" s="5"/>
      <c r="Y190" s="5"/>
      <c r="Z190" s="5"/>
    </row>
    <row r="191" spans="1:26">
      <c r="A191" s="95"/>
      <c r="B191" s="96"/>
      <c r="C191" s="96"/>
      <c r="D191" s="96"/>
      <c r="E191" s="96"/>
      <c r="F191" s="96"/>
      <c r="G191" s="102"/>
      <c r="H191" s="89"/>
      <c r="I191" s="5"/>
      <c r="J191" s="5"/>
      <c r="K191" s="5"/>
      <c r="L191" s="5"/>
      <c r="M191" s="5"/>
      <c r="N191" s="5"/>
      <c r="O191" s="5"/>
      <c r="P191" s="5"/>
      <c r="Q191" s="5"/>
      <c r="R191" s="5"/>
      <c r="S191" s="5"/>
      <c r="T191" s="5"/>
      <c r="U191" s="5"/>
      <c r="V191" s="5"/>
      <c r="W191" s="5"/>
      <c r="X191" s="5"/>
      <c r="Y191" s="5"/>
      <c r="Z191" s="5"/>
    </row>
    <row r="192" spans="1:26">
      <c r="A192" s="95"/>
      <c r="B192" s="96"/>
      <c r="C192" s="96"/>
      <c r="D192" s="96"/>
      <c r="E192" s="96"/>
      <c r="F192" s="96"/>
      <c r="G192" s="102"/>
      <c r="H192" s="89"/>
      <c r="I192" s="5"/>
      <c r="J192" s="5"/>
      <c r="K192" s="5"/>
      <c r="L192" s="5"/>
      <c r="M192" s="5"/>
      <c r="N192" s="5"/>
      <c r="O192" s="5"/>
      <c r="P192" s="5"/>
      <c r="Q192" s="5"/>
      <c r="R192" s="5"/>
      <c r="S192" s="5"/>
      <c r="T192" s="5"/>
      <c r="U192" s="5"/>
      <c r="V192" s="5"/>
      <c r="W192" s="5"/>
      <c r="X192" s="5"/>
      <c r="Y192" s="5"/>
      <c r="Z192" s="5"/>
    </row>
    <row r="193" spans="1:26">
      <c r="A193" s="95"/>
      <c r="B193" s="96"/>
      <c r="C193" s="96"/>
      <c r="D193" s="96"/>
      <c r="E193" s="96"/>
      <c r="F193" s="96"/>
      <c r="G193" s="102"/>
      <c r="H193" s="89"/>
      <c r="I193" s="5"/>
      <c r="J193" s="5"/>
      <c r="K193" s="5"/>
      <c r="L193" s="5"/>
      <c r="M193" s="5"/>
      <c r="N193" s="5"/>
      <c r="O193" s="5"/>
      <c r="P193" s="5"/>
      <c r="Q193" s="5"/>
      <c r="R193" s="5"/>
      <c r="S193" s="5"/>
      <c r="T193" s="5"/>
      <c r="U193" s="5"/>
      <c r="V193" s="5"/>
      <c r="W193" s="5"/>
      <c r="X193" s="5"/>
      <c r="Y193" s="5"/>
      <c r="Z193" s="5"/>
    </row>
    <row r="194" spans="1:26">
      <c r="A194" s="95"/>
      <c r="B194" s="96"/>
      <c r="C194" s="96"/>
      <c r="D194" s="96"/>
      <c r="E194" s="96"/>
      <c r="F194" s="96"/>
      <c r="G194" s="102"/>
      <c r="H194" s="89"/>
      <c r="I194" s="5"/>
      <c r="J194" s="5"/>
      <c r="K194" s="5"/>
      <c r="L194" s="5"/>
      <c r="M194" s="5"/>
      <c r="N194" s="5"/>
      <c r="O194" s="5"/>
      <c r="P194" s="5"/>
      <c r="Q194" s="5"/>
      <c r="R194" s="5"/>
      <c r="S194" s="5"/>
      <c r="T194" s="5"/>
      <c r="U194" s="5"/>
      <c r="V194" s="5"/>
      <c r="W194" s="5"/>
      <c r="X194" s="5"/>
      <c r="Y194" s="5"/>
      <c r="Z194" s="5"/>
    </row>
    <row r="195" spans="1:26">
      <c r="A195" s="95"/>
      <c r="B195" s="96"/>
      <c r="C195" s="96"/>
      <c r="D195" s="96"/>
      <c r="E195" s="96"/>
      <c r="F195" s="96"/>
      <c r="G195" s="102"/>
      <c r="H195" s="89"/>
      <c r="I195" s="5"/>
      <c r="J195" s="5"/>
      <c r="K195" s="5"/>
      <c r="L195" s="5"/>
      <c r="M195" s="5"/>
      <c r="N195" s="5"/>
      <c r="O195" s="5"/>
      <c r="P195" s="5"/>
      <c r="Q195" s="5"/>
      <c r="R195" s="5"/>
      <c r="S195" s="5"/>
      <c r="T195" s="5"/>
      <c r="U195" s="5"/>
      <c r="V195" s="5"/>
      <c r="W195" s="5"/>
      <c r="X195" s="5"/>
      <c r="Y195" s="5"/>
      <c r="Z195" s="5"/>
    </row>
    <row r="196" spans="1:26">
      <c r="A196" s="95"/>
      <c r="B196" s="96"/>
      <c r="C196" s="96"/>
      <c r="D196" s="96"/>
      <c r="E196" s="96"/>
      <c r="F196" s="96"/>
      <c r="G196" s="102"/>
      <c r="H196" s="89"/>
      <c r="I196" s="5"/>
      <c r="J196" s="5"/>
      <c r="K196" s="5"/>
      <c r="L196" s="5"/>
      <c r="M196" s="5"/>
      <c r="N196" s="5"/>
      <c r="O196" s="5"/>
      <c r="P196" s="5"/>
      <c r="Q196" s="5"/>
      <c r="R196" s="5"/>
      <c r="S196" s="5"/>
      <c r="T196" s="5"/>
      <c r="U196" s="5"/>
      <c r="V196" s="5"/>
      <c r="W196" s="5"/>
      <c r="X196" s="5"/>
      <c r="Y196" s="5"/>
      <c r="Z196" s="5"/>
    </row>
    <row r="197" spans="1:26">
      <c r="A197" s="95"/>
      <c r="B197" s="96"/>
      <c r="C197" s="96"/>
      <c r="D197" s="96"/>
      <c r="E197" s="96"/>
      <c r="F197" s="96"/>
      <c r="G197" s="102"/>
      <c r="H197" s="89"/>
      <c r="I197" s="5"/>
      <c r="J197" s="5"/>
      <c r="K197" s="5"/>
      <c r="L197" s="5"/>
      <c r="M197" s="5"/>
      <c r="N197" s="5"/>
      <c r="O197" s="5"/>
      <c r="P197" s="5"/>
      <c r="Q197" s="5"/>
      <c r="R197" s="5"/>
      <c r="S197" s="5"/>
      <c r="T197" s="5"/>
      <c r="U197" s="5"/>
      <c r="V197" s="5"/>
      <c r="W197" s="5"/>
      <c r="X197" s="5"/>
      <c r="Y197" s="5"/>
      <c r="Z197" s="5"/>
    </row>
    <row r="198" spans="1:26">
      <c r="A198" s="95"/>
      <c r="B198" s="96"/>
      <c r="C198" s="96"/>
      <c r="D198" s="96"/>
      <c r="E198" s="96"/>
      <c r="F198" s="96"/>
      <c r="G198" s="102"/>
      <c r="H198" s="89"/>
      <c r="I198" s="5"/>
      <c r="J198" s="5"/>
      <c r="K198" s="5"/>
      <c r="L198" s="5"/>
      <c r="M198" s="5"/>
      <c r="N198" s="5"/>
      <c r="O198" s="5"/>
      <c r="P198" s="5"/>
      <c r="Q198" s="5"/>
      <c r="R198" s="5"/>
      <c r="S198" s="5"/>
      <c r="T198" s="5"/>
      <c r="U198" s="5"/>
      <c r="V198" s="5"/>
      <c r="W198" s="5"/>
      <c r="X198" s="5"/>
      <c r="Y198" s="5"/>
      <c r="Z198" s="5"/>
    </row>
    <row r="199" spans="1:26">
      <c r="A199" s="95"/>
      <c r="B199" s="96"/>
      <c r="C199" s="96"/>
      <c r="D199" s="96"/>
      <c r="E199" s="96"/>
      <c r="F199" s="96"/>
      <c r="G199" s="102"/>
      <c r="H199" s="89"/>
      <c r="I199" s="5"/>
      <c r="J199" s="5"/>
      <c r="K199" s="5"/>
      <c r="L199" s="5"/>
      <c r="M199" s="5"/>
      <c r="N199" s="5"/>
      <c r="O199" s="5"/>
      <c r="P199" s="5"/>
      <c r="Q199" s="5"/>
      <c r="R199" s="5"/>
      <c r="S199" s="5"/>
      <c r="T199" s="5"/>
      <c r="U199" s="5"/>
      <c r="V199" s="5"/>
      <c r="W199" s="5"/>
      <c r="X199" s="5"/>
      <c r="Y199" s="5"/>
      <c r="Z199" s="5"/>
    </row>
    <row r="200" spans="1:26">
      <c r="A200" s="95"/>
      <c r="B200" s="96"/>
      <c r="C200" s="96"/>
      <c r="D200" s="96"/>
      <c r="E200" s="96"/>
      <c r="F200" s="96"/>
      <c r="G200" s="102"/>
      <c r="H200" s="89"/>
      <c r="I200" s="5"/>
      <c r="J200" s="5"/>
      <c r="K200" s="5"/>
      <c r="L200" s="5"/>
      <c r="M200" s="5"/>
      <c r="N200" s="5"/>
      <c r="O200" s="5"/>
      <c r="P200" s="5"/>
      <c r="Q200" s="5"/>
      <c r="R200" s="5"/>
      <c r="S200" s="5"/>
      <c r="T200" s="5"/>
      <c r="U200" s="5"/>
      <c r="V200" s="5"/>
      <c r="W200" s="5"/>
      <c r="X200" s="5"/>
      <c r="Y200" s="5"/>
      <c r="Z200" s="5"/>
    </row>
    <row r="201" spans="1:26">
      <c r="A201" s="95"/>
      <c r="B201" s="96"/>
      <c r="C201" s="96"/>
      <c r="D201" s="96"/>
      <c r="E201" s="96"/>
      <c r="F201" s="96"/>
      <c r="G201" s="102"/>
      <c r="H201" s="89"/>
      <c r="I201" s="5"/>
      <c r="J201" s="5"/>
      <c r="K201" s="5"/>
      <c r="L201" s="5"/>
      <c r="M201" s="5"/>
      <c r="N201" s="5"/>
      <c r="O201" s="5"/>
      <c r="P201" s="5"/>
      <c r="Q201" s="5"/>
      <c r="R201" s="5"/>
      <c r="S201" s="5"/>
      <c r="T201" s="5"/>
      <c r="U201" s="5"/>
      <c r="V201" s="5"/>
      <c r="W201" s="5"/>
      <c r="X201" s="5"/>
      <c r="Y201" s="5"/>
      <c r="Z201" s="5"/>
    </row>
    <row r="202" spans="1:26">
      <c r="A202" s="95"/>
      <c r="B202" s="96"/>
      <c r="C202" s="96"/>
      <c r="D202" s="96"/>
      <c r="E202" s="96"/>
      <c r="F202" s="96"/>
      <c r="G202" s="102"/>
      <c r="H202" s="89"/>
      <c r="I202" s="5"/>
      <c r="J202" s="5"/>
      <c r="K202" s="5"/>
      <c r="L202" s="5"/>
      <c r="M202" s="5"/>
      <c r="N202" s="5"/>
      <c r="O202" s="5"/>
      <c r="P202" s="5"/>
      <c r="Q202" s="5"/>
      <c r="R202" s="5"/>
      <c r="S202" s="5"/>
      <c r="T202" s="5"/>
      <c r="U202" s="5"/>
      <c r="V202" s="5"/>
      <c r="W202" s="5"/>
      <c r="X202" s="5"/>
      <c r="Y202" s="5"/>
      <c r="Z202" s="5"/>
    </row>
    <row r="203" spans="1:26">
      <c r="A203" s="95"/>
      <c r="B203" s="96"/>
      <c r="C203" s="96"/>
      <c r="D203" s="96"/>
      <c r="E203" s="96"/>
      <c r="F203" s="96"/>
      <c r="G203" s="102"/>
      <c r="H203" s="89"/>
      <c r="I203" s="5"/>
      <c r="J203" s="5"/>
      <c r="K203" s="5"/>
      <c r="L203" s="5"/>
      <c r="M203" s="5"/>
      <c r="N203" s="5"/>
      <c r="O203" s="5"/>
      <c r="P203" s="5"/>
      <c r="Q203" s="5"/>
      <c r="R203" s="5"/>
      <c r="S203" s="5"/>
      <c r="T203" s="5"/>
      <c r="U203" s="5"/>
      <c r="V203" s="5"/>
      <c r="W203" s="5"/>
      <c r="X203" s="5"/>
      <c r="Y203" s="5"/>
      <c r="Z203" s="5"/>
    </row>
    <row r="204" spans="1:26">
      <c r="A204" s="98"/>
      <c r="B204" s="99"/>
      <c r="C204" s="99"/>
      <c r="D204" s="99"/>
      <c r="E204" s="99"/>
      <c r="F204" s="99"/>
      <c r="G204" s="103"/>
      <c r="H204" s="104"/>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H1"/>
    <mergeCell ref="A2:H2"/>
  </mergeCells>
  <dataValidations count="1">
    <dataValidation type="list" sqref="H5:H204" xr:uid="{00000000-0002-0000-0400-000000000000}">
      <formula1>"Yes,No"</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00"/>
  <sheetViews>
    <sheetView workbookViewId="0"/>
  </sheetViews>
  <sheetFormatPr defaultRowHeight="14.25"/>
  <cols>
    <col min="1" max="1" width="15" bestFit="1" customWidth="1"/>
    <col min="2" max="2" width="16.75" bestFit="1" customWidth="1"/>
    <col min="3" max="3" width="12" bestFit="1" customWidth="1"/>
    <col min="4" max="4" width="11.5" bestFit="1" customWidth="1"/>
    <col min="5" max="5" width="10.875" bestFit="1" customWidth="1"/>
    <col min="6" max="6" width="26.625" customWidth="1"/>
    <col min="7" max="7" width="7.375" bestFit="1" customWidth="1"/>
    <col min="8" max="8" width="9" bestFit="1" customWidth="1"/>
    <col min="9" max="9" width="7.125" bestFit="1" customWidth="1"/>
    <col min="10" max="10" width="9" bestFit="1" customWidth="1"/>
    <col min="11" max="11" width="19.5" bestFit="1" customWidth="1"/>
    <col min="12" max="12" width="24.25" bestFit="1" customWidth="1"/>
    <col min="13" max="13" width="14.625" bestFit="1" customWidth="1"/>
    <col min="14" max="14" width="6.5" bestFit="1" customWidth="1"/>
    <col min="15" max="15" width="13.625" bestFit="1" customWidth="1"/>
    <col min="16" max="16" width="17.625" bestFit="1" customWidth="1"/>
    <col min="17" max="17" width="31.625" customWidth="1"/>
  </cols>
  <sheetData>
    <row r="1" spans="1:26" ht="23.25">
      <c r="A1" s="42" t="s">
        <v>199</v>
      </c>
      <c r="B1" s="42"/>
      <c r="C1" s="42"/>
      <c r="D1" s="42"/>
      <c r="E1" s="42"/>
      <c r="F1" s="42"/>
      <c r="G1" s="42"/>
      <c r="H1" s="42"/>
      <c r="I1" s="42"/>
      <c r="J1" s="42"/>
      <c r="K1" s="42"/>
      <c r="L1" s="42"/>
      <c r="M1" s="42"/>
      <c r="N1" s="42"/>
      <c r="O1" s="42"/>
      <c r="P1" s="42"/>
      <c r="Q1" s="42"/>
      <c r="R1" s="5"/>
      <c r="S1" s="5"/>
      <c r="T1" s="5"/>
      <c r="U1" s="5"/>
      <c r="V1" s="5"/>
      <c r="W1" s="5"/>
      <c r="X1" s="5"/>
      <c r="Y1" s="5"/>
      <c r="Z1" s="5"/>
    </row>
    <row r="2" spans="1:26">
      <c r="A2" s="43" t="s">
        <v>200</v>
      </c>
      <c r="B2" s="43"/>
      <c r="C2" s="43"/>
      <c r="D2" s="43"/>
      <c r="E2" s="43"/>
      <c r="F2" s="43"/>
      <c r="G2" s="43"/>
      <c r="H2" s="43"/>
      <c r="I2" s="43"/>
      <c r="J2" s="43"/>
      <c r="K2" s="43"/>
      <c r="L2" s="43"/>
      <c r="M2" s="43"/>
      <c r="N2" s="43"/>
      <c r="O2" s="43"/>
      <c r="P2" s="43"/>
      <c r="Q2" s="43"/>
      <c r="R2" s="5"/>
      <c r="S2" s="5"/>
      <c r="T2" s="5"/>
      <c r="U2" s="5"/>
      <c r="V2" s="5"/>
      <c r="W2" s="5"/>
      <c r="X2" s="5"/>
      <c r="Y2" s="5"/>
      <c r="Z2" s="5"/>
    </row>
    <row r="3" spans="1:26">
      <c r="A3" s="44"/>
      <c r="B3" s="44"/>
      <c r="C3" s="44"/>
      <c r="D3" s="44"/>
      <c r="E3" s="44"/>
      <c r="F3" s="44"/>
      <c r="G3" s="44"/>
      <c r="H3" s="44"/>
      <c r="I3" s="44"/>
      <c r="J3" s="44"/>
      <c r="K3" s="44"/>
      <c r="L3" s="44"/>
      <c r="M3" s="44"/>
      <c r="N3" s="44"/>
      <c r="O3" s="44"/>
      <c r="P3" s="44"/>
      <c r="Q3" s="44"/>
      <c r="R3" s="5"/>
      <c r="S3" s="5"/>
      <c r="T3" s="5"/>
      <c r="U3" s="5"/>
      <c r="V3" s="5"/>
      <c r="W3" s="5"/>
      <c r="X3" s="5"/>
      <c r="Y3" s="5"/>
      <c r="Z3" s="5"/>
    </row>
    <row r="4" spans="1:26" ht="15">
      <c r="A4" s="45" t="s">
        <v>201</v>
      </c>
      <c r="B4" s="58" t="s">
        <v>202</v>
      </c>
      <c r="C4" s="58" t="s">
        <v>203</v>
      </c>
      <c r="D4" s="58" t="s">
        <v>204</v>
      </c>
      <c r="E4" s="58" t="s">
        <v>205</v>
      </c>
      <c r="F4" s="58" t="s">
        <v>206</v>
      </c>
      <c r="G4" s="58" t="s">
        <v>207</v>
      </c>
      <c r="H4" s="58" t="s">
        <v>208</v>
      </c>
      <c r="I4" s="58" t="s">
        <v>209</v>
      </c>
      <c r="J4" s="58" t="s">
        <v>210</v>
      </c>
      <c r="K4" s="58" t="s">
        <v>211</v>
      </c>
      <c r="L4" s="58" t="s">
        <v>212</v>
      </c>
      <c r="M4" s="58" t="s">
        <v>213</v>
      </c>
      <c r="N4" s="58" t="s">
        <v>214</v>
      </c>
      <c r="O4" s="58" t="s">
        <v>215</v>
      </c>
      <c r="P4" s="58" t="s">
        <v>216</v>
      </c>
      <c r="Q4" s="46" t="s">
        <v>47</v>
      </c>
      <c r="R4" s="5"/>
      <c r="S4" s="5"/>
      <c r="T4" s="5"/>
      <c r="U4" s="5"/>
      <c r="V4" s="5"/>
      <c r="W4" s="5"/>
      <c r="X4" s="5"/>
      <c r="Y4" s="5"/>
      <c r="Z4" s="5"/>
    </row>
    <row r="5" spans="1:26">
      <c r="A5" s="92"/>
      <c r="B5" s="93"/>
      <c r="C5" s="105"/>
      <c r="D5" s="105"/>
      <c r="E5" s="105"/>
      <c r="F5" s="93"/>
      <c r="G5" s="94"/>
      <c r="H5" s="106"/>
      <c r="I5" s="65" t="str">
        <f t="shared" ref="I5:I68" si="0">IF($A5="","",$G5*$H5)</f>
        <v/>
      </c>
      <c r="J5" s="65" t="str">
        <f t="shared" ref="J5:J68" si="1">IF($A5="","",$G5+$I5)</f>
        <v/>
      </c>
      <c r="K5" s="94"/>
      <c r="L5" s="94"/>
      <c r="M5" s="65" t="str">
        <f t="shared" ref="M5:M68" si="2">IF($A5="","",MAX(0,$J5-$K5-$L5))</f>
        <v/>
      </c>
      <c r="N5" s="66" t="str">
        <f t="shared" ref="N5:N68" ca="1" si="3">IF($A5="","",IF($M5&lt;=0,"Paid",IF($K5&gt;0,IF(TODAY()&gt;$E5,"Part Paid - Overdue","Part Paid"),IF(TODAY()&gt;$E5,"Overdue","Unpaid"))))</f>
        <v/>
      </c>
      <c r="O5" s="66" t="str">
        <f t="shared" ref="O5:O68" ca="1" si="4">IF(OR($A5="",$M5&lt;=0),"",MAX(0,TODAY()-$E5))</f>
        <v/>
      </c>
      <c r="P5" s="93"/>
      <c r="Q5" s="88"/>
      <c r="R5" s="5"/>
      <c r="S5" s="5"/>
      <c r="T5" s="5"/>
      <c r="U5" s="5"/>
      <c r="V5" s="5"/>
      <c r="W5" s="5"/>
      <c r="X5" s="5"/>
      <c r="Y5" s="5"/>
      <c r="Z5" s="5"/>
    </row>
    <row r="6" spans="1:26">
      <c r="A6" s="95"/>
      <c r="B6" s="96"/>
      <c r="C6" s="107"/>
      <c r="D6" s="107"/>
      <c r="E6" s="107"/>
      <c r="F6" s="96"/>
      <c r="G6" s="97"/>
      <c r="H6" s="108"/>
      <c r="I6" s="67" t="str">
        <f t="shared" si="0"/>
        <v/>
      </c>
      <c r="J6" s="67" t="str">
        <f t="shared" si="1"/>
        <v/>
      </c>
      <c r="K6" s="97"/>
      <c r="L6" s="97"/>
      <c r="M6" s="67" t="str">
        <f t="shared" si="2"/>
        <v/>
      </c>
      <c r="N6" s="68" t="str">
        <f t="shared" ca="1" si="3"/>
        <v/>
      </c>
      <c r="O6" s="68" t="str">
        <f t="shared" ca="1" si="4"/>
        <v/>
      </c>
      <c r="P6" s="96"/>
      <c r="Q6" s="89"/>
      <c r="R6" s="5"/>
      <c r="S6" s="5"/>
      <c r="T6" s="5"/>
      <c r="U6" s="5"/>
      <c r="V6" s="5"/>
      <c r="W6" s="5"/>
      <c r="X6" s="5"/>
      <c r="Y6" s="5"/>
      <c r="Z6" s="5"/>
    </row>
    <row r="7" spans="1:26">
      <c r="A7" s="95"/>
      <c r="B7" s="96"/>
      <c r="C7" s="107"/>
      <c r="D7" s="107"/>
      <c r="E7" s="107"/>
      <c r="F7" s="96"/>
      <c r="G7" s="97"/>
      <c r="H7" s="108"/>
      <c r="I7" s="67" t="str">
        <f t="shared" si="0"/>
        <v/>
      </c>
      <c r="J7" s="67" t="str">
        <f t="shared" si="1"/>
        <v/>
      </c>
      <c r="K7" s="97"/>
      <c r="L7" s="97"/>
      <c r="M7" s="67" t="str">
        <f t="shared" si="2"/>
        <v/>
      </c>
      <c r="N7" s="68" t="str">
        <f t="shared" ca="1" si="3"/>
        <v/>
      </c>
      <c r="O7" s="68" t="str">
        <f t="shared" ca="1" si="4"/>
        <v/>
      </c>
      <c r="P7" s="96"/>
      <c r="Q7" s="89"/>
      <c r="R7" s="5"/>
      <c r="S7" s="5"/>
      <c r="T7" s="5"/>
      <c r="U7" s="5"/>
      <c r="V7" s="5"/>
      <c r="W7" s="5"/>
      <c r="X7" s="5"/>
      <c r="Y7" s="5"/>
      <c r="Z7" s="5"/>
    </row>
    <row r="8" spans="1:26">
      <c r="A8" s="95"/>
      <c r="B8" s="96"/>
      <c r="C8" s="107"/>
      <c r="D8" s="107"/>
      <c r="E8" s="107"/>
      <c r="F8" s="96"/>
      <c r="G8" s="97"/>
      <c r="H8" s="108"/>
      <c r="I8" s="67" t="str">
        <f t="shared" si="0"/>
        <v/>
      </c>
      <c r="J8" s="67" t="str">
        <f t="shared" si="1"/>
        <v/>
      </c>
      <c r="K8" s="97"/>
      <c r="L8" s="97"/>
      <c r="M8" s="67" t="str">
        <f t="shared" si="2"/>
        <v/>
      </c>
      <c r="N8" s="68" t="str">
        <f t="shared" ca="1" si="3"/>
        <v/>
      </c>
      <c r="O8" s="68" t="str">
        <f t="shared" ca="1" si="4"/>
        <v/>
      </c>
      <c r="P8" s="96"/>
      <c r="Q8" s="89"/>
      <c r="R8" s="5"/>
      <c r="S8" s="5"/>
      <c r="T8" s="5"/>
      <c r="U8" s="5"/>
      <c r="V8" s="5"/>
      <c r="W8" s="5"/>
      <c r="X8" s="5"/>
      <c r="Y8" s="5"/>
      <c r="Z8" s="5"/>
    </row>
    <row r="9" spans="1:26">
      <c r="A9" s="95"/>
      <c r="B9" s="96"/>
      <c r="C9" s="107"/>
      <c r="D9" s="107"/>
      <c r="E9" s="107"/>
      <c r="F9" s="96"/>
      <c r="G9" s="97"/>
      <c r="H9" s="108"/>
      <c r="I9" s="67" t="str">
        <f t="shared" si="0"/>
        <v/>
      </c>
      <c r="J9" s="67" t="str">
        <f t="shared" si="1"/>
        <v/>
      </c>
      <c r="K9" s="97"/>
      <c r="L9" s="97"/>
      <c r="M9" s="67" t="str">
        <f t="shared" si="2"/>
        <v/>
      </c>
      <c r="N9" s="68" t="str">
        <f t="shared" ca="1" si="3"/>
        <v/>
      </c>
      <c r="O9" s="68" t="str">
        <f t="shared" ca="1" si="4"/>
        <v/>
      </c>
      <c r="P9" s="96"/>
      <c r="Q9" s="89"/>
      <c r="R9" s="5"/>
      <c r="S9" s="5"/>
      <c r="T9" s="5"/>
      <c r="U9" s="5"/>
      <c r="V9" s="5"/>
      <c r="W9" s="5"/>
      <c r="X9" s="5"/>
      <c r="Y9" s="5"/>
      <c r="Z9" s="5"/>
    </row>
    <row r="10" spans="1:26">
      <c r="A10" s="95"/>
      <c r="B10" s="96"/>
      <c r="C10" s="107"/>
      <c r="D10" s="107"/>
      <c r="E10" s="107"/>
      <c r="F10" s="96"/>
      <c r="G10" s="97"/>
      <c r="H10" s="108"/>
      <c r="I10" s="67" t="str">
        <f t="shared" si="0"/>
        <v/>
      </c>
      <c r="J10" s="67" t="str">
        <f t="shared" si="1"/>
        <v/>
      </c>
      <c r="K10" s="97"/>
      <c r="L10" s="97"/>
      <c r="M10" s="67" t="str">
        <f t="shared" si="2"/>
        <v/>
      </c>
      <c r="N10" s="68" t="str">
        <f t="shared" ca="1" si="3"/>
        <v/>
      </c>
      <c r="O10" s="68" t="str">
        <f t="shared" ca="1" si="4"/>
        <v/>
      </c>
      <c r="P10" s="96"/>
      <c r="Q10" s="89"/>
      <c r="R10" s="5"/>
      <c r="S10" s="5"/>
      <c r="T10" s="5"/>
      <c r="U10" s="5"/>
      <c r="V10" s="5"/>
      <c r="W10" s="5"/>
      <c r="X10" s="5"/>
      <c r="Y10" s="5"/>
      <c r="Z10" s="5"/>
    </row>
    <row r="11" spans="1:26">
      <c r="A11" s="95"/>
      <c r="B11" s="96"/>
      <c r="C11" s="107"/>
      <c r="D11" s="107"/>
      <c r="E11" s="107"/>
      <c r="F11" s="96"/>
      <c r="G11" s="97"/>
      <c r="H11" s="108"/>
      <c r="I11" s="67" t="str">
        <f t="shared" si="0"/>
        <v/>
      </c>
      <c r="J11" s="67" t="str">
        <f t="shared" si="1"/>
        <v/>
      </c>
      <c r="K11" s="97"/>
      <c r="L11" s="97"/>
      <c r="M11" s="67" t="str">
        <f t="shared" si="2"/>
        <v/>
      </c>
      <c r="N11" s="68" t="str">
        <f t="shared" ca="1" si="3"/>
        <v/>
      </c>
      <c r="O11" s="68" t="str">
        <f t="shared" ca="1" si="4"/>
        <v/>
      </c>
      <c r="P11" s="96"/>
      <c r="Q11" s="89"/>
      <c r="R11" s="5"/>
      <c r="S11" s="5"/>
      <c r="T11" s="5"/>
      <c r="U11" s="5"/>
      <c r="V11" s="5"/>
      <c r="W11" s="5"/>
      <c r="X11" s="5"/>
      <c r="Y11" s="5"/>
      <c r="Z11" s="5"/>
    </row>
    <row r="12" spans="1:26">
      <c r="A12" s="95"/>
      <c r="B12" s="96"/>
      <c r="C12" s="107"/>
      <c r="D12" s="107"/>
      <c r="E12" s="107"/>
      <c r="F12" s="96"/>
      <c r="G12" s="97"/>
      <c r="H12" s="108"/>
      <c r="I12" s="67" t="str">
        <f t="shared" si="0"/>
        <v/>
      </c>
      <c r="J12" s="67" t="str">
        <f t="shared" si="1"/>
        <v/>
      </c>
      <c r="K12" s="97"/>
      <c r="L12" s="97"/>
      <c r="M12" s="67" t="str">
        <f t="shared" si="2"/>
        <v/>
      </c>
      <c r="N12" s="68" t="str">
        <f t="shared" ca="1" si="3"/>
        <v/>
      </c>
      <c r="O12" s="68" t="str">
        <f t="shared" ca="1" si="4"/>
        <v/>
      </c>
      <c r="P12" s="96"/>
      <c r="Q12" s="89"/>
      <c r="R12" s="5"/>
      <c r="S12" s="5"/>
      <c r="T12" s="5"/>
      <c r="U12" s="5"/>
      <c r="V12" s="5"/>
      <c r="W12" s="5"/>
      <c r="X12" s="5"/>
      <c r="Y12" s="5"/>
      <c r="Z12" s="5"/>
    </row>
    <row r="13" spans="1:26">
      <c r="A13" s="95"/>
      <c r="B13" s="96"/>
      <c r="C13" s="107"/>
      <c r="D13" s="107"/>
      <c r="E13" s="107"/>
      <c r="F13" s="96"/>
      <c r="G13" s="97"/>
      <c r="H13" s="108"/>
      <c r="I13" s="67" t="str">
        <f t="shared" si="0"/>
        <v/>
      </c>
      <c r="J13" s="67" t="str">
        <f t="shared" si="1"/>
        <v/>
      </c>
      <c r="K13" s="97"/>
      <c r="L13" s="97"/>
      <c r="M13" s="67" t="str">
        <f t="shared" si="2"/>
        <v/>
      </c>
      <c r="N13" s="68" t="str">
        <f t="shared" ca="1" si="3"/>
        <v/>
      </c>
      <c r="O13" s="68" t="str">
        <f t="shared" ca="1" si="4"/>
        <v/>
      </c>
      <c r="P13" s="96"/>
      <c r="Q13" s="89"/>
      <c r="R13" s="5"/>
      <c r="S13" s="5"/>
      <c r="T13" s="5"/>
      <c r="U13" s="5"/>
      <c r="V13" s="5"/>
      <c r="W13" s="5"/>
      <c r="X13" s="5"/>
      <c r="Y13" s="5"/>
      <c r="Z13" s="5"/>
    </row>
    <row r="14" spans="1:26">
      <c r="A14" s="95"/>
      <c r="B14" s="96"/>
      <c r="C14" s="107"/>
      <c r="D14" s="107"/>
      <c r="E14" s="107"/>
      <c r="F14" s="96"/>
      <c r="G14" s="97"/>
      <c r="H14" s="108"/>
      <c r="I14" s="67" t="str">
        <f t="shared" si="0"/>
        <v/>
      </c>
      <c r="J14" s="67" t="str">
        <f t="shared" si="1"/>
        <v/>
      </c>
      <c r="K14" s="97"/>
      <c r="L14" s="97"/>
      <c r="M14" s="67" t="str">
        <f t="shared" si="2"/>
        <v/>
      </c>
      <c r="N14" s="68" t="str">
        <f t="shared" ca="1" si="3"/>
        <v/>
      </c>
      <c r="O14" s="68" t="str">
        <f t="shared" ca="1" si="4"/>
        <v/>
      </c>
      <c r="P14" s="96"/>
      <c r="Q14" s="89"/>
      <c r="R14" s="5"/>
      <c r="S14" s="5"/>
      <c r="T14" s="5"/>
      <c r="U14" s="5"/>
      <c r="V14" s="5"/>
      <c r="W14" s="5"/>
      <c r="X14" s="5"/>
      <c r="Y14" s="5"/>
      <c r="Z14" s="5"/>
    </row>
    <row r="15" spans="1:26">
      <c r="A15" s="95"/>
      <c r="B15" s="96"/>
      <c r="C15" s="107"/>
      <c r="D15" s="107"/>
      <c r="E15" s="107"/>
      <c r="F15" s="96"/>
      <c r="G15" s="97"/>
      <c r="H15" s="108"/>
      <c r="I15" s="67" t="str">
        <f t="shared" si="0"/>
        <v/>
      </c>
      <c r="J15" s="67" t="str">
        <f t="shared" si="1"/>
        <v/>
      </c>
      <c r="K15" s="97"/>
      <c r="L15" s="97"/>
      <c r="M15" s="67" t="str">
        <f t="shared" si="2"/>
        <v/>
      </c>
      <c r="N15" s="68" t="str">
        <f t="shared" ca="1" si="3"/>
        <v/>
      </c>
      <c r="O15" s="68" t="str">
        <f t="shared" ca="1" si="4"/>
        <v/>
      </c>
      <c r="P15" s="96"/>
      <c r="Q15" s="89"/>
      <c r="R15" s="5"/>
      <c r="S15" s="5"/>
      <c r="T15" s="5"/>
      <c r="U15" s="5"/>
      <c r="V15" s="5"/>
      <c r="W15" s="5"/>
      <c r="X15" s="5"/>
      <c r="Y15" s="5"/>
      <c r="Z15" s="5"/>
    </row>
    <row r="16" spans="1:26">
      <c r="A16" s="95"/>
      <c r="B16" s="96"/>
      <c r="C16" s="107"/>
      <c r="D16" s="107"/>
      <c r="E16" s="107"/>
      <c r="F16" s="96"/>
      <c r="G16" s="97"/>
      <c r="H16" s="108"/>
      <c r="I16" s="67" t="str">
        <f t="shared" si="0"/>
        <v/>
      </c>
      <c r="J16" s="67" t="str">
        <f t="shared" si="1"/>
        <v/>
      </c>
      <c r="K16" s="97"/>
      <c r="L16" s="97"/>
      <c r="M16" s="67" t="str">
        <f t="shared" si="2"/>
        <v/>
      </c>
      <c r="N16" s="68" t="str">
        <f t="shared" ca="1" si="3"/>
        <v/>
      </c>
      <c r="O16" s="68" t="str">
        <f t="shared" ca="1" si="4"/>
        <v/>
      </c>
      <c r="P16" s="96"/>
      <c r="Q16" s="89"/>
      <c r="R16" s="5"/>
      <c r="S16" s="5"/>
      <c r="T16" s="5"/>
      <c r="U16" s="5"/>
      <c r="V16" s="5"/>
      <c r="W16" s="5"/>
      <c r="X16" s="5"/>
      <c r="Y16" s="5"/>
      <c r="Z16" s="5"/>
    </row>
    <row r="17" spans="1:26">
      <c r="A17" s="95"/>
      <c r="B17" s="96"/>
      <c r="C17" s="107"/>
      <c r="D17" s="107"/>
      <c r="E17" s="107"/>
      <c r="F17" s="96"/>
      <c r="G17" s="97"/>
      <c r="H17" s="108"/>
      <c r="I17" s="67" t="str">
        <f t="shared" si="0"/>
        <v/>
      </c>
      <c r="J17" s="67" t="str">
        <f t="shared" si="1"/>
        <v/>
      </c>
      <c r="K17" s="97"/>
      <c r="L17" s="97"/>
      <c r="M17" s="67" t="str">
        <f t="shared" si="2"/>
        <v/>
      </c>
      <c r="N17" s="68" t="str">
        <f t="shared" ca="1" si="3"/>
        <v/>
      </c>
      <c r="O17" s="68" t="str">
        <f t="shared" ca="1" si="4"/>
        <v/>
      </c>
      <c r="P17" s="96"/>
      <c r="Q17" s="89"/>
      <c r="R17" s="5"/>
      <c r="S17" s="5"/>
      <c r="T17" s="5"/>
      <c r="U17" s="5"/>
      <c r="V17" s="5"/>
      <c r="W17" s="5"/>
      <c r="X17" s="5"/>
      <c r="Y17" s="5"/>
      <c r="Z17" s="5"/>
    </row>
    <row r="18" spans="1:26">
      <c r="A18" s="95"/>
      <c r="B18" s="96"/>
      <c r="C18" s="107"/>
      <c r="D18" s="107"/>
      <c r="E18" s="107"/>
      <c r="F18" s="96"/>
      <c r="G18" s="97"/>
      <c r="H18" s="108"/>
      <c r="I18" s="67" t="str">
        <f t="shared" si="0"/>
        <v/>
      </c>
      <c r="J18" s="67" t="str">
        <f t="shared" si="1"/>
        <v/>
      </c>
      <c r="K18" s="97"/>
      <c r="L18" s="97"/>
      <c r="M18" s="67" t="str">
        <f t="shared" si="2"/>
        <v/>
      </c>
      <c r="N18" s="68" t="str">
        <f t="shared" ca="1" si="3"/>
        <v/>
      </c>
      <c r="O18" s="68" t="str">
        <f t="shared" ca="1" si="4"/>
        <v/>
      </c>
      <c r="P18" s="96"/>
      <c r="Q18" s="89"/>
      <c r="R18" s="5"/>
      <c r="S18" s="5"/>
      <c r="T18" s="5"/>
      <c r="U18" s="5"/>
      <c r="V18" s="5"/>
      <c r="W18" s="5"/>
      <c r="X18" s="5"/>
      <c r="Y18" s="5"/>
      <c r="Z18" s="5"/>
    </row>
    <row r="19" spans="1:26">
      <c r="A19" s="95"/>
      <c r="B19" s="96"/>
      <c r="C19" s="107"/>
      <c r="D19" s="107"/>
      <c r="E19" s="107"/>
      <c r="F19" s="96"/>
      <c r="G19" s="97"/>
      <c r="H19" s="108"/>
      <c r="I19" s="67" t="str">
        <f t="shared" si="0"/>
        <v/>
      </c>
      <c r="J19" s="67" t="str">
        <f t="shared" si="1"/>
        <v/>
      </c>
      <c r="K19" s="97"/>
      <c r="L19" s="97"/>
      <c r="M19" s="67" t="str">
        <f t="shared" si="2"/>
        <v/>
      </c>
      <c r="N19" s="68" t="str">
        <f t="shared" ca="1" si="3"/>
        <v/>
      </c>
      <c r="O19" s="68" t="str">
        <f t="shared" ca="1" si="4"/>
        <v/>
      </c>
      <c r="P19" s="96"/>
      <c r="Q19" s="89"/>
      <c r="R19" s="5"/>
      <c r="S19" s="5"/>
      <c r="T19" s="5"/>
      <c r="U19" s="5"/>
      <c r="V19" s="5"/>
      <c r="W19" s="5"/>
      <c r="X19" s="5"/>
      <c r="Y19" s="5"/>
      <c r="Z19" s="5"/>
    </row>
    <row r="20" spans="1:26">
      <c r="A20" s="95"/>
      <c r="B20" s="96"/>
      <c r="C20" s="107"/>
      <c r="D20" s="107"/>
      <c r="E20" s="107"/>
      <c r="F20" s="96"/>
      <c r="G20" s="97"/>
      <c r="H20" s="108"/>
      <c r="I20" s="67" t="str">
        <f t="shared" si="0"/>
        <v/>
      </c>
      <c r="J20" s="67" t="str">
        <f t="shared" si="1"/>
        <v/>
      </c>
      <c r="K20" s="97"/>
      <c r="L20" s="97"/>
      <c r="M20" s="67" t="str">
        <f t="shared" si="2"/>
        <v/>
      </c>
      <c r="N20" s="68" t="str">
        <f t="shared" ca="1" si="3"/>
        <v/>
      </c>
      <c r="O20" s="68" t="str">
        <f t="shared" ca="1" si="4"/>
        <v/>
      </c>
      <c r="P20" s="96"/>
      <c r="Q20" s="89"/>
      <c r="R20" s="5"/>
      <c r="S20" s="5"/>
      <c r="T20" s="5"/>
      <c r="U20" s="5"/>
      <c r="V20" s="5"/>
      <c r="W20" s="5"/>
      <c r="X20" s="5"/>
      <c r="Y20" s="5"/>
      <c r="Z20" s="5"/>
    </row>
    <row r="21" spans="1:26">
      <c r="A21" s="95"/>
      <c r="B21" s="96"/>
      <c r="C21" s="107"/>
      <c r="D21" s="107"/>
      <c r="E21" s="107"/>
      <c r="F21" s="96"/>
      <c r="G21" s="97"/>
      <c r="H21" s="108"/>
      <c r="I21" s="67" t="str">
        <f t="shared" si="0"/>
        <v/>
      </c>
      <c r="J21" s="67" t="str">
        <f t="shared" si="1"/>
        <v/>
      </c>
      <c r="K21" s="97"/>
      <c r="L21" s="97"/>
      <c r="M21" s="67" t="str">
        <f t="shared" si="2"/>
        <v/>
      </c>
      <c r="N21" s="68" t="str">
        <f t="shared" ca="1" si="3"/>
        <v/>
      </c>
      <c r="O21" s="68" t="str">
        <f t="shared" ca="1" si="4"/>
        <v/>
      </c>
      <c r="P21" s="96"/>
      <c r="Q21" s="89"/>
      <c r="R21" s="5"/>
      <c r="S21" s="5"/>
      <c r="T21" s="5"/>
      <c r="U21" s="5"/>
      <c r="V21" s="5"/>
      <c r="W21" s="5"/>
      <c r="X21" s="5"/>
      <c r="Y21" s="5"/>
      <c r="Z21" s="5"/>
    </row>
    <row r="22" spans="1:26">
      <c r="A22" s="95"/>
      <c r="B22" s="96"/>
      <c r="C22" s="107"/>
      <c r="D22" s="107"/>
      <c r="E22" s="107"/>
      <c r="F22" s="96"/>
      <c r="G22" s="97"/>
      <c r="H22" s="108"/>
      <c r="I22" s="67" t="str">
        <f t="shared" si="0"/>
        <v/>
      </c>
      <c r="J22" s="67" t="str">
        <f t="shared" si="1"/>
        <v/>
      </c>
      <c r="K22" s="97"/>
      <c r="L22" s="97"/>
      <c r="M22" s="67" t="str">
        <f t="shared" si="2"/>
        <v/>
      </c>
      <c r="N22" s="68" t="str">
        <f t="shared" ca="1" si="3"/>
        <v/>
      </c>
      <c r="O22" s="68" t="str">
        <f t="shared" ca="1" si="4"/>
        <v/>
      </c>
      <c r="P22" s="96"/>
      <c r="Q22" s="89"/>
      <c r="R22" s="5"/>
      <c r="S22" s="5"/>
      <c r="T22" s="5"/>
      <c r="U22" s="5"/>
      <c r="V22" s="5"/>
      <c r="W22" s="5"/>
      <c r="X22" s="5"/>
      <c r="Y22" s="5"/>
      <c r="Z22" s="5"/>
    </row>
    <row r="23" spans="1:26">
      <c r="A23" s="95"/>
      <c r="B23" s="96"/>
      <c r="C23" s="107"/>
      <c r="D23" s="107"/>
      <c r="E23" s="107"/>
      <c r="F23" s="96"/>
      <c r="G23" s="97"/>
      <c r="H23" s="108"/>
      <c r="I23" s="67" t="str">
        <f t="shared" si="0"/>
        <v/>
      </c>
      <c r="J23" s="67" t="str">
        <f t="shared" si="1"/>
        <v/>
      </c>
      <c r="K23" s="97"/>
      <c r="L23" s="97"/>
      <c r="M23" s="67" t="str">
        <f t="shared" si="2"/>
        <v/>
      </c>
      <c r="N23" s="68" t="str">
        <f t="shared" ca="1" si="3"/>
        <v/>
      </c>
      <c r="O23" s="68" t="str">
        <f t="shared" ca="1" si="4"/>
        <v/>
      </c>
      <c r="P23" s="96"/>
      <c r="Q23" s="89"/>
      <c r="R23" s="5"/>
      <c r="S23" s="5"/>
      <c r="T23" s="5"/>
      <c r="U23" s="5"/>
      <c r="V23" s="5"/>
      <c r="W23" s="5"/>
      <c r="X23" s="5"/>
      <c r="Y23" s="5"/>
      <c r="Z23" s="5"/>
    </row>
    <row r="24" spans="1:26">
      <c r="A24" s="95"/>
      <c r="B24" s="96"/>
      <c r="C24" s="107"/>
      <c r="D24" s="107"/>
      <c r="E24" s="107"/>
      <c r="F24" s="96"/>
      <c r="G24" s="97"/>
      <c r="H24" s="108"/>
      <c r="I24" s="67" t="str">
        <f t="shared" si="0"/>
        <v/>
      </c>
      <c r="J24" s="67" t="str">
        <f t="shared" si="1"/>
        <v/>
      </c>
      <c r="K24" s="97"/>
      <c r="L24" s="97"/>
      <c r="M24" s="67" t="str">
        <f t="shared" si="2"/>
        <v/>
      </c>
      <c r="N24" s="68" t="str">
        <f t="shared" ca="1" si="3"/>
        <v/>
      </c>
      <c r="O24" s="68" t="str">
        <f t="shared" ca="1" si="4"/>
        <v/>
      </c>
      <c r="P24" s="96"/>
      <c r="Q24" s="89"/>
      <c r="R24" s="5"/>
      <c r="S24" s="5"/>
      <c r="T24" s="5"/>
      <c r="U24" s="5"/>
      <c r="V24" s="5"/>
      <c r="W24" s="5"/>
      <c r="X24" s="5"/>
      <c r="Y24" s="5"/>
      <c r="Z24" s="5"/>
    </row>
    <row r="25" spans="1:26">
      <c r="A25" s="95"/>
      <c r="B25" s="96"/>
      <c r="C25" s="107"/>
      <c r="D25" s="107"/>
      <c r="E25" s="107"/>
      <c r="F25" s="96"/>
      <c r="G25" s="97"/>
      <c r="H25" s="108"/>
      <c r="I25" s="67" t="str">
        <f t="shared" si="0"/>
        <v/>
      </c>
      <c r="J25" s="67" t="str">
        <f t="shared" si="1"/>
        <v/>
      </c>
      <c r="K25" s="97"/>
      <c r="L25" s="97"/>
      <c r="M25" s="67" t="str">
        <f t="shared" si="2"/>
        <v/>
      </c>
      <c r="N25" s="68" t="str">
        <f t="shared" ca="1" si="3"/>
        <v/>
      </c>
      <c r="O25" s="68" t="str">
        <f t="shared" ca="1" si="4"/>
        <v/>
      </c>
      <c r="P25" s="96"/>
      <c r="Q25" s="89"/>
      <c r="R25" s="5"/>
      <c r="S25" s="5"/>
      <c r="T25" s="5"/>
      <c r="U25" s="5"/>
      <c r="V25" s="5"/>
      <c r="W25" s="5"/>
      <c r="X25" s="5"/>
      <c r="Y25" s="5"/>
      <c r="Z25" s="5"/>
    </row>
    <row r="26" spans="1:26">
      <c r="A26" s="95"/>
      <c r="B26" s="96"/>
      <c r="C26" s="107"/>
      <c r="D26" s="107"/>
      <c r="E26" s="107"/>
      <c r="F26" s="96"/>
      <c r="G26" s="97"/>
      <c r="H26" s="108"/>
      <c r="I26" s="67" t="str">
        <f t="shared" si="0"/>
        <v/>
      </c>
      <c r="J26" s="67" t="str">
        <f t="shared" si="1"/>
        <v/>
      </c>
      <c r="K26" s="97"/>
      <c r="L26" s="97"/>
      <c r="M26" s="67" t="str">
        <f t="shared" si="2"/>
        <v/>
      </c>
      <c r="N26" s="68" t="str">
        <f t="shared" ca="1" si="3"/>
        <v/>
      </c>
      <c r="O26" s="68" t="str">
        <f t="shared" ca="1" si="4"/>
        <v/>
      </c>
      <c r="P26" s="96"/>
      <c r="Q26" s="89"/>
      <c r="R26" s="5"/>
      <c r="S26" s="5"/>
      <c r="T26" s="5"/>
      <c r="U26" s="5"/>
      <c r="V26" s="5"/>
      <c r="W26" s="5"/>
      <c r="X26" s="5"/>
      <c r="Y26" s="5"/>
      <c r="Z26" s="5"/>
    </row>
    <row r="27" spans="1:26">
      <c r="A27" s="95"/>
      <c r="B27" s="96"/>
      <c r="C27" s="107"/>
      <c r="D27" s="107"/>
      <c r="E27" s="107"/>
      <c r="F27" s="96"/>
      <c r="G27" s="97"/>
      <c r="H27" s="108"/>
      <c r="I27" s="67" t="str">
        <f t="shared" si="0"/>
        <v/>
      </c>
      <c r="J27" s="67" t="str">
        <f t="shared" si="1"/>
        <v/>
      </c>
      <c r="K27" s="97"/>
      <c r="L27" s="97"/>
      <c r="M27" s="67" t="str">
        <f t="shared" si="2"/>
        <v/>
      </c>
      <c r="N27" s="68" t="str">
        <f t="shared" ca="1" si="3"/>
        <v/>
      </c>
      <c r="O27" s="68" t="str">
        <f t="shared" ca="1" si="4"/>
        <v/>
      </c>
      <c r="P27" s="96"/>
      <c r="Q27" s="89"/>
      <c r="R27" s="5"/>
      <c r="S27" s="5"/>
      <c r="T27" s="5"/>
      <c r="U27" s="5"/>
      <c r="V27" s="5"/>
      <c r="W27" s="5"/>
      <c r="X27" s="5"/>
      <c r="Y27" s="5"/>
      <c r="Z27" s="5"/>
    </row>
    <row r="28" spans="1:26">
      <c r="A28" s="95"/>
      <c r="B28" s="96"/>
      <c r="C28" s="107"/>
      <c r="D28" s="107"/>
      <c r="E28" s="107"/>
      <c r="F28" s="96"/>
      <c r="G28" s="97"/>
      <c r="H28" s="108"/>
      <c r="I28" s="67" t="str">
        <f t="shared" si="0"/>
        <v/>
      </c>
      <c r="J28" s="67" t="str">
        <f t="shared" si="1"/>
        <v/>
      </c>
      <c r="K28" s="97"/>
      <c r="L28" s="97"/>
      <c r="M28" s="67" t="str">
        <f t="shared" si="2"/>
        <v/>
      </c>
      <c r="N28" s="68" t="str">
        <f t="shared" ca="1" si="3"/>
        <v/>
      </c>
      <c r="O28" s="68" t="str">
        <f t="shared" ca="1" si="4"/>
        <v/>
      </c>
      <c r="P28" s="96"/>
      <c r="Q28" s="89"/>
      <c r="R28" s="5"/>
      <c r="S28" s="5"/>
      <c r="T28" s="5"/>
      <c r="U28" s="5"/>
      <c r="V28" s="5"/>
      <c r="W28" s="5"/>
      <c r="X28" s="5"/>
      <c r="Y28" s="5"/>
      <c r="Z28" s="5"/>
    </row>
    <row r="29" spans="1:26">
      <c r="A29" s="95"/>
      <c r="B29" s="96"/>
      <c r="C29" s="107"/>
      <c r="D29" s="107"/>
      <c r="E29" s="107"/>
      <c r="F29" s="96"/>
      <c r="G29" s="97"/>
      <c r="H29" s="108"/>
      <c r="I29" s="67" t="str">
        <f t="shared" si="0"/>
        <v/>
      </c>
      <c r="J29" s="67" t="str">
        <f t="shared" si="1"/>
        <v/>
      </c>
      <c r="K29" s="97"/>
      <c r="L29" s="97"/>
      <c r="M29" s="67" t="str">
        <f t="shared" si="2"/>
        <v/>
      </c>
      <c r="N29" s="68" t="str">
        <f t="shared" ca="1" si="3"/>
        <v/>
      </c>
      <c r="O29" s="68" t="str">
        <f t="shared" ca="1" si="4"/>
        <v/>
      </c>
      <c r="P29" s="96"/>
      <c r="Q29" s="89"/>
      <c r="R29" s="5"/>
      <c r="S29" s="5"/>
      <c r="T29" s="5"/>
      <c r="U29" s="5"/>
      <c r="V29" s="5"/>
      <c r="W29" s="5"/>
      <c r="X29" s="5"/>
      <c r="Y29" s="5"/>
      <c r="Z29" s="5"/>
    </row>
    <row r="30" spans="1:26">
      <c r="A30" s="95"/>
      <c r="B30" s="96"/>
      <c r="C30" s="107"/>
      <c r="D30" s="107"/>
      <c r="E30" s="107"/>
      <c r="F30" s="96"/>
      <c r="G30" s="97"/>
      <c r="H30" s="108"/>
      <c r="I30" s="67" t="str">
        <f t="shared" si="0"/>
        <v/>
      </c>
      <c r="J30" s="67" t="str">
        <f t="shared" si="1"/>
        <v/>
      </c>
      <c r="K30" s="97"/>
      <c r="L30" s="97"/>
      <c r="M30" s="67" t="str">
        <f t="shared" si="2"/>
        <v/>
      </c>
      <c r="N30" s="68" t="str">
        <f t="shared" ca="1" si="3"/>
        <v/>
      </c>
      <c r="O30" s="68" t="str">
        <f t="shared" ca="1" si="4"/>
        <v/>
      </c>
      <c r="P30" s="96"/>
      <c r="Q30" s="89"/>
      <c r="R30" s="5"/>
      <c r="S30" s="5"/>
      <c r="T30" s="5"/>
      <c r="U30" s="5"/>
      <c r="V30" s="5"/>
      <c r="W30" s="5"/>
      <c r="X30" s="5"/>
      <c r="Y30" s="5"/>
      <c r="Z30" s="5"/>
    </row>
    <row r="31" spans="1:26">
      <c r="A31" s="95"/>
      <c r="B31" s="96"/>
      <c r="C31" s="107"/>
      <c r="D31" s="107"/>
      <c r="E31" s="107"/>
      <c r="F31" s="96"/>
      <c r="G31" s="97"/>
      <c r="H31" s="108"/>
      <c r="I31" s="67" t="str">
        <f t="shared" si="0"/>
        <v/>
      </c>
      <c r="J31" s="67" t="str">
        <f t="shared" si="1"/>
        <v/>
      </c>
      <c r="K31" s="97"/>
      <c r="L31" s="97"/>
      <c r="M31" s="67" t="str">
        <f t="shared" si="2"/>
        <v/>
      </c>
      <c r="N31" s="68" t="str">
        <f t="shared" ca="1" si="3"/>
        <v/>
      </c>
      <c r="O31" s="68" t="str">
        <f t="shared" ca="1" si="4"/>
        <v/>
      </c>
      <c r="P31" s="96"/>
      <c r="Q31" s="89"/>
      <c r="R31" s="5"/>
      <c r="S31" s="5"/>
      <c r="T31" s="5"/>
      <c r="U31" s="5"/>
      <c r="V31" s="5"/>
      <c r="W31" s="5"/>
      <c r="X31" s="5"/>
      <c r="Y31" s="5"/>
      <c r="Z31" s="5"/>
    </row>
    <row r="32" spans="1:26">
      <c r="A32" s="95"/>
      <c r="B32" s="96"/>
      <c r="C32" s="107"/>
      <c r="D32" s="107"/>
      <c r="E32" s="107"/>
      <c r="F32" s="96"/>
      <c r="G32" s="97"/>
      <c r="H32" s="108"/>
      <c r="I32" s="67" t="str">
        <f t="shared" si="0"/>
        <v/>
      </c>
      <c r="J32" s="67" t="str">
        <f t="shared" si="1"/>
        <v/>
      </c>
      <c r="K32" s="97"/>
      <c r="L32" s="97"/>
      <c r="M32" s="67" t="str">
        <f t="shared" si="2"/>
        <v/>
      </c>
      <c r="N32" s="68" t="str">
        <f t="shared" ca="1" si="3"/>
        <v/>
      </c>
      <c r="O32" s="68" t="str">
        <f t="shared" ca="1" si="4"/>
        <v/>
      </c>
      <c r="P32" s="96"/>
      <c r="Q32" s="89"/>
      <c r="R32" s="5"/>
      <c r="S32" s="5"/>
      <c r="T32" s="5"/>
      <c r="U32" s="5"/>
      <c r="V32" s="5"/>
      <c r="W32" s="5"/>
      <c r="X32" s="5"/>
      <c r="Y32" s="5"/>
      <c r="Z32" s="5"/>
    </row>
    <row r="33" spans="1:26">
      <c r="A33" s="95"/>
      <c r="B33" s="96"/>
      <c r="C33" s="107"/>
      <c r="D33" s="107"/>
      <c r="E33" s="107"/>
      <c r="F33" s="96"/>
      <c r="G33" s="97"/>
      <c r="H33" s="108"/>
      <c r="I33" s="67" t="str">
        <f t="shared" si="0"/>
        <v/>
      </c>
      <c r="J33" s="67" t="str">
        <f t="shared" si="1"/>
        <v/>
      </c>
      <c r="K33" s="97"/>
      <c r="L33" s="97"/>
      <c r="M33" s="67" t="str">
        <f t="shared" si="2"/>
        <v/>
      </c>
      <c r="N33" s="68" t="str">
        <f t="shared" ca="1" si="3"/>
        <v/>
      </c>
      <c r="O33" s="68" t="str">
        <f t="shared" ca="1" si="4"/>
        <v/>
      </c>
      <c r="P33" s="96"/>
      <c r="Q33" s="89"/>
      <c r="R33" s="5"/>
      <c r="S33" s="5"/>
      <c r="T33" s="5"/>
      <c r="U33" s="5"/>
      <c r="V33" s="5"/>
      <c r="W33" s="5"/>
      <c r="X33" s="5"/>
      <c r="Y33" s="5"/>
      <c r="Z33" s="5"/>
    </row>
    <row r="34" spans="1:26">
      <c r="A34" s="95"/>
      <c r="B34" s="96"/>
      <c r="C34" s="107"/>
      <c r="D34" s="107"/>
      <c r="E34" s="107"/>
      <c r="F34" s="96"/>
      <c r="G34" s="97"/>
      <c r="H34" s="108"/>
      <c r="I34" s="67" t="str">
        <f t="shared" si="0"/>
        <v/>
      </c>
      <c r="J34" s="67" t="str">
        <f t="shared" si="1"/>
        <v/>
      </c>
      <c r="K34" s="97"/>
      <c r="L34" s="97"/>
      <c r="M34" s="67" t="str">
        <f t="shared" si="2"/>
        <v/>
      </c>
      <c r="N34" s="68" t="str">
        <f t="shared" ca="1" si="3"/>
        <v/>
      </c>
      <c r="O34" s="68" t="str">
        <f t="shared" ca="1" si="4"/>
        <v/>
      </c>
      <c r="P34" s="96"/>
      <c r="Q34" s="89"/>
      <c r="R34" s="5"/>
      <c r="S34" s="5"/>
      <c r="T34" s="5"/>
      <c r="U34" s="5"/>
      <c r="V34" s="5"/>
      <c r="W34" s="5"/>
      <c r="X34" s="5"/>
      <c r="Y34" s="5"/>
      <c r="Z34" s="5"/>
    </row>
    <row r="35" spans="1:26">
      <c r="A35" s="95"/>
      <c r="B35" s="96"/>
      <c r="C35" s="107"/>
      <c r="D35" s="107"/>
      <c r="E35" s="107"/>
      <c r="F35" s="96"/>
      <c r="G35" s="97"/>
      <c r="H35" s="108"/>
      <c r="I35" s="67" t="str">
        <f t="shared" si="0"/>
        <v/>
      </c>
      <c r="J35" s="67" t="str">
        <f t="shared" si="1"/>
        <v/>
      </c>
      <c r="K35" s="97"/>
      <c r="L35" s="97"/>
      <c r="M35" s="67" t="str">
        <f t="shared" si="2"/>
        <v/>
      </c>
      <c r="N35" s="68" t="str">
        <f t="shared" ca="1" si="3"/>
        <v/>
      </c>
      <c r="O35" s="68" t="str">
        <f t="shared" ca="1" si="4"/>
        <v/>
      </c>
      <c r="P35" s="96"/>
      <c r="Q35" s="89"/>
      <c r="R35" s="5"/>
      <c r="S35" s="5"/>
      <c r="T35" s="5"/>
      <c r="U35" s="5"/>
      <c r="V35" s="5"/>
      <c r="W35" s="5"/>
      <c r="X35" s="5"/>
      <c r="Y35" s="5"/>
      <c r="Z35" s="5"/>
    </row>
    <row r="36" spans="1:26">
      <c r="A36" s="95"/>
      <c r="B36" s="96"/>
      <c r="C36" s="107"/>
      <c r="D36" s="107"/>
      <c r="E36" s="107"/>
      <c r="F36" s="96"/>
      <c r="G36" s="97"/>
      <c r="H36" s="108"/>
      <c r="I36" s="67" t="str">
        <f t="shared" si="0"/>
        <v/>
      </c>
      <c r="J36" s="67" t="str">
        <f t="shared" si="1"/>
        <v/>
      </c>
      <c r="K36" s="97"/>
      <c r="L36" s="97"/>
      <c r="M36" s="67" t="str">
        <f t="shared" si="2"/>
        <v/>
      </c>
      <c r="N36" s="68" t="str">
        <f t="shared" ca="1" si="3"/>
        <v/>
      </c>
      <c r="O36" s="68" t="str">
        <f t="shared" ca="1" si="4"/>
        <v/>
      </c>
      <c r="P36" s="96"/>
      <c r="Q36" s="89"/>
      <c r="R36" s="5"/>
      <c r="S36" s="5"/>
      <c r="T36" s="5"/>
      <c r="U36" s="5"/>
      <c r="V36" s="5"/>
      <c r="W36" s="5"/>
      <c r="X36" s="5"/>
      <c r="Y36" s="5"/>
      <c r="Z36" s="5"/>
    </row>
    <row r="37" spans="1:26">
      <c r="A37" s="95"/>
      <c r="B37" s="96"/>
      <c r="C37" s="107"/>
      <c r="D37" s="107"/>
      <c r="E37" s="107"/>
      <c r="F37" s="96"/>
      <c r="G37" s="97"/>
      <c r="H37" s="108"/>
      <c r="I37" s="67" t="str">
        <f t="shared" si="0"/>
        <v/>
      </c>
      <c r="J37" s="67" t="str">
        <f t="shared" si="1"/>
        <v/>
      </c>
      <c r="K37" s="97"/>
      <c r="L37" s="97"/>
      <c r="M37" s="67" t="str">
        <f t="shared" si="2"/>
        <v/>
      </c>
      <c r="N37" s="68" t="str">
        <f t="shared" ca="1" si="3"/>
        <v/>
      </c>
      <c r="O37" s="68" t="str">
        <f t="shared" ca="1" si="4"/>
        <v/>
      </c>
      <c r="P37" s="96"/>
      <c r="Q37" s="89"/>
      <c r="R37" s="5"/>
      <c r="S37" s="5"/>
      <c r="T37" s="5"/>
      <c r="U37" s="5"/>
      <c r="V37" s="5"/>
      <c r="W37" s="5"/>
      <c r="X37" s="5"/>
      <c r="Y37" s="5"/>
      <c r="Z37" s="5"/>
    </row>
    <row r="38" spans="1:26">
      <c r="A38" s="95"/>
      <c r="B38" s="96"/>
      <c r="C38" s="107"/>
      <c r="D38" s="107"/>
      <c r="E38" s="107"/>
      <c r="F38" s="96"/>
      <c r="G38" s="97"/>
      <c r="H38" s="108"/>
      <c r="I38" s="67" t="str">
        <f t="shared" si="0"/>
        <v/>
      </c>
      <c r="J38" s="67" t="str">
        <f t="shared" si="1"/>
        <v/>
      </c>
      <c r="K38" s="97"/>
      <c r="L38" s="97"/>
      <c r="M38" s="67" t="str">
        <f t="shared" si="2"/>
        <v/>
      </c>
      <c r="N38" s="68" t="str">
        <f t="shared" ca="1" si="3"/>
        <v/>
      </c>
      <c r="O38" s="68" t="str">
        <f t="shared" ca="1" si="4"/>
        <v/>
      </c>
      <c r="P38" s="96"/>
      <c r="Q38" s="89"/>
      <c r="R38" s="5"/>
      <c r="S38" s="5"/>
      <c r="T38" s="5"/>
      <c r="U38" s="5"/>
      <c r="V38" s="5"/>
      <c r="W38" s="5"/>
      <c r="X38" s="5"/>
      <c r="Y38" s="5"/>
      <c r="Z38" s="5"/>
    </row>
    <row r="39" spans="1:26">
      <c r="A39" s="95"/>
      <c r="B39" s="96"/>
      <c r="C39" s="107"/>
      <c r="D39" s="107"/>
      <c r="E39" s="107"/>
      <c r="F39" s="96"/>
      <c r="G39" s="97"/>
      <c r="H39" s="108"/>
      <c r="I39" s="67" t="str">
        <f t="shared" si="0"/>
        <v/>
      </c>
      <c r="J39" s="67" t="str">
        <f t="shared" si="1"/>
        <v/>
      </c>
      <c r="K39" s="97"/>
      <c r="L39" s="97"/>
      <c r="M39" s="67" t="str">
        <f t="shared" si="2"/>
        <v/>
      </c>
      <c r="N39" s="68" t="str">
        <f t="shared" ca="1" si="3"/>
        <v/>
      </c>
      <c r="O39" s="68" t="str">
        <f t="shared" ca="1" si="4"/>
        <v/>
      </c>
      <c r="P39" s="96"/>
      <c r="Q39" s="89"/>
      <c r="R39" s="5"/>
      <c r="S39" s="5"/>
      <c r="T39" s="5"/>
      <c r="U39" s="5"/>
      <c r="V39" s="5"/>
      <c r="W39" s="5"/>
      <c r="X39" s="5"/>
      <c r="Y39" s="5"/>
      <c r="Z39" s="5"/>
    </row>
    <row r="40" spans="1:26">
      <c r="A40" s="95"/>
      <c r="B40" s="96"/>
      <c r="C40" s="107"/>
      <c r="D40" s="107"/>
      <c r="E40" s="107"/>
      <c r="F40" s="96"/>
      <c r="G40" s="97"/>
      <c r="H40" s="108"/>
      <c r="I40" s="67" t="str">
        <f t="shared" si="0"/>
        <v/>
      </c>
      <c r="J40" s="67" t="str">
        <f t="shared" si="1"/>
        <v/>
      </c>
      <c r="K40" s="97"/>
      <c r="L40" s="97"/>
      <c r="M40" s="67" t="str">
        <f t="shared" si="2"/>
        <v/>
      </c>
      <c r="N40" s="68" t="str">
        <f t="shared" ca="1" si="3"/>
        <v/>
      </c>
      <c r="O40" s="68" t="str">
        <f t="shared" ca="1" si="4"/>
        <v/>
      </c>
      <c r="P40" s="96"/>
      <c r="Q40" s="89"/>
      <c r="R40" s="5"/>
      <c r="S40" s="5"/>
      <c r="T40" s="5"/>
      <c r="U40" s="5"/>
      <c r="V40" s="5"/>
      <c r="W40" s="5"/>
      <c r="X40" s="5"/>
      <c r="Y40" s="5"/>
      <c r="Z40" s="5"/>
    </row>
    <row r="41" spans="1:26">
      <c r="A41" s="95"/>
      <c r="B41" s="96"/>
      <c r="C41" s="107"/>
      <c r="D41" s="107"/>
      <c r="E41" s="107"/>
      <c r="F41" s="96"/>
      <c r="G41" s="97"/>
      <c r="H41" s="108"/>
      <c r="I41" s="67" t="str">
        <f t="shared" si="0"/>
        <v/>
      </c>
      <c r="J41" s="67" t="str">
        <f t="shared" si="1"/>
        <v/>
      </c>
      <c r="K41" s="97"/>
      <c r="L41" s="97"/>
      <c r="M41" s="67" t="str">
        <f t="shared" si="2"/>
        <v/>
      </c>
      <c r="N41" s="68" t="str">
        <f t="shared" ca="1" si="3"/>
        <v/>
      </c>
      <c r="O41" s="68" t="str">
        <f t="shared" ca="1" si="4"/>
        <v/>
      </c>
      <c r="P41" s="96"/>
      <c r="Q41" s="89"/>
      <c r="R41" s="5"/>
      <c r="S41" s="5"/>
      <c r="T41" s="5"/>
      <c r="U41" s="5"/>
      <c r="V41" s="5"/>
      <c r="W41" s="5"/>
      <c r="X41" s="5"/>
      <c r="Y41" s="5"/>
      <c r="Z41" s="5"/>
    </row>
    <row r="42" spans="1:26">
      <c r="A42" s="95"/>
      <c r="B42" s="96"/>
      <c r="C42" s="107"/>
      <c r="D42" s="107"/>
      <c r="E42" s="107"/>
      <c r="F42" s="96"/>
      <c r="G42" s="97"/>
      <c r="H42" s="108"/>
      <c r="I42" s="67" t="str">
        <f t="shared" si="0"/>
        <v/>
      </c>
      <c r="J42" s="67" t="str">
        <f t="shared" si="1"/>
        <v/>
      </c>
      <c r="K42" s="97"/>
      <c r="L42" s="97"/>
      <c r="M42" s="67" t="str">
        <f t="shared" si="2"/>
        <v/>
      </c>
      <c r="N42" s="68" t="str">
        <f t="shared" ca="1" si="3"/>
        <v/>
      </c>
      <c r="O42" s="68" t="str">
        <f t="shared" ca="1" si="4"/>
        <v/>
      </c>
      <c r="P42" s="96"/>
      <c r="Q42" s="89"/>
      <c r="R42" s="5"/>
      <c r="S42" s="5"/>
      <c r="T42" s="5"/>
      <c r="U42" s="5"/>
      <c r="V42" s="5"/>
      <c r="W42" s="5"/>
      <c r="X42" s="5"/>
      <c r="Y42" s="5"/>
      <c r="Z42" s="5"/>
    </row>
    <row r="43" spans="1:26">
      <c r="A43" s="95"/>
      <c r="B43" s="96"/>
      <c r="C43" s="107"/>
      <c r="D43" s="107"/>
      <c r="E43" s="107"/>
      <c r="F43" s="96"/>
      <c r="G43" s="97"/>
      <c r="H43" s="108"/>
      <c r="I43" s="67" t="str">
        <f t="shared" si="0"/>
        <v/>
      </c>
      <c r="J43" s="67" t="str">
        <f t="shared" si="1"/>
        <v/>
      </c>
      <c r="K43" s="97"/>
      <c r="L43" s="97"/>
      <c r="M43" s="67" t="str">
        <f t="shared" si="2"/>
        <v/>
      </c>
      <c r="N43" s="68" t="str">
        <f t="shared" ca="1" si="3"/>
        <v/>
      </c>
      <c r="O43" s="68" t="str">
        <f t="shared" ca="1" si="4"/>
        <v/>
      </c>
      <c r="P43" s="96"/>
      <c r="Q43" s="89"/>
      <c r="R43" s="5"/>
      <c r="S43" s="5"/>
      <c r="T43" s="5"/>
      <c r="U43" s="5"/>
      <c r="V43" s="5"/>
      <c r="W43" s="5"/>
      <c r="X43" s="5"/>
      <c r="Y43" s="5"/>
      <c r="Z43" s="5"/>
    </row>
    <row r="44" spans="1:26">
      <c r="A44" s="95"/>
      <c r="B44" s="96"/>
      <c r="C44" s="107"/>
      <c r="D44" s="107"/>
      <c r="E44" s="107"/>
      <c r="F44" s="96"/>
      <c r="G44" s="97"/>
      <c r="H44" s="108"/>
      <c r="I44" s="67" t="str">
        <f t="shared" si="0"/>
        <v/>
      </c>
      <c r="J44" s="67" t="str">
        <f t="shared" si="1"/>
        <v/>
      </c>
      <c r="K44" s="97"/>
      <c r="L44" s="97"/>
      <c r="M44" s="67" t="str">
        <f t="shared" si="2"/>
        <v/>
      </c>
      <c r="N44" s="68" t="str">
        <f t="shared" ca="1" si="3"/>
        <v/>
      </c>
      <c r="O44" s="68" t="str">
        <f t="shared" ca="1" si="4"/>
        <v/>
      </c>
      <c r="P44" s="96"/>
      <c r="Q44" s="89"/>
      <c r="R44" s="5"/>
      <c r="S44" s="5"/>
      <c r="T44" s="5"/>
      <c r="U44" s="5"/>
      <c r="V44" s="5"/>
      <c r="W44" s="5"/>
      <c r="X44" s="5"/>
      <c r="Y44" s="5"/>
      <c r="Z44" s="5"/>
    </row>
    <row r="45" spans="1:26">
      <c r="A45" s="95"/>
      <c r="B45" s="96"/>
      <c r="C45" s="107"/>
      <c r="D45" s="107"/>
      <c r="E45" s="107"/>
      <c r="F45" s="96"/>
      <c r="G45" s="97"/>
      <c r="H45" s="108"/>
      <c r="I45" s="67" t="str">
        <f t="shared" si="0"/>
        <v/>
      </c>
      <c r="J45" s="67" t="str">
        <f t="shared" si="1"/>
        <v/>
      </c>
      <c r="K45" s="97"/>
      <c r="L45" s="97"/>
      <c r="M45" s="67" t="str">
        <f t="shared" si="2"/>
        <v/>
      </c>
      <c r="N45" s="68" t="str">
        <f t="shared" ca="1" si="3"/>
        <v/>
      </c>
      <c r="O45" s="68" t="str">
        <f t="shared" ca="1" si="4"/>
        <v/>
      </c>
      <c r="P45" s="96"/>
      <c r="Q45" s="89"/>
      <c r="R45" s="5"/>
      <c r="S45" s="5"/>
      <c r="T45" s="5"/>
      <c r="U45" s="5"/>
      <c r="V45" s="5"/>
      <c r="W45" s="5"/>
      <c r="X45" s="5"/>
      <c r="Y45" s="5"/>
      <c r="Z45" s="5"/>
    </row>
    <row r="46" spans="1:26">
      <c r="A46" s="95"/>
      <c r="B46" s="96"/>
      <c r="C46" s="107"/>
      <c r="D46" s="107"/>
      <c r="E46" s="107"/>
      <c r="F46" s="96"/>
      <c r="G46" s="97"/>
      <c r="H46" s="108"/>
      <c r="I46" s="67" t="str">
        <f t="shared" si="0"/>
        <v/>
      </c>
      <c r="J46" s="67" t="str">
        <f t="shared" si="1"/>
        <v/>
      </c>
      <c r="K46" s="97"/>
      <c r="L46" s="97"/>
      <c r="M46" s="67" t="str">
        <f t="shared" si="2"/>
        <v/>
      </c>
      <c r="N46" s="68" t="str">
        <f t="shared" ca="1" si="3"/>
        <v/>
      </c>
      <c r="O46" s="68" t="str">
        <f t="shared" ca="1" si="4"/>
        <v/>
      </c>
      <c r="P46" s="96"/>
      <c r="Q46" s="89"/>
      <c r="R46" s="5"/>
      <c r="S46" s="5"/>
      <c r="T46" s="5"/>
      <c r="U46" s="5"/>
      <c r="V46" s="5"/>
      <c r="W46" s="5"/>
      <c r="X46" s="5"/>
      <c r="Y46" s="5"/>
      <c r="Z46" s="5"/>
    </row>
    <row r="47" spans="1:26">
      <c r="A47" s="95"/>
      <c r="B47" s="96"/>
      <c r="C47" s="107"/>
      <c r="D47" s="107"/>
      <c r="E47" s="107"/>
      <c r="F47" s="96"/>
      <c r="G47" s="97"/>
      <c r="H47" s="108"/>
      <c r="I47" s="67" t="str">
        <f t="shared" si="0"/>
        <v/>
      </c>
      <c r="J47" s="67" t="str">
        <f t="shared" si="1"/>
        <v/>
      </c>
      <c r="K47" s="97"/>
      <c r="L47" s="97"/>
      <c r="M47" s="67" t="str">
        <f t="shared" si="2"/>
        <v/>
      </c>
      <c r="N47" s="68" t="str">
        <f t="shared" ca="1" si="3"/>
        <v/>
      </c>
      <c r="O47" s="68" t="str">
        <f t="shared" ca="1" si="4"/>
        <v/>
      </c>
      <c r="P47" s="96"/>
      <c r="Q47" s="89"/>
      <c r="R47" s="5"/>
      <c r="S47" s="5"/>
      <c r="T47" s="5"/>
      <c r="U47" s="5"/>
      <c r="V47" s="5"/>
      <c r="W47" s="5"/>
      <c r="X47" s="5"/>
      <c r="Y47" s="5"/>
      <c r="Z47" s="5"/>
    </row>
    <row r="48" spans="1:26">
      <c r="A48" s="95"/>
      <c r="B48" s="96"/>
      <c r="C48" s="107"/>
      <c r="D48" s="107"/>
      <c r="E48" s="107"/>
      <c r="F48" s="96"/>
      <c r="G48" s="97"/>
      <c r="H48" s="108"/>
      <c r="I48" s="67" t="str">
        <f t="shared" si="0"/>
        <v/>
      </c>
      <c r="J48" s="67" t="str">
        <f t="shared" si="1"/>
        <v/>
      </c>
      <c r="K48" s="97"/>
      <c r="L48" s="97"/>
      <c r="M48" s="67" t="str">
        <f t="shared" si="2"/>
        <v/>
      </c>
      <c r="N48" s="68" t="str">
        <f t="shared" ca="1" si="3"/>
        <v/>
      </c>
      <c r="O48" s="68" t="str">
        <f t="shared" ca="1" si="4"/>
        <v/>
      </c>
      <c r="P48" s="96"/>
      <c r="Q48" s="89"/>
      <c r="R48" s="5"/>
      <c r="S48" s="5"/>
      <c r="T48" s="5"/>
      <c r="U48" s="5"/>
      <c r="V48" s="5"/>
      <c r="W48" s="5"/>
      <c r="X48" s="5"/>
      <c r="Y48" s="5"/>
      <c r="Z48" s="5"/>
    </row>
    <row r="49" spans="1:26">
      <c r="A49" s="95"/>
      <c r="B49" s="96"/>
      <c r="C49" s="107"/>
      <c r="D49" s="107"/>
      <c r="E49" s="107"/>
      <c r="F49" s="96"/>
      <c r="G49" s="97"/>
      <c r="H49" s="108"/>
      <c r="I49" s="67" t="str">
        <f t="shared" si="0"/>
        <v/>
      </c>
      <c r="J49" s="67" t="str">
        <f t="shared" si="1"/>
        <v/>
      </c>
      <c r="K49" s="97"/>
      <c r="L49" s="97"/>
      <c r="M49" s="67" t="str">
        <f t="shared" si="2"/>
        <v/>
      </c>
      <c r="N49" s="68" t="str">
        <f t="shared" ca="1" si="3"/>
        <v/>
      </c>
      <c r="O49" s="68" t="str">
        <f t="shared" ca="1" si="4"/>
        <v/>
      </c>
      <c r="P49" s="96"/>
      <c r="Q49" s="89"/>
      <c r="R49" s="5"/>
      <c r="S49" s="5"/>
      <c r="T49" s="5"/>
      <c r="U49" s="5"/>
      <c r="V49" s="5"/>
      <c r="W49" s="5"/>
      <c r="X49" s="5"/>
      <c r="Y49" s="5"/>
      <c r="Z49" s="5"/>
    </row>
    <row r="50" spans="1:26">
      <c r="A50" s="95"/>
      <c r="B50" s="96"/>
      <c r="C50" s="107"/>
      <c r="D50" s="107"/>
      <c r="E50" s="107"/>
      <c r="F50" s="96"/>
      <c r="G50" s="97"/>
      <c r="H50" s="108"/>
      <c r="I50" s="67" t="str">
        <f t="shared" si="0"/>
        <v/>
      </c>
      <c r="J50" s="67" t="str">
        <f t="shared" si="1"/>
        <v/>
      </c>
      <c r="K50" s="97"/>
      <c r="L50" s="97"/>
      <c r="M50" s="67" t="str">
        <f t="shared" si="2"/>
        <v/>
      </c>
      <c r="N50" s="68" t="str">
        <f t="shared" ca="1" si="3"/>
        <v/>
      </c>
      <c r="O50" s="68" t="str">
        <f t="shared" ca="1" si="4"/>
        <v/>
      </c>
      <c r="P50" s="96"/>
      <c r="Q50" s="89"/>
      <c r="R50" s="5"/>
      <c r="S50" s="5"/>
      <c r="T50" s="5"/>
      <c r="U50" s="5"/>
      <c r="V50" s="5"/>
      <c r="W50" s="5"/>
      <c r="X50" s="5"/>
      <c r="Y50" s="5"/>
      <c r="Z50" s="5"/>
    </row>
    <row r="51" spans="1:26">
      <c r="A51" s="95"/>
      <c r="B51" s="96"/>
      <c r="C51" s="107"/>
      <c r="D51" s="107"/>
      <c r="E51" s="107"/>
      <c r="F51" s="96"/>
      <c r="G51" s="97"/>
      <c r="H51" s="108"/>
      <c r="I51" s="67" t="str">
        <f t="shared" si="0"/>
        <v/>
      </c>
      <c r="J51" s="67" t="str">
        <f t="shared" si="1"/>
        <v/>
      </c>
      <c r="K51" s="97"/>
      <c r="L51" s="97"/>
      <c r="M51" s="67" t="str">
        <f t="shared" si="2"/>
        <v/>
      </c>
      <c r="N51" s="68" t="str">
        <f t="shared" ca="1" si="3"/>
        <v/>
      </c>
      <c r="O51" s="68" t="str">
        <f t="shared" ca="1" si="4"/>
        <v/>
      </c>
      <c r="P51" s="96"/>
      <c r="Q51" s="89"/>
      <c r="R51" s="5"/>
      <c r="S51" s="5"/>
      <c r="T51" s="5"/>
      <c r="U51" s="5"/>
      <c r="V51" s="5"/>
      <c r="W51" s="5"/>
      <c r="X51" s="5"/>
      <c r="Y51" s="5"/>
      <c r="Z51" s="5"/>
    </row>
    <row r="52" spans="1:26">
      <c r="A52" s="95"/>
      <c r="B52" s="96"/>
      <c r="C52" s="107"/>
      <c r="D52" s="107"/>
      <c r="E52" s="107"/>
      <c r="F52" s="96"/>
      <c r="G52" s="97"/>
      <c r="H52" s="108"/>
      <c r="I52" s="67" t="str">
        <f t="shared" si="0"/>
        <v/>
      </c>
      <c r="J52" s="67" t="str">
        <f t="shared" si="1"/>
        <v/>
      </c>
      <c r="K52" s="97"/>
      <c r="L52" s="97"/>
      <c r="M52" s="67" t="str">
        <f t="shared" si="2"/>
        <v/>
      </c>
      <c r="N52" s="68" t="str">
        <f t="shared" ca="1" si="3"/>
        <v/>
      </c>
      <c r="O52" s="68" t="str">
        <f t="shared" ca="1" si="4"/>
        <v/>
      </c>
      <c r="P52" s="96"/>
      <c r="Q52" s="89"/>
      <c r="R52" s="5"/>
      <c r="S52" s="5"/>
      <c r="T52" s="5"/>
      <c r="U52" s="5"/>
      <c r="V52" s="5"/>
      <c r="W52" s="5"/>
      <c r="X52" s="5"/>
      <c r="Y52" s="5"/>
      <c r="Z52" s="5"/>
    </row>
    <row r="53" spans="1:26">
      <c r="A53" s="95"/>
      <c r="B53" s="96"/>
      <c r="C53" s="107"/>
      <c r="D53" s="107"/>
      <c r="E53" s="107"/>
      <c r="F53" s="96"/>
      <c r="G53" s="97"/>
      <c r="H53" s="108"/>
      <c r="I53" s="67" t="str">
        <f t="shared" si="0"/>
        <v/>
      </c>
      <c r="J53" s="67" t="str">
        <f t="shared" si="1"/>
        <v/>
      </c>
      <c r="K53" s="97"/>
      <c r="L53" s="97"/>
      <c r="M53" s="67" t="str">
        <f t="shared" si="2"/>
        <v/>
      </c>
      <c r="N53" s="68" t="str">
        <f t="shared" ca="1" si="3"/>
        <v/>
      </c>
      <c r="O53" s="68" t="str">
        <f t="shared" ca="1" si="4"/>
        <v/>
      </c>
      <c r="P53" s="96"/>
      <c r="Q53" s="89"/>
      <c r="R53" s="5"/>
      <c r="S53" s="5"/>
      <c r="T53" s="5"/>
      <c r="U53" s="5"/>
      <c r="V53" s="5"/>
      <c r="W53" s="5"/>
      <c r="X53" s="5"/>
      <c r="Y53" s="5"/>
      <c r="Z53" s="5"/>
    </row>
    <row r="54" spans="1:26">
      <c r="A54" s="95"/>
      <c r="B54" s="96"/>
      <c r="C54" s="107"/>
      <c r="D54" s="107"/>
      <c r="E54" s="107"/>
      <c r="F54" s="96"/>
      <c r="G54" s="97"/>
      <c r="H54" s="108"/>
      <c r="I54" s="67" t="str">
        <f t="shared" si="0"/>
        <v/>
      </c>
      <c r="J54" s="67" t="str">
        <f t="shared" si="1"/>
        <v/>
      </c>
      <c r="K54" s="97"/>
      <c r="L54" s="97"/>
      <c r="M54" s="67" t="str">
        <f t="shared" si="2"/>
        <v/>
      </c>
      <c r="N54" s="68" t="str">
        <f t="shared" ca="1" si="3"/>
        <v/>
      </c>
      <c r="O54" s="68" t="str">
        <f t="shared" ca="1" si="4"/>
        <v/>
      </c>
      <c r="P54" s="96"/>
      <c r="Q54" s="89"/>
      <c r="R54" s="5"/>
      <c r="S54" s="5"/>
      <c r="T54" s="5"/>
      <c r="U54" s="5"/>
      <c r="V54" s="5"/>
      <c r="W54" s="5"/>
      <c r="X54" s="5"/>
      <c r="Y54" s="5"/>
      <c r="Z54" s="5"/>
    </row>
    <row r="55" spans="1:26">
      <c r="A55" s="95"/>
      <c r="B55" s="96"/>
      <c r="C55" s="107"/>
      <c r="D55" s="107"/>
      <c r="E55" s="107"/>
      <c r="F55" s="96"/>
      <c r="G55" s="97"/>
      <c r="H55" s="108"/>
      <c r="I55" s="67" t="str">
        <f t="shared" si="0"/>
        <v/>
      </c>
      <c r="J55" s="67" t="str">
        <f t="shared" si="1"/>
        <v/>
      </c>
      <c r="K55" s="97"/>
      <c r="L55" s="97"/>
      <c r="M55" s="67" t="str">
        <f t="shared" si="2"/>
        <v/>
      </c>
      <c r="N55" s="68" t="str">
        <f t="shared" ca="1" si="3"/>
        <v/>
      </c>
      <c r="O55" s="68" t="str">
        <f t="shared" ca="1" si="4"/>
        <v/>
      </c>
      <c r="P55" s="96"/>
      <c r="Q55" s="89"/>
      <c r="R55" s="5"/>
      <c r="S55" s="5"/>
      <c r="T55" s="5"/>
      <c r="U55" s="5"/>
      <c r="V55" s="5"/>
      <c r="W55" s="5"/>
      <c r="X55" s="5"/>
      <c r="Y55" s="5"/>
      <c r="Z55" s="5"/>
    </row>
    <row r="56" spans="1:26">
      <c r="A56" s="95"/>
      <c r="B56" s="96"/>
      <c r="C56" s="107"/>
      <c r="D56" s="107"/>
      <c r="E56" s="107"/>
      <c r="F56" s="96"/>
      <c r="G56" s="97"/>
      <c r="H56" s="108"/>
      <c r="I56" s="67" t="str">
        <f t="shared" si="0"/>
        <v/>
      </c>
      <c r="J56" s="67" t="str">
        <f t="shared" si="1"/>
        <v/>
      </c>
      <c r="K56" s="97"/>
      <c r="L56" s="97"/>
      <c r="M56" s="67" t="str">
        <f t="shared" si="2"/>
        <v/>
      </c>
      <c r="N56" s="68" t="str">
        <f t="shared" ca="1" si="3"/>
        <v/>
      </c>
      <c r="O56" s="68" t="str">
        <f t="shared" ca="1" si="4"/>
        <v/>
      </c>
      <c r="P56" s="96"/>
      <c r="Q56" s="89"/>
      <c r="R56" s="5"/>
      <c r="S56" s="5"/>
      <c r="T56" s="5"/>
      <c r="U56" s="5"/>
      <c r="V56" s="5"/>
      <c r="W56" s="5"/>
      <c r="X56" s="5"/>
      <c r="Y56" s="5"/>
      <c r="Z56" s="5"/>
    </row>
    <row r="57" spans="1:26">
      <c r="A57" s="95"/>
      <c r="B57" s="96"/>
      <c r="C57" s="107"/>
      <c r="D57" s="107"/>
      <c r="E57" s="107"/>
      <c r="F57" s="96"/>
      <c r="G57" s="97"/>
      <c r="H57" s="108"/>
      <c r="I57" s="67" t="str">
        <f t="shared" si="0"/>
        <v/>
      </c>
      <c r="J57" s="67" t="str">
        <f t="shared" si="1"/>
        <v/>
      </c>
      <c r="K57" s="97"/>
      <c r="L57" s="97"/>
      <c r="M57" s="67" t="str">
        <f t="shared" si="2"/>
        <v/>
      </c>
      <c r="N57" s="68" t="str">
        <f t="shared" ca="1" si="3"/>
        <v/>
      </c>
      <c r="O57" s="68" t="str">
        <f t="shared" ca="1" si="4"/>
        <v/>
      </c>
      <c r="P57" s="96"/>
      <c r="Q57" s="89"/>
      <c r="R57" s="5"/>
      <c r="S57" s="5"/>
      <c r="T57" s="5"/>
      <c r="U57" s="5"/>
      <c r="V57" s="5"/>
      <c r="W57" s="5"/>
      <c r="X57" s="5"/>
      <c r="Y57" s="5"/>
      <c r="Z57" s="5"/>
    </row>
    <row r="58" spans="1:26">
      <c r="A58" s="95"/>
      <c r="B58" s="96"/>
      <c r="C58" s="107"/>
      <c r="D58" s="107"/>
      <c r="E58" s="107"/>
      <c r="F58" s="96"/>
      <c r="G58" s="97"/>
      <c r="H58" s="108"/>
      <c r="I58" s="67" t="str">
        <f t="shared" si="0"/>
        <v/>
      </c>
      <c r="J58" s="67" t="str">
        <f t="shared" si="1"/>
        <v/>
      </c>
      <c r="K58" s="97"/>
      <c r="L58" s="97"/>
      <c r="M58" s="67" t="str">
        <f t="shared" si="2"/>
        <v/>
      </c>
      <c r="N58" s="68" t="str">
        <f t="shared" ca="1" si="3"/>
        <v/>
      </c>
      <c r="O58" s="68" t="str">
        <f t="shared" ca="1" si="4"/>
        <v/>
      </c>
      <c r="P58" s="96"/>
      <c r="Q58" s="89"/>
      <c r="R58" s="5"/>
      <c r="S58" s="5"/>
      <c r="T58" s="5"/>
      <c r="U58" s="5"/>
      <c r="V58" s="5"/>
      <c r="W58" s="5"/>
      <c r="X58" s="5"/>
      <c r="Y58" s="5"/>
      <c r="Z58" s="5"/>
    </row>
    <row r="59" spans="1:26">
      <c r="A59" s="95"/>
      <c r="B59" s="96"/>
      <c r="C59" s="107"/>
      <c r="D59" s="107"/>
      <c r="E59" s="107"/>
      <c r="F59" s="96"/>
      <c r="G59" s="97"/>
      <c r="H59" s="108"/>
      <c r="I59" s="67" t="str">
        <f t="shared" si="0"/>
        <v/>
      </c>
      <c r="J59" s="67" t="str">
        <f t="shared" si="1"/>
        <v/>
      </c>
      <c r="K59" s="97"/>
      <c r="L59" s="97"/>
      <c r="M59" s="67" t="str">
        <f t="shared" si="2"/>
        <v/>
      </c>
      <c r="N59" s="68" t="str">
        <f t="shared" ca="1" si="3"/>
        <v/>
      </c>
      <c r="O59" s="68" t="str">
        <f t="shared" ca="1" si="4"/>
        <v/>
      </c>
      <c r="P59" s="96"/>
      <c r="Q59" s="89"/>
      <c r="R59" s="5"/>
      <c r="S59" s="5"/>
      <c r="T59" s="5"/>
      <c r="U59" s="5"/>
      <c r="V59" s="5"/>
      <c r="W59" s="5"/>
      <c r="X59" s="5"/>
      <c r="Y59" s="5"/>
      <c r="Z59" s="5"/>
    </row>
    <row r="60" spans="1:26">
      <c r="A60" s="95"/>
      <c r="B60" s="96"/>
      <c r="C60" s="107"/>
      <c r="D60" s="107"/>
      <c r="E60" s="107"/>
      <c r="F60" s="96"/>
      <c r="G60" s="97"/>
      <c r="H60" s="108"/>
      <c r="I60" s="67" t="str">
        <f t="shared" si="0"/>
        <v/>
      </c>
      <c r="J60" s="67" t="str">
        <f t="shared" si="1"/>
        <v/>
      </c>
      <c r="K60" s="97"/>
      <c r="L60" s="97"/>
      <c r="M60" s="67" t="str">
        <f t="shared" si="2"/>
        <v/>
      </c>
      <c r="N60" s="68" t="str">
        <f t="shared" ca="1" si="3"/>
        <v/>
      </c>
      <c r="O60" s="68" t="str">
        <f t="shared" ca="1" si="4"/>
        <v/>
      </c>
      <c r="P60" s="96"/>
      <c r="Q60" s="89"/>
      <c r="R60" s="5"/>
      <c r="S60" s="5"/>
      <c r="T60" s="5"/>
      <c r="U60" s="5"/>
      <c r="V60" s="5"/>
      <c r="W60" s="5"/>
      <c r="X60" s="5"/>
      <c r="Y60" s="5"/>
      <c r="Z60" s="5"/>
    </row>
    <row r="61" spans="1:26">
      <c r="A61" s="95"/>
      <c r="B61" s="96"/>
      <c r="C61" s="107"/>
      <c r="D61" s="107"/>
      <c r="E61" s="107"/>
      <c r="F61" s="96"/>
      <c r="G61" s="97"/>
      <c r="H61" s="108"/>
      <c r="I61" s="67" t="str">
        <f t="shared" si="0"/>
        <v/>
      </c>
      <c r="J61" s="67" t="str">
        <f t="shared" si="1"/>
        <v/>
      </c>
      <c r="K61" s="97"/>
      <c r="L61" s="97"/>
      <c r="M61" s="67" t="str">
        <f t="shared" si="2"/>
        <v/>
      </c>
      <c r="N61" s="68" t="str">
        <f t="shared" ca="1" si="3"/>
        <v/>
      </c>
      <c r="O61" s="68" t="str">
        <f t="shared" ca="1" si="4"/>
        <v/>
      </c>
      <c r="P61" s="96"/>
      <c r="Q61" s="89"/>
      <c r="R61" s="5"/>
      <c r="S61" s="5"/>
      <c r="T61" s="5"/>
      <c r="U61" s="5"/>
      <c r="V61" s="5"/>
      <c r="W61" s="5"/>
      <c r="X61" s="5"/>
      <c r="Y61" s="5"/>
      <c r="Z61" s="5"/>
    </row>
    <row r="62" spans="1:26">
      <c r="A62" s="95"/>
      <c r="B62" s="96"/>
      <c r="C62" s="107"/>
      <c r="D62" s="107"/>
      <c r="E62" s="107"/>
      <c r="F62" s="96"/>
      <c r="G62" s="97"/>
      <c r="H62" s="108"/>
      <c r="I62" s="67" t="str">
        <f t="shared" si="0"/>
        <v/>
      </c>
      <c r="J62" s="67" t="str">
        <f t="shared" si="1"/>
        <v/>
      </c>
      <c r="K62" s="97"/>
      <c r="L62" s="97"/>
      <c r="M62" s="67" t="str">
        <f t="shared" si="2"/>
        <v/>
      </c>
      <c r="N62" s="68" t="str">
        <f t="shared" ca="1" si="3"/>
        <v/>
      </c>
      <c r="O62" s="68" t="str">
        <f t="shared" ca="1" si="4"/>
        <v/>
      </c>
      <c r="P62" s="96"/>
      <c r="Q62" s="89"/>
      <c r="R62" s="5"/>
      <c r="S62" s="5"/>
      <c r="T62" s="5"/>
      <c r="U62" s="5"/>
      <c r="V62" s="5"/>
      <c r="W62" s="5"/>
      <c r="X62" s="5"/>
      <c r="Y62" s="5"/>
      <c r="Z62" s="5"/>
    </row>
    <row r="63" spans="1:26">
      <c r="A63" s="95"/>
      <c r="B63" s="96"/>
      <c r="C63" s="107"/>
      <c r="D63" s="107"/>
      <c r="E63" s="107"/>
      <c r="F63" s="96"/>
      <c r="G63" s="97"/>
      <c r="H63" s="108"/>
      <c r="I63" s="67" t="str">
        <f t="shared" si="0"/>
        <v/>
      </c>
      <c r="J63" s="67" t="str">
        <f t="shared" si="1"/>
        <v/>
      </c>
      <c r="K63" s="97"/>
      <c r="L63" s="97"/>
      <c r="M63" s="67" t="str">
        <f t="shared" si="2"/>
        <v/>
      </c>
      <c r="N63" s="68" t="str">
        <f t="shared" ca="1" si="3"/>
        <v/>
      </c>
      <c r="O63" s="68" t="str">
        <f t="shared" ca="1" si="4"/>
        <v/>
      </c>
      <c r="P63" s="96"/>
      <c r="Q63" s="89"/>
      <c r="R63" s="5"/>
      <c r="S63" s="5"/>
      <c r="T63" s="5"/>
      <c r="U63" s="5"/>
      <c r="V63" s="5"/>
      <c r="W63" s="5"/>
      <c r="X63" s="5"/>
      <c r="Y63" s="5"/>
      <c r="Z63" s="5"/>
    </row>
    <row r="64" spans="1:26">
      <c r="A64" s="95"/>
      <c r="B64" s="96"/>
      <c r="C64" s="107"/>
      <c r="D64" s="107"/>
      <c r="E64" s="107"/>
      <c r="F64" s="96"/>
      <c r="G64" s="97"/>
      <c r="H64" s="108"/>
      <c r="I64" s="67" t="str">
        <f t="shared" si="0"/>
        <v/>
      </c>
      <c r="J64" s="67" t="str">
        <f t="shared" si="1"/>
        <v/>
      </c>
      <c r="K64" s="97"/>
      <c r="L64" s="97"/>
      <c r="M64" s="67" t="str">
        <f t="shared" si="2"/>
        <v/>
      </c>
      <c r="N64" s="68" t="str">
        <f t="shared" ca="1" si="3"/>
        <v/>
      </c>
      <c r="O64" s="68" t="str">
        <f t="shared" ca="1" si="4"/>
        <v/>
      </c>
      <c r="P64" s="96"/>
      <c r="Q64" s="89"/>
      <c r="R64" s="5"/>
      <c r="S64" s="5"/>
      <c r="T64" s="5"/>
      <c r="U64" s="5"/>
      <c r="V64" s="5"/>
      <c r="W64" s="5"/>
      <c r="X64" s="5"/>
      <c r="Y64" s="5"/>
      <c r="Z64" s="5"/>
    </row>
    <row r="65" spans="1:26">
      <c r="A65" s="95"/>
      <c r="B65" s="96"/>
      <c r="C65" s="107"/>
      <c r="D65" s="107"/>
      <c r="E65" s="107"/>
      <c r="F65" s="96"/>
      <c r="G65" s="97"/>
      <c r="H65" s="108"/>
      <c r="I65" s="67" t="str">
        <f t="shared" si="0"/>
        <v/>
      </c>
      <c r="J65" s="67" t="str">
        <f t="shared" si="1"/>
        <v/>
      </c>
      <c r="K65" s="97"/>
      <c r="L65" s="97"/>
      <c r="M65" s="67" t="str">
        <f t="shared" si="2"/>
        <v/>
      </c>
      <c r="N65" s="68" t="str">
        <f t="shared" ca="1" si="3"/>
        <v/>
      </c>
      <c r="O65" s="68" t="str">
        <f t="shared" ca="1" si="4"/>
        <v/>
      </c>
      <c r="P65" s="96"/>
      <c r="Q65" s="89"/>
      <c r="R65" s="5"/>
      <c r="S65" s="5"/>
      <c r="T65" s="5"/>
      <c r="U65" s="5"/>
      <c r="V65" s="5"/>
      <c r="W65" s="5"/>
      <c r="X65" s="5"/>
      <c r="Y65" s="5"/>
      <c r="Z65" s="5"/>
    </row>
    <row r="66" spans="1:26">
      <c r="A66" s="95"/>
      <c r="B66" s="96"/>
      <c r="C66" s="107"/>
      <c r="D66" s="107"/>
      <c r="E66" s="107"/>
      <c r="F66" s="96"/>
      <c r="G66" s="97"/>
      <c r="H66" s="108"/>
      <c r="I66" s="67" t="str">
        <f t="shared" si="0"/>
        <v/>
      </c>
      <c r="J66" s="67" t="str">
        <f t="shared" si="1"/>
        <v/>
      </c>
      <c r="K66" s="97"/>
      <c r="L66" s="97"/>
      <c r="M66" s="67" t="str">
        <f t="shared" si="2"/>
        <v/>
      </c>
      <c r="N66" s="68" t="str">
        <f t="shared" ca="1" si="3"/>
        <v/>
      </c>
      <c r="O66" s="68" t="str">
        <f t="shared" ca="1" si="4"/>
        <v/>
      </c>
      <c r="P66" s="96"/>
      <c r="Q66" s="89"/>
      <c r="R66" s="5"/>
      <c r="S66" s="5"/>
      <c r="T66" s="5"/>
      <c r="U66" s="5"/>
      <c r="V66" s="5"/>
      <c r="W66" s="5"/>
      <c r="X66" s="5"/>
      <c r="Y66" s="5"/>
      <c r="Z66" s="5"/>
    </row>
    <row r="67" spans="1:26">
      <c r="A67" s="95"/>
      <c r="B67" s="96"/>
      <c r="C67" s="107"/>
      <c r="D67" s="107"/>
      <c r="E67" s="107"/>
      <c r="F67" s="96"/>
      <c r="G67" s="97"/>
      <c r="H67" s="108"/>
      <c r="I67" s="67" t="str">
        <f t="shared" si="0"/>
        <v/>
      </c>
      <c r="J67" s="67" t="str">
        <f t="shared" si="1"/>
        <v/>
      </c>
      <c r="K67" s="97"/>
      <c r="L67" s="97"/>
      <c r="M67" s="67" t="str">
        <f t="shared" si="2"/>
        <v/>
      </c>
      <c r="N67" s="68" t="str">
        <f t="shared" ca="1" si="3"/>
        <v/>
      </c>
      <c r="O67" s="68" t="str">
        <f t="shared" ca="1" si="4"/>
        <v/>
      </c>
      <c r="P67" s="96"/>
      <c r="Q67" s="89"/>
      <c r="R67" s="5"/>
      <c r="S67" s="5"/>
      <c r="T67" s="5"/>
      <c r="U67" s="5"/>
      <c r="V67" s="5"/>
      <c r="W67" s="5"/>
      <c r="X67" s="5"/>
      <c r="Y67" s="5"/>
      <c r="Z67" s="5"/>
    </row>
    <row r="68" spans="1:26">
      <c r="A68" s="95"/>
      <c r="B68" s="96"/>
      <c r="C68" s="107"/>
      <c r="D68" s="107"/>
      <c r="E68" s="107"/>
      <c r="F68" s="96"/>
      <c r="G68" s="97"/>
      <c r="H68" s="108"/>
      <c r="I68" s="67" t="str">
        <f t="shared" si="0"/>
        <v/>
      </c>
      <c r="J68" s="67" t="str">
        <f t="shared" si="1"/>
        <v/>
      </c>
      <c r="K68" s="97"/>
      <c r="L68" s="97"/>
      <c r="M68" s="67" t="str">
        <f t="shared" si="2"/>
        <v/>
      </c>
      <c r="N68" s="68" t="str">
        <f t="shared" ca="1" si="3"/>
        <v/>
      </c>
      <c r="O68" s="68" t="str">
        <f t="shared" ca="1" si="4"/>
        <v/>
      </c>
      <c r="P68" s="96"/>
      <c r="Q68" s="89"/>
      <c r="R68" s="5"/>
      <c r="S68" s="5"/>
      <c r="T68" s="5"/>
      <c r="U68" s="5"/>
      <c r="V68" s="5"/>
      <c r="W68" s="5"/>
      <c r="X68" s="5"/>
      <c r="Y68" s="5"/>
      <c r="Z68" s="5"/>
    </row>
    <row r="69" spans="1:26">
      <c r="A69" s="95"/>
      <c r="B69" s="96"/>
      <c r="C69" s="107"/>
      <c r="D69" s="107"/>
      <c r="E69" s="107"/>
      <c r="F69" s="96"/>
      <c r="G69" s="97"/>
      <c r="H69" s="108"/>
      <c r="I69" s="67" t="str">
        <f t="shared" ref="I69:I132" si="5">IF($A69="","",$G69*$H69)</f>
        <v/>
      </c>
      <c r="J69" s="67" t="str">
        <f t="shared" ref="J69:J132" si="6">IF($A69="","",$G69+$I69)</f>
        <v/>
      </c>
      <c r="K69" s="97"/>
      <c r="L69" s="97"/>
      <c r="M69" s="67" t="str">
        <f t="shared" ref="M69:M132" si="7">IF($A69="","",MAX(0,$J69-$K69-$L69))</f>
        <v/>
      </c>
      <c r="N69" s="68" t="str">
        <f t="shared" ref="N69:N132" ca="1" si="8">IF($A69="","",IF($M69&lt;=0,"Paid",IF($K69&gt;0,IF(TODAY()&gt;$E69,"Part Paid - Overdue","Part Paid"),IF(TODAY()&gt;$E69,"Overdue","Unpaid"))))</f>
        <v/>
      </c>
      <c r="O69" s="68" t="str">
        <f t="shared" ref="O69:O132" ca="1" si="9">IF(OR($A69="",$M69&lt;=0),"",MAX(0,TODAY()-$E69))</f>
        <v/>
      </c>
      <c r="P69" s="96"/>
      <c r="Q69" s="89"/>
      <c r="R69" s="5"/>
      <c r="S69" s="5"/>
      <c r="T69" s="5"/>
      <c r="U69" s="5"/>
      <c r="V69" s="5"/>
      <c r="W69" s="5"/>
      <c r="X69" s="5"/>
      <c r="Y69" s="5"/>
      <c r="Z69" s="5"/>
    </row>
    <row r="70" spans="1:26">
      <c r="A70" s="95"/>
      <c r="B70" s="96"/>
      <c r="C70" s="107"/>
      <c r="D70" s="107"/>
      <c r="E70" s="107"/>
      <c r="F70" s="96"/>
      <c r="G70" s="97"/>
      <c r="H70" s="108"/>
      <c r="I70" s="67" t="str">
        <f t="shared" si="5"/>
        <v/>
      </c>
      <c r="J70" s="67" t="str">
        <f t="shared" si="6"/>
        <v/>
      </c>
      <c r="K70" s="97"/>
      <c r="L70" s="97"/>
      <c r="M70" s="67" t="str">
        <f t="shared" si="7"/>
        <v/>
      </c>
      <c r="N70" s="68" t="str">
        <f t="shared" ca="1" si="8"/>
        <v/>
      </c>
      <c r="O70" s="68" t="str">
        <f t="shared" ca="1" si="9"/>
        <v/>
      </c>
      <c r="P70" s="96"/>
      <c r="Q70" s="89"/>
      <c r="R70" s="5"/>
      <c r="S70" s="5"/>
      <c r="T70" s="5"/>
      <c r="U70" s="5"/>
      <c r="V70" s="5"/>
      <c r="W70" s="5"/>
      <c r="X70" s="5"/>
      <c r="Y70" s="5"/>
      <c r="Z70" s="5"/>
    </row>
    <row r="71" spans="1:26">
      <c r="A71" s="95"/>
      <c r="B71" s="96"/>
      <c r="C71" s="107"/>
      <c r="D71" s="107"/>
      <c r="E71" s="107"/>
      <c r="F71" s="96"/>
      <c r="G71" s="97"/>
      <c r="H71" s="108"/>
      <c r="I71" s="67" t="str">
        <f t="shared" si="5"/>
        <v/>
      </c>
      <c r="J71" s="67" t="str">
        <f t="shared" si="6"/>
        <v/>
      </c>
      <c r="K71" s="97"/>
      <c r="L71" s="97"/>
      <c r="M71" s="67" t="str">
        <f t="shared" si="7"/>
        <v/>
      </c>
      <c r="N71" s="68" t="str">
        <f t="shared" ca="1" si="8"/>
        <v/>
      </c>
      <c r="O71" s="68" t="str">
        <f t="shared" ca="1" si="9"/>
        <v/>
      </c>
      <c r="P71" s="96"/>
      <c r="Q71" s="89"/>
      <c r="R71" s="5"/>
      <c r="S71" s="5"/>
      <c r="T71" s="5"/>
      <c r="U71" s="5"/>
      <c r="V71" s="5"/>
      <c r="W71" s="5"/>
      <c r="X71" s="5"/>
      <c r="Y71" s="5"/>
      <c r="Z71" s="5"/>
    </row>
    <row r="72" spans="1:26">
      <c r="A72" s="95"/>
      <c r="B72" s="96"/>
      <c r="C72" s="107"/>
      <c r="D72" s="107"/>
      <c r="E72" s="107"/>
      <c r="F72" s="96"/>
      <c r="G72" s="97"/>
      <c r="H72" s="108"/>
      <c r="I72" s="67" t="str">
        <f t="shared" si="5"/>
        <v/>
      </c>
      <c r="J72" s="67" t="str">
        <f t="shared" si="6"/>
        <v/>
      </c>
      <c r="K72" s="97"/>
      <c r="L72" s="97"/>
      <c r="M72" s="67" t="str">
        <f t="shared" si="7"/>
        <v/>
      </c>
      <c r="N72" s="68" t="str">
        <f t="shared" ca="1" si="8"/>
        <v/>
      </c>
      <c r="O72" s="68" t="str">
        <f t="shared" ca="1" si="9"/>
        <v/>
      </c>
      <c r="P72" s="96"/>
      <c r="Q72" s="89"/>
      <c r="R72" s="5"/>
      <c r="S72" s="5"/>
      <c r="T72" s="5"/>
      <c r="U72" s="5"/>
      <c r="V72" s="5"/>
      <c r="W72" s="5"/>
      <c r="X72" s="5"/>
      <c r="Y72" s="5"/>
      <c r="Z72" s="5"/>
    </row>
    <row r="73" spans="1:26">
      <c r="A73" s="95"/>
      <c r="B73" s="96"/>
      <c r="C73" s="107"/>
      <c r="D73" s="107"/>
      <c r="E73" s="107"/>
      <c r="F73" s="96"/>
      <c r="G73" s="97"/>
      <c r="H73" s="108"/>
      <c r="I73" s="67" t="str">
        <f t="shared" si="5"/>
        <v/>
      </c>
      <c r="J73" s="67" t="str">
        <f t="shared" si="6"/>
        <v/>
      </c>
      <c r="K73" s="97"/>
      <c r="L73" s="97"/>
      <c r="M73" s="67" t="str">
        <f t="shared" si="7"/>
        <v/>
      </c>
      <c r="N73" s="68" t="str">
        <f t="shared" ca="1" si="8"/>
        <v/>
      </c>
      <c r="O73" s="68" t="str">
        <f t="shared" ca="1" si="9"/>
        <v/>
      </c>
      <c r="P73" s="96"/>
      <c r="Q73" s="89"/>
      <c r="R73" s="5"/>
      <c r="S73" s="5"/>
      <c r="T73" s="5"/>
      <c r="U73" s="5"/>
      <c r="V73" s="5"/>
      <c r="W73" s="5"/>
      <c r="X73" s="5"/>
      <c r="Y73" s="5"/>
      <c r="Z73" s="5"/>
    </row>
    <row r="74" spans="1:26">
      <c r="A74" s="95"/>
      <c r="B74" s="96"/>
      <c r="C74" s="107"/>
      <c r="D74" s="107"/>
      <c r="E74" s="107"/>
      <c r="F74" s="96"/>
      <c r="G74" s="97"/>
      <c r="H74" s="108"/>
      <c r="I74" s="67" t="str">
        <f t="shared" si="5"/>
        <v/>
      </c>
      <c r="J74" s="67" t="str">
        <f t="shared" si="6"/>
        <v/>
      </c>
      <c r="K74" s="97"/>
      <c r="L74" s="97"/>
      <c r="M74" s="67" t="str">
        <f t="shared" si="7"/>
        <v/>
      </c>
      <c r="N74" s="68" t="str">
        <f t="shared" ca="1" si="8"/>
        <v/>
      </c>
      <c r="O74" s="68" t="str">
        <f t="shared" ca="1" si="9"/>
        <v/>
      </c>
      <c r="P74" s="96"/>
      <c r="Q74" s="89"/>
      <c r="R74" s="5"/>
      <c r="S74" s="5"/>
      <c r="T74" s="5"/>
      <c r="U74" s="5"/>
      <c r="V74" s="5"/>
      <c r="W74" s="5"/>
      <c r="X74" s="5"/>
      <c r="Y74" s="5"/>
      <c r="Z74" s="5"/>
    </row>
    <row r="75" spans="1:26">
      <c r="A75" s="95"/>
      <c r="B75" s="96"/>
      <c r="C75" s="107"/>
      <c r="D75" s="107"/>
      <c r="E75" s="107"/>
      <c r="F75" s="96"/>
      <c r="G75" s="97"/>
      <c r="H75" s="108"/>
      <c r="I75" s="67" t="str">
        <f t="shared" si="5"/>
        <v/>
      </c>
      <c r="J75" s="67" t="str">
        <f t="shared" si="6"/>
        <v/>
      </c>
      <c r="K75" s="97"/>
      <c r="L75" s="97"/>
      <c r="M75" s="67" t="str">
        <f t="shared" si="7"/>
        <v/>
      </c>
      <c r="N75" s="68" t="str">
        <f t="shared" ca="1" si="8"/>
        <v/>
      </c>
      <c r="O75" s="68" t="str">
        <f t="shared" ca="1" si="9"/>
        <v/>
      </c>
      <c r="P75" s="96"/>
      <c r="Q75" s="89"/>
      <c r="R75" s="5"/>
      <c r="S75" s="5"/>
      <c r="T75" s="5"/>
      <c r="U75" s="5"/>
      <c r="V75" s="5"/>
      <c r="W75" s="5"/>
      <c r="X75" s="5"/>
      <c r="Y75" s="5"/>
      <c r="Z75" s="5"/>
    </row>
    <row r="76" spans="1:26">
      <c r="A76" s="95"/>
      <c r="B76" s="96"/>
      <c r="C76" s="107"/>
      <c r="D76" s="107"/>
      <c r="E76" s="107"/>
      <c r="F76" s="96"/>
      <c r="G76" s="97"/>
      <c r="H76" s="108"/>
      <c r="I76" s="67" t="str">
        <f t="shared" si="5"/>
        <v/>
      </c>
      <c r="J76" s="67" t="str">
        <f t="shared" si="6"/>
        <v/>
      </c>
      <c r="K76" s="97"/>
      <c r="L76" s="97"/>
      <c r="M76" s="67" t="str">
        <f t="shared" si="7"/>
        <v/>
      </c>
      <c r="N76" s="68" t="str">
        <f t="shared" ca="1" si="8"/>
        <v/>
      </c>
      <c r="O76" s="68" t="str">
        <f t="shared" ca="1" si="9"/>
        <v/>
      </c>
      <c r="P76" s="96"/>
      <c r="Q76" s="89"/>
      <c r="R76" s="5"/>
      <c r="S76" s="5"/>
      <c r="T76" s="5"/>
      <c r="U76" s="5"/>
      <c r="V76" s="5"/>
      <c r="W76" s="5"/>
      <c r="X76" s="5"/>
      <c r="Y76" s="5"/>
      <c r="Z76" s="5"/>
    </row>
    <row r="77" spans="1:26">
      <c r="A77" s="95"/>
      <c r="B77" s="96"/>
      <c r="C77" s="107"/>
      <c r="D77" s="107"/>
      <c r="E77" s="107"/>
      <c r="F77" s="96"/>
      <c r="G77" s="97"/>
      <c r="H77" s="108"/>
      <c r="I77" s="67" t="str">
        <f t="shared" si="5"/>
        <v/>
      </c>
      <c r="J77" s="67" t="str">
        <f t="shared" si="6"/>
        <v/>
      </c>
      <c r="K77" s="97"/>
      <c r="L77" s="97"/>
      <c r="M77" s="67" t="str">
        <f t="shared" si="7"/>
        <v/>
      </c>
      <c r="N77" s="68" t="str">
        <f t="shared" ca="1" si="8"/>
        <v/>
      </c>
      <c r="O77" s="68" t="str">
        <f t="shared" ca="1" si="9"/>
        <v/>
      </c>
      <c r="P77" s="96"/>
      <c r="Q77" s="89"/>
      <c r="R77" s="5"/>
      <c r="S77" s="5"/>
      <c r="T77" s="5"/>
      <c r="U77" s="5"/>
      <c r="V77" s="5"/>
      <c r="W77" s="5"/>
      <c r="X77" s="5"/>
      <c r="Y77" s="5"/>
      <c r="Z77" s="5"/>
    </row>
    <row r="78" spans="1:26">
      <c r="A78" s="95"/>
      <c r="B78" s="96"/>
      <c r="C78" s="107"/>
      <c r="D78" s="107"/>
      <c r="E78" s="107"/>
      <c r="F78" s="96"/>
      <c r="G78" s="97"/>
      <c r="H78" s="108"/>
      <c r="I78" s="67" t="str">
        <f t="shared" si="5"/>
        <v/>
      </c>
      <c r="J78" s="67" t="str">
        <f t="shared" si="6"/>
        <v/>
      </c>
      <c r="K78" s="97"/>
      <c r="L78" s="97"/>
      <c r="M78" s="67" t="str">
        <f t="shared" si="7"/>
        <v/>
      </c>
      <c r="N78" s="68" t="str">
        <f t="shared" ca="1" si="8"/>
        <v/>
      </c>
      <c r="O78" s="68" t="str">
        <f t="shared" ca="1" si="9"/>
        <v/>
      </c>
      <c r="P78" s="96"/>
      <c r="Q78" s="89"/>
      <c r="R78" s="5"/>
      <c r="S78" s="5"/>
      <c r="T78" s="5"/>
      <c r="U78" s="5"/>
      <c r="V78" s="5"/>
      <c r="W78" s="5"/>
      <c r="X78" s="5"/>
      <c r="Y78" s="5"/>
      <c r="Z78" s="5"/>
    </row>
    <row r="79" spans="1:26">
      <c r="A79" s="95"/>
      <c r="B79" s="96"/>
      <c r="C79" s="107"/>
      <c r="D79" s="107"/>
      <c r="E79" s="107"/>
      <c r="F79" s="96"/>
      <c r="G79" s="97"/>
      <c r="H79" s="108"/>
      <c r="I79" s="67" t="str">
        <f t="shared" si="5"/>
        <v/>
      </c>
      <c r="J79" s="67" t="str">
        <f t="shared" si="6"/>
        <v/>
      </c>
      <c r="K79" s="97"/>
      <c r="L79" s="97"/>
      <c r="M79" s="67" t="str">
        <f t="shared" si="7"/>
        <v/>
      </c>
      <c r="N79" s="68" t="str">
        <f t="shared" ca="1" si="8"/>
        <v/>
      </c>
      <c r="O79" s="68" t="str">
        <f t="shared" ca="1" si="9"/>
        <v/>
      </c>
      <c r="P79" s="96"/>
      <c r="Q79" s="89"/>
      <c r="R79" s="5"/>
      <c r="S79" s="5"/>
      <c r="T79" s="5"/>
      <c r="U79" s="5"/>
      <c r="V79" s="5"/>
      <c r="W79" s="5"/>
      <c r="X79" s="5"/>
      <c r="Y79" s="5"/>
      <c r="Z79" s="5"/>
    </row>
    <row r="80" spans="1:26">
      <c r="A80" s="95"/>
      <c r="B80" s="96"/>
      <c r="C80" s="107"/>
      <c r="D80" s="107"/>
      <c r="E80" s="107"/>
      <c r="F80" s="96"/>
      <c r="G80" s="97"/>
      <c r="H80" s="108"/>
      <c r="I80" s="67" t="str">
        <f t="shared" si="5"/>
        <v/>
      </c>
      <c r="J80" s="67" t="str">
        <f t="shared" si="6"/>
        <v/>
      </c>
      <c r="K80" s="97"/>
      <c r="L80" s="97"/>
      <c r="M80" s="67" t="str">
        <f t="shared" si="7"/>
        <v/>
      </c>
      <c r="N80" s="68" t="str">
        <f t="shared" ca="1" si="8"/>
        <v/>
      </c>
      <c r="O80" s="68" t="str">
        <f t="shared" ca="1" si="9"/>
        <v/>
      </c>
      <c r="P80" s="96"/>
      <c r="Q80" s="89"/>
      <c r="R80" s="5"/>
      <c r="S80" s="5"/>
      <c r="T80" s="5"/>
      <c r="U80" s="5"/>
      <c r="V80" s="5"/>
      <c r="W80" s="5"/>
      <c r="X80" s="5"/>
      <c r="Y80" s="5"/>
      <c r="Z80" s="5"/>
    </row>
    <row r="81" spans="1:26">
      <c r="A81" s="95"/>
      <c r="B81" s="96"/>
      <c r="C81" s="107"/>
      <c r="D81" s="107"/>
      <c r="E81" s="107"/>
      <c r="F81" s="96"/>
      <c r="G81" s="97"/>
      <c r="H81" s="108"/>
      <c r="I81" s="67" t="str">
        <f t="shared" si="5"/>
        <v/>
      </c>
      <c r="J81" s="67" t="str">
        <f t="shared" si="6"/>
        <v/>
      </c>
      <c r="K81" s="97"/>
      <c r="L81" s="97"/>
      <c r="M81" s="67" t="str">
        <f t="shared" si="7"/>
        <v/>
      </c>
      <c r="N81" s="68" t="str">
        <f t="shared" ca="1" si="8"/>
        <v/>
      </c>
      <c r="O81" s="68" t="str">
        <f t="shared" ca="1" si="9"/>
        <v/>
      </c>
      <c r="P81" s="96"/>
      <c r="Q81" s="89"/>
      <c r="R81" s="5"/>
      <c r="S81" s="5"/>
      <c r="T81" s="5"/>
      <c r="U81" s="5"/>
      <c r="V81" s="5"/>
      <c r="W81" s="5"/>
      <c r="X81" s="5"/>
      <c r="Y81" s="5"/>
      <c r="Z81" s="5"/>
    </row>
    <row r="82" spans="1:26">
      <c r="A82" s="95"/>
      <c r="B82" s="96"/>
      <c r="C82" s="107"/>
      <c r="D82" s="107"/>
      <c r="E82" s="107"/>
      <c r="F82" s="96"/>
      <c r="G82" s="97"/>
      <c r="H82" s="108"/>
      <c r="I82" s="67" t="str">
        <f t="shared" si="5"/>
        <v/>
      </c>
      <c r="J82" s="67" t="str">
        <f t="shared" si="6"/>
        <v/>
      </c>
      <c r="K82" s="97"/>
      <c r="L82" s="97"/>
      <c r="M82" s="67" t="str">
        <f t="shared" si="7"/>
        <v/>
      </c>
      <c r="N82" s="68" t="str">
        <f t="shared" ca="1" si="8"/>
        <v/>
      </c>
      <c r="O82" s="68" t="str">
        <f t="shared" ca="1" si="9"/>
        <v/>
      </c>
      <c r="P82" s="96"/>
      <c r="Q82" s="89"/>
      <c r="R82" s="5"/>
      <c r="S82" s="5"/>
      <c r="T82" s="5"/>
      <c r="U82" s="5"/>
      <c r="V82" s="5"/>
      <c r="W82" s="5"/>
      <c r="X82" s="5"/>
      <c r="Y82" s="5"/>
      <c r="Z82" s="5"/>
    </row>
    <row r="83" spans="1:26">
      <c r="A83" s="95"/>
      <c r="B83" s="96"/>
      <c r="C83" s="107"/>
      <c r="D83" s="107"/>
      <c r="E83" s="107"/>
      <c r="F83" s="96"/>
      <c r="G83" s="97"/>
      <c r="H83" s="108"/>
      <c r="I83" s="67" t="str">
        <f t="shared" si="5"/>
        <v/>
      </c>
      <c r="J83" s="67" t="str">
        <f t="shared" si="6"/>
        <v/>
      </c>
      <c r="K83" s="97"/>
      <c r="L83" s="97"/>
      <c r="M83" s="67" t="str">
        <f t="shared" si="7"/>
        <v/>
      </c>
      <c r="N83" s="68" t="str">
        <f t="shared" ca="1" si="8"/>
        <v/>
      </c>
      <c r="O83" s="68" t="str">
        <f t="shared" ca="1" si="9"/>
        <v/>
      </c>
      <c r="P83" s="96"/>
      <c r="Q83" s="89"/>
      <c r="R83" s="5"/>
      <c r="S83" s="5"/>
      <c r="T83" s="5"/>
      <c r="U83" s="5"/>
      <c r="V83" s="5"/>
      <c r="W83" s="5"/>
      <c r="X83" s="5"/>
      <c r="Y83" s="5"/>
      <c r="Z83" s="5"/>
    </row>
    <row r="84" spans="1:26">
      <c r="A84" s="95"/>
      <c r="B84" s="96"/>
      <c r="C84" s="107"/>
      <c r="D84" s="107"/>
      <c r="E84" s="107"/>
      <c r="F84" s="96"/>
      <c r="G84" s="97"/>
      <c r="H84" s="108"/>
      <c r="I84" s="67" t="str">
        <f t="shared" si="5"/>
        <v/>
      </c>
      <c r="J84" s="67" t="str">
        <f t="shared" si="6"/>
        <v/>
      </c>
      <c r="K84" s="97"/>
      <c r="L84" s="97"/>
      <c r="M84" s="67" t="str">
        <f t="shared" si="7"/>
        <v/>
      </c>
      <c r="N84" s="68" t="str">
        <f t="shared" ca="1" si="8"/>
        <v/>
      </c>
      <c r="O84" s="68" t="str">
        <f t="shared" ca="1" si="9"/>
        <v/>
      </c>
      <c r="P84" s="96"/>
      <c r="Q84" s="89"/>
      <c r="R84" s="5"/>
      <c r="S84" s="5"/>
      <c r="T84" s="5"/>
      <c r="U84" s="5"/>
      <c r="V84" s="5"/>
      <c r="W84" s="5"/>
      <c r="X84" s="5"/>
      <c r="Y84" s="5"/>
      <c r="Z84" s="5"/>
    </row>
    <row r="85" spans="1:26">
      <c r="A85" s="95"/>
      <c r="B85" s="96"/>
      <c r="C85" s="107"/>
      <c r="D85" s="107"/>
      <c r="E85" s="107"/>
      <c r="F85" s="96"/>
      <c r="G85" s="97"/>
      <c r="H85" s="108"/>
      <c r="I85" s="67" t="str">
        <f t="shared" si="5"/>
        <v/>
      </c>
      <c r="J85" s="67" t="str">
        <f t="shared" si="6"/>
        <v/>
      </c>
      <c r="K85" s="97"/>
      <c r="L85" s="97"/>
      <c r="M85" s="67" t="str">
        <f t="shared" si="7"/>
        <v/>
      </c>
      <c r="N85" s="68" t="str">
        <f t="shared" ca="1" si="8"/>
        <v/>
      </c>
      <c r="O85" s="68" t="str">
        <f t="shared" ca="1" si="9"/>
        <v/>
      </c>
      <c r="P85" s="96"/>
      <c r="Q85" s="89"/>
      <c r="R85" s="5"/>
      <c r="S85" s="5"/>
      <c r="T85" s="5"/>
      <c r="U85" s="5"/>
      <c r="V85" s="5"/>
      <c r="W85" s="5"/>
      <c r="X85" s="5"/>
      <c r="Y85" s="5"/>
      <c r="Z85" s="5"/>
    </row>
    <row r="86" spans="1:26">
      <c r="A86" s="95"/>
      <c r="B86" s="96"/>
      <c r="C86" s="107"/>
      <c r="D86" s="107"/>
      <c r="E86" s="107"/>
      <c r="F86" s="96"/>
      <c r="G86" s="97"/>
      <c r="H86" s="108"/>
      <c r="I86" s="67" t="str">
        <f t="shared" si="5"/>
        <v/>
      </c>
      <c r="J86" s="67" t="str">
        <f t="shared" si="6"/>
        <v/>
      </c>
      <c r="K86" s="97"/>
      <c r="L86" s="97"/>
      <c r="M86" s="67" t="str">
        <f t="shared" si="7"/>
        <v/>
      </c>
      <c r="N86" s="68" t="str">
        <f t="shared" ca="1" si="8"/>
        <v/>
      </c>
      <c r="O86" s="68" t="str">
        <f t="shared" ca="1" si="9"/>
        <v/>
      </c>
      <c r="P86" s="96"/>
      <c r="Q86" s="89"/>
      <c r="R86" s="5"/>
      <c r="S86" s="5"/>
      <c r="T86" s="5"/>
      <c r="U86" s="5"/>
      <c r="V86" s="5"/>
      <c r="W86" s="5"/>
      <c r="X86" s="5"/>
      <c r="Y86" s="5"/>
      <c r="Z86" s="5"/>
    </row>
    <row r="87" spans="1:26">
      <c r="A87" s="95"/>
      <c r="B87" s="96"/>
      <c r="C87" s="107"/>
      <c r="D87" s="107"/>
      <c r="E87" s="107"/>
      <c r="F87" s="96"/>
      <c r="G87" s="97"/>
      <c r="H87" s="108"/>
      <c r="I87" s="67" t="str">
        <f t="shared" si="5"/>
        <v/>
      </c>
      <c r="J87" s="67" t="str">
        <f t="shared" si="6"/>
        <v/>
      </c>
      <c r="K87" s="97"/>
      <c r="L87" s="97"/>
      <c r="M87" s="67" t="str">
        <f t="shared" si="7"/>
        <v/>
      </c>
      <c r="N87" s="68" t="str">
        <f t="shared" ca="1" si="8"/>
        <v/>
      </c>
      <c r="O87" s="68" t="str">
        <f t="shared" ca="1" si="9"/>
        <v/>
      </c>
      <c r="P87" s="96"/>
      <c r="Q87" s="89"/>
      <c r="R87" s="5"/>
      <c r="S87" s="5"/>
      <c r="T87" s="5"/>
      <c r="U87" s="5"/>
      <c r="V87" s="5"/>
      <c r="W87" s="5"/>
      <c r="X87" s="5"/>
      <c r="Y87" s="5"/>
      <c r="Z87" s="5"/>
    </row>
    <row r="88" spans="1:26">
      <c r="A88" s="95"/>
      <c r="B88" s="96"/>
      <c r="C88" s="107"/>
      <c r="D88" s="107"/>
      <c r="E88" s="107"/>
      <c r="F88" s="96"/>
      <c r="G88" s="97"/>
      <c r="H88" s="108"/>
      <c r="I88" s="67" t="str">
        <f t="shared" si="5"/>
        <v/>
      </c>
      <c r="J88" s="67" t="str">
        <f t="shared" si="6"/>
        <v/>
      </c>
      <c r="K88" s="97"/>
      <c r="L88" s="97"/>
      <c r="M88" s="67" t="str">
        <f t="shared" si="7"/>
        <v/>
      </c>
      <c r="N88" s="68" t="str">
        <f t="shared" ca="1" si="8"/>
        <v/>
      </c>
      <c r="O88" s="68" t="str">
        <f t="shared" ca="1" si="9"/>
        <v/>
      </c>
      <c r="P88" s="96"/>
      <c r="Q88" s="89"/>
      <c r="R88" s="5"/>
      <c r="S88" s="5"/>
      <c r="T88" s="5"/>
      <c r="U88" s="5"/>
      <c r="V88" s="5"/>
      <c r="W88" s="5"/>
      <c r="X88" s="5"/>
      <c r="Y88" s="5"/>
      <c r="Z88" s="5"/>
    </row>
    <row r="89" spans="1:26">
      <c r="A89" s="95"/>
      <c r="B89" s="96"/>
      <c r="C89" s="107"/>
      <c r="D89" s="107"/>
      <c r="E89" s="107"/>
      <c r="F89" s="96"/>
      <c r="G89" s="97"/>
      <c r="H89" s="108"/>
      <c r="I89" s="67" t="str">
        <f t="shared" si="5"/>
        <v/>
      </c>
      <c r="J89" s="67" t="str">
        <f t="shared" si="6"/>
        <v/>
      </c>
      <c r="K89" s="97"/>
      <c r="L89" s="97"/>
      <c r="M89" s="67" t="str">
        <f t="shared" si="7"/>
        <v/>
      </c>
      <c r="N89" s="68" t="str">
        <f t="shared" ca="1" si="8"/>
        <v/>
      </c>
      <c r="O89" s="68" t="str">
        <f t="shared" ca="1" si="9"/>
        <v/>
      </c>
      <c r="P89" s="96"/>
      <c r="Q89" s="89"/>
      <c r="R89" s="5"/>
      <c r="S89" s="5"/>
      <c r="T89" s="5"/>
      <c r="U89" s="5"/>
      <c r="V89" s="5"/>
      <c r="W89" s="5"/>
      <c r="X89" s="5"/>
      <c r="Y89" s="5"/>
      <c r="Z89" s="5"/>
    </row>
    <row r="90" spans="1:26">
      <c r="A90" s="95"/>
      <c r="B90" s="96"/>
      <c r="C90" s="107"/>
      <c r="D90" s="107"/>
      <c r="E90" s="107"/>
      <c r="F90" s="96"/>
      <c r="G90" s="97"/>
      <c r="H90" s="108"/>
      <c r="I90" s="67" t="str">
        <f t="shared" si="5"/>
        <v/>
      </c>
      <c r="J90" s="67" t="str">
        <f t="shared" si="6"/>
        <v/>
      </c>
      <c r="K90" s="97"/>
      <c r="L90" s="97"/>
      <c r="M90" s="67" t="str">
        <f t="shared" si="7"/>
        <v/>
      </c>
      <c r="N90" s="68" t="str">
        <f t="shared" ca="1" si="8"/>
        <v/>
      </c>
      <c r="O90" s="68" t="str">
        <f t="shared" ca="1" si="9"/>
        <v/>
      </c>
      <c r="P90" s="96"/>
      <c r="Q90" s="89"/>
      <c r="R90" s="5"/>
      <c r="S90" s="5"/>
      <c r="T90" s="5"/>
      <c r="U90" s="5"/>
      <c r="V90" s="5"/>
      <c r="W90" s="5"/>
      <c r="X90" s="5"/>
      <c r="Y90" s="5"/>
      <c r="Z90" s="5"/>
    </row>
    <row r="91" spans="1:26">
      <c r="A91" s="95"/>
      <c r="B91" s="96"/>
      <c r="C91" s="107"/>
      <c r="D91" s="107"/>
      <c r="E91" s="107"/>
      <c r="F91" s="96"/>
      <c r="G91" s="97"/>
      <c r="H91" s="108"/>
      <c r="I91" s="67" t="str">
        <f t="shared" si="5"/>
        <v/>
      </c>
      <c r="J91" s="67" t="str">
        <f t="shared" si="6"/>
        <v/>
      </c>
      <c r="K91" s="97"/>
      <c r="L91" s="97"/>
      <c r="M91" s="67" t="str">
        <f t="shared" si="7"/>
        <v/>
      </c>
      <c r="N91" s="68" t="str">
        <f t="shared" ca="1" si="8"/>
        <v/>
      </c>
      <c r="O91" s="68" t="str">
        <f t="shared" ca="1" si="9"/>
        <v/>
      </c>
      <c r="P91" s="96"/>
      <c r="Q91" s="89"/>
      <c r="R91" s="5"/>
      <c r="S91" s="5"/>
      <c r="T91" s="5"/>
      <c r="U91" s="5"/>
      <c r="V91" s="5"/>
      <c r="W91" s="5"/>
      <c r="X91" s="5"/>
      <c r="Y91" s="5"/>
      <c r="Z91" s="5"/>
    </row>
    <row r="92" spans="1:26">
      <c r="A92" s="95"/>
      <c r="B92" s="96"/>
      <c r="C92" s="107"/>
      <c r="D92" s="107"/>
      <c r="E92" s="107"/>
      <c r="F92" s="96"/>
      <c r="G92" s="97"/>
      <c r="H92" s="108"/>
      <c r="I92" s="67" t="str">
        <f t="shared" si="5"/>
        <v/>
      </c>
      <c r="J92" s="67" t="str">
        <f t="shared" si="6"/>
        <v/>
      </c>
      <c r="K92" s="97"/>
      <c r="L92" s="97"/>
      <c r="M92" s="67" t="str">
        <f t="shared" si="7"/>
        <v/>
      </c>
      <c r="N92" s="68" t="str">
        <f t="shared" ca="1" si="8"/>
        <v/>
      </c>
      <c r="O92" s="68" t="str">
        <f t="shared" ca="1" si="9"/>
        <v/>
      </c>
      <c r="P92" s="96"/>
      <c r="Q92" s="89"/>
      <c r="R92" s="5"/>
      <c r="S92" s="5"/>
      <c r="T92" s="5"/>
      <c r="U92" s="5"/>
      <c r="V92" s="5"/>
      <c r="W92" s="5"/>
      <c r="X92" s="5"/>
      <c r="Y92" s="5"/>
      <c r="Z92" s="5"/>
    </row>
    <row r="93" spans="1:26">
      <c r="A93" s="95"/>
      <c r="B93" s="96"/>
      <c r="C93" s="107"/>
      <c r="D93" s="107"/>
      <c r="E93" s="107"/>
      <c r="F93" s="96"/>
      <c r="G93" s="97"/>
      <c r="H93" s="108"/>
      <c r="I93" s="67" t="str">
        <f t="shared" si="5"/>
        <v/>
      </c>
      <c r="J93" s="67" t="str">
        <f t="shared" si="6"/>
        <v/>
      </c>
      <c r="K93" s="97"/>
      <c r="L93" s="97"/>
      <c r="M93" s="67" t="str">
        <f t="shared" si="7"/>
        <v/>
      </c>
      <c r="N93" s="68" t="str">
        <f t="shared" ca="1" si="8"/>
        <v/>
      </c>
      <c r="O93" s="68" t="str">
        <f t="shared" ca="1" si="9"/>
        <v/>
      </c>
      <c r="P93" s="96"/>
      <c r="Q93" s="89"/>
      <c r="R93" s="5"/>
      <c r="S93" s="5"/>
      <c r="T93" s="5"/>
      <c r="U93" s="5"/>
      <c r="V93" s="5"/>
      <c r="W93" s="5"/>
      <c r="X93" s="5"/>
      <c r="Y93" s="5"/>
      <c r="Z93" s="5"/>
    </row>
    <row r="94" spans="1:26">
      <c r="A94" s="95"/>
      <c r="B94" s="96"/>
      <c r="C94" s="107"/>
      <c r="D94" s="107"/>
      <c r="E94" s="107"/>
      <c r="F94" s="96"/>
      <c r="G94" s="97"/>
      <c r="H94" s="108"/>
      <c r="I94" s="67" t="str">
        <f t="shared" si="5"/>
        <v/>
      </c>
      <c r="J94" s="67" t="str">
        <f t="shared" si="6"/>
        <v/>
      </c>
      <c r="K94" s="97"/>
      <c r="L94" s="97"/>
      <c r="M94" s="67" t="str">
        <f t="shared" si="7"/>
        <v/>
      </c>
      <c r="N94" s="68" t="str">
        <f t="shared" ca="1" si="8"/>
        <v/>
      </c>
      <c r="O94" s="68" t="str">
        <f t="shared" ca="1" si="9"/>
        <v/>
      </c>
      <c r="P94" s="96"/>
      <c r="Q94" s="89"/>
      <c r="R94" s="5"/>
      <c r="S94" s="5"/>
      <c r="T94" s="5"/>
      <c r="U94" s="5"/>
      <c r="V94" s="5"/>
      <c r="W94" s="5"/>
      <c r="X94" s="5"/>
      <c r="Y94" s="5"/>
      <c r="Z94" s="5"/>
    </row>
    <row r="95" spans="1:26">
      <c r="A95" s="95"/>
      <c r="B95" s="96"/>
      <c r="C95" s="107"/>
      <c r="D95" s="107"/>
      <c r="E95" s="107"/>
      <c r="F95" s="96"/>
      <c r="G95" s="97"/>
      <c r="H95" s="108"/>
      <c r="I95" s="67" t="str">
        <f t="shared" si="5"/>
        <v/>
      </c>
      <c r="J95" s="67" t="str">
        <f t="shared" si="6"/>
        <v/>
      </c>
      <c r="K95" s="97"/>
      <c r="L95" s="97"/>
      <c r="M95" s="67" t="str">
        <f t="shared" si="7"/>
        <v/>
      </c>
      <c r="N95" s="68" t="str">
        <f t="shared" ca="1" si="8"/>
        <v/>
      </c>
      <c r="O95" s="68" t="str">
        <f t="shared" ca="1" si="9"/>
        <v/>
      </c>
      <c r="P95" s="96"/>
      <c r="Q95" s="89"/>
      <c r="R95" s="5"/>
      <c r="S95" s="5"/>
      <c r="T95" s="5"/>
      <c r="U95" s="5"/>
      <c r="V95" s="5"/>
      <c r="W95" s="5"/>
      <c r="X95" s="5"/>
      <c r="Y95" s="5"/>
      <c r="Z95" s="5"/>
    </row>
    <row r="96" spans="1:26">
      <c r="A96" s="95"/>
      <c r="B96" s="96"/>
      <c r="C96" s="107"/>
      <c r="D96" s="107"/>
      <c r="E96" s="107"/>
      <c r="F96" s="96"/>
      <c r="G96" s="97"/>
      <c r="H96" s="108"/>
      <c r="I96" s="67" t="str">
        <f t="shared" si="5"/>
        <v/>
      </c>
      <c r="J96" s="67" t="str">
        <f t="shared" si="6"/>
        <v/>
      </c>
      <c r="K96" s="97"/>
      <c r="L96" s="97"/>
      <c r="M96" s="67" t="str">
        <f t="shared" si="7"/>
        <v/>
      </c>
      <c r="N96" s="68" t="str">
        <f t="shared" ca="1" si="8"/>
        <v/>
      </c>
      <c r="O96" s="68" t="str">
        <f t="shared" ca="1" si="9"/>
        <v/>
      </c>
      <c r="P96" s="96"/>
      <c r="Q96" s="89"/>
      <c r="R96" s="5"/>
      <c r="S96" s="5"/>
      <c r="T96" s="5"/>
      <c r="U96" s="5"/>
      <c r="V96" s="5"/>
      <c r="W96" s="5"/>
      <c r="X96" s="5"/>
      <c r="Y96" s="5"/>
      <c r="Z96" s="5"/>
    </row>
    <row r="97" spans="1:26">
      <c r="A97" s="95"/>
      <c r="B97" s="96"/>
      <c r="C97" s="107"/>
      <c r="D97" s="107"/>
      <c r="E97" s="107"/>
      <c r="F97" s="96"/>
      <c r="G97" s="97"/>
      <c r="H97" s="108"/>
      <c r="I97" s="67" t="str">
        <f t="shared" si="5"/>
        <v/>
      </c>
      <c r="J97" s="67" t="str">
        <f t="shared" si="6"/>
        <v/>
      </c>
      <c r="K97" s="97"/>
      <c r="L97" s="97"/>
      <c r="M97" s="67" t="str">
        <f t="shared" si="7"/>
        <v/>
      </c>
      <c r="N97" s="68" t="str">
        <f t="shared" ca="1" si="8"/>
        <v/>
      </c>
      <c r="O97" s="68" t="str">
        <f t="shared" ca="1" si="9"/>
        <v/>
      </c>
      <c r="P97" s="96"/>
      <c r="Q97" s="89"/>
      <c r="R97" s="5"/>
      <c r="S97" s="5"/>
      <c r="T97" s="5"/>
      <c r="U97" s="5"/>
      <c r="V97" s="5"/>
      <c r="W97" s="5"/>
      <c r="X97" s="5"/>
      <c r="Y97" s="5"/>
      <c r="Z97" s="5"/>
    </row>
    <row r="98" spans="1:26">
      <c r="A98" s="95"/>
      <c r="B98" s="96"/>
      <c r="C98" s="107"/>
      <c r="D98" s="107"/>
      <c r="E98" s="107"/>
      <c r="F98" s="96"/>
      <c r="G98" s="97"/>
      <c r="H98" s="108"/>
      <c r="I98" s="67" t="str">
        <f t="shared" si="5"/>
        <v/>
      </c>
      <c r="J98" s="67" t="str">
        <f t="shared" si="6"/>
        <v/>
      </c>
      <c r="K98" s="97"/>
      <c r="L98" s="97"/>
      <c r="M98" s="67" t="str">
        <f t="shared" si="7"/>
        <v/>
      </c>
      <c r="N98" s="68" t="str">
        <f t="shared" ca="1" si="8"/>
        <v/>
      </c>
      <c r="O98" s="68" t="str">
        <f t="shared" ca="1" si="9"/>
        <v/>
      </c>
      <c r="P98" s="96"/>
      <c r="Q98" s="89"/>
      <c r="R98" s="5"/>
      <c r="S98" s="5"/>
      <c r="T98" s="5"/>
      <c r="U98" s="5"/>
      <c r="V98" s="5"/>
      <c r="W98" s="5"/>
      <c r="X98" s="5"/>
      <c r="Y98" s="5"/>
      <c r="Z98" s="5"/>
    </row>
    <row r="99" spans="1:26">
      <c r="A99" s="95"/>
      <c r="B99" s="96"/>
      <c r="C99" s="107"/>
      <c r="D99" s="107"/>
      <c r="E99" s="107"/>
      <c r="F99" s="96"/>
      <c r="G99" s="97"/>
      <c r="H99" s="108"/>
      <c r="I99" s="67" t="str">
        <f t="shared" si="5"/>
        <v/>
      </c>
      <c r="J99" s="67" t="str">
        <f t="shared" si="6"/>
        <v/>
      </c>
      <c r="K99" s="97"/>
      <c r="L99" s="97"/>
      <c r="M99" s="67" t="str">
        <f t="shared" si="7"/>
        <v/>
      </c>
      <c r="N99" s="68" t="str">
        <f t="shared" ca="1" si="8"/>
        <v/>
      </c>
      <c r="O99" s="68" t="str">
        <f t="shared" ca="1" si="9"/>
        <v/>
      </c>
      <c r="P99" s="96"/>
      <c r="Q99" s="89"/>
      <c r="R99" s="5"/>
      <c r="S99" s="5"/>
      <c r="T99" s="5"/>
      <c r="U99" s="5"/>
      <c r="V99" s="5"/>
      <c r="W99" s="5"/>
      <c r="X99" s="5"/>
      <c r="Y99" s="5"/>
      <c r="Z99" s="5"/>
    </row>
    <row r="100" spans="1:26">
      <c r="A100" s="95"/>
      <c r="B100" s="96"/>
      <c r="C100" s="107"/>
      <c r="D100" s="107"/>
      <c r="E100" s="107"/>
      <c r="F100" s="96"/>
      <c r="G100" s="97"/>
      <c r="H100" s="108"/>
      <c r="I100" s="67" t="str">
        <f t="shared" si="5"/>
        <v/>
      </c>
      <c r="J100" s="67" t="str">
        <f t="shared" si="6"/>
        <v/>
      </c>
      <c r="K100" s="97"/>
      <c r="L100" s="97"/>
      <c r="M100" s="67" t="str">
        <f t="shared" si="7"/>
        <v/>
      </c>
      <c r="N100" s="68" t="str">
        <f t="shared" ca="1" si="8"/>
        <v/>
      </c>
      <c r="O100" s="68" t="str">
        <f t="shared" ca="1" si="9"/>
        <v/>
      </c>
      <c r="P100" s="96"/>
      <c r="Q100" s="89"/>
      <c r="R100" s="5"/>
      <c r="S100" s="5"/>
      <c r="T100" s="5"/>
      <c r="U100" s="5"/>
      <c r="V100" s="5"/>
      <c r="W100" s="5"/>
      <c r="X100" s="5"/>
      <c r="Y100" s="5"/>
      <c r="Z100" s="5"/>
    </row>
    <row r="101" spans="1:26">
      <c r="A101" s="95"/>
      <c r="B101" s="96"/>
      <c r="C101" s="107"/>
      <c r="D101" s="107"/>
      <c r="E101" s="107"/>
      <c r="F101" s="96"/>
      <c r="G101" s="97"/>
      <c r="H101" s="108"/>
      <c r="I101" s="67" t="str">
        <f t="shared" si="5"/>
        <v/>
      </c>
      <c r="J101" s="67" t="str">
        <f t="shared" si="6"/>
        <v/>
      </c>
      <c r="K101" s="97"/>
      <c r="L101" s="97"/>
      <c r="M101" s="67" t="str">
        <f t="shared" si="7"/>
        <v/>
      </c>
      <c r="N101" s="68" t="str">
        <f t="shared" ca="1" si="8"/>
        <v/>
      </c>
      <c r="O101" s="68" t="str">
        <f t="shared" ca="1" si="9"/>
        <v/>
      </c>
      <c r="P101" s="96"/>
      <c r="Q101" s="89"/>
      <c r="R101" s="5"/>
      <c r="S101" s="5"/>
      <c r="T101" s="5"/>
      <c r="U101" s="5"/>
      <c r="V101" s="5"/>
      <c r="W101" s="5"/>
      <c r="X101" s="5"/>
      <c r="Y101" s="5"/>
      <c r="Z101" s="5"/>
    </row>
    <row r="102" spans="1:26">
      <c r="A102" s="95"/>
      <c r="B102" s="96"/>
      <c r="C102" s="107"/>
      <c r="D102" s="107"/>
      <c r="E102" s="107"/>
      <c r="F102" s="96"/>
      <c r="G102" s="97"/>
      <c r="H102" s="108"/>
      <c r="I102" s="67" t="str">
        <f t="shared" si="5"/>
        <v/>
      </c>
      <c r="J102" s="67" t="str">
        <f t="shared" si="6"/>
        <v/>
      </c>
      <c r="K102" s="97"/>
      <c r="L102" s="97"/>
      <c r="M102" s="67" t="str">
        <f t="shared" si="7"/>
        <v/>
      </c>
      <c r="N102" s="68" t="str">
        <f t="shared" ca="1" si="8"/>
        <v/>
      </c>
      <c r="O102" s="68" t="str">
        <f t="shared" ca="1" si="9"/>
        <v/>
      </c>
      <c r="P102" s="96"/>
      <c r="Q102" s="89"/>
      <c r="R102" s="5"/>
      <c r="S102" s="5"/>
      <c r="T102" s="5"/>
      <c r="U102" s="5"/>
      <c r="V102" s="5"/>
      <c r="W102" s="5"/>
      <c r="X102" s="5"/>
      <c r="Y102" s="5"/>
      <c r="Z102" s="5"/>
    </row>
    <row r="103" spans="1:26">
      <c r="A103" s="95"/>
      <c r="B103" s="96"/>
      <c r="C103" s="107"/>
      <c r="D103" s="107"/>
      <c r="E103" s="107"/>
      <c r="F103" s="96"/>
      <c r="G103" s="97"/>
      <c r="H103" s="108"/>
      <c r="I103" s="67" t="str">
        <f t="shared" si="5"/>
        <v/>
      </c>
      <c r="J103" s="67" t="str">
        <f t="shared" si="6"/>
        <v/>
      </c>
      <c r="K103" s="97"/>
      <c r="L103" s="97"/>
      <c r="M103" s="67" t="str">
        <f t="shared" si="7"/>
        <v/>
      </c>
      <c r="N103" s="68" t="str">
        <f t="shared" ca="1" si="8"/>
        <v/>
      </c>
      <c r="O103" s="68" t="str">
        <f t="shared" ca="1" si="9"/>
        <v/>
      </c>
      <c r="P103" s="96"/>
      <c r="Q103" s="89"/>
      <c r="R103" s="5"/>
      <c r="S103" s="5"/>
      <c r="T103" s="5"/>
      <c r="U103" s="5"/>
      <c r="V103" s="5"/>
      <c r="W103" s="5"/>
      <c r="X103" s="5"/>
      <c r="Y103" s="5"/>
      <c r="Z103" s="5"/>
    </row>
    <row r="104" spans="1:26">
      <c r="A104" s="95"/>
      <c r="B104" s="96"/>
      <c r="C104" s="107"/>
      <c r="D104" s="107"/>
      <c r="E104" s="107"/>
      <c r="F104" s="96"/>
      <c r="G104" s="97"/>
      <c r="H104" s="108"/>
      <c r="I104" s="67" t="str">
        <f t="shared" si="5"/>
        <v/>
      </c>
      <c r="J104" s="67" t="str">
        <f t="shared" si="6"/>
        <v/>
      </c>
      <c r="K104" s="97"/>
      <c r="L104" s="97"/>
      <c r="M104" s="67" t="str">
        <f t="shared" si="7"/>
        <v/>
      </c>
      <c r="N104" s="68" t="str">
        <f t="shared" ca="1" si="8"/>
        <v/>
      </c>
      <c r="O104" s="68" t="str">
        <f t="shared" ca="1" si="9"/>
        <v/>
      </c>
      <c r="P104" s="96"/>
      <c r="Q104" s="89"/>
      <c r="R104" s="5"/>
      <c r="S104" s="5"/>
      <c r="T104" s="5"/>
      <c r="U104" s="5"/>
      <c r="V104" s="5"/>
      <c r="W104" s="5"/>
      <c r="X104" s="5"/>
      <c r="Y104" s="5"/>
      <c r="Z104" s="5"/>
    </row>
    <row r="105" spans="1:26">
      <c r="A105" s="95"/>
      <c r="B105" s="96"/>
      <c r="C105" s="107"/>
      <c r="D105" s="107"/>
      <c r="E105" s="107"/>
      <c r="F105" s="96"/>
      <c r="G105" s="97"/>
      <c r="H105" s="108"/>
      <c r="I105" s="67" t="str">
        <f t="shared" si="5"/>
        <v/>
      </c>
      <c r="J105" s="67" t="str">
        <f t="shared" si="6"/>
        <v/>
      </c>
      <c r="K105" s="97"/>
      <c r="L105" s="97"/>
      <c r="M105" s="67" t="str">
        <f t="shared" si="7"/>
        <v/>
      </c>
      <c r="N105" s="68" t="str">
        <f t="shared" ca="1" si="8"/>
        <v/>
      </c>
      <c r="O105" s="68" t="str">
        <f t="shared" ca="1" si="9"/>
        <v/>
      </c>
      <c r="P105" s="96"/>
      <c r="Q105" s="89"/>
      <c r="R105" s="5"/>
      <c r="S105" s="5"/>
      <c r="T105" s="5"/>
      <c r="U105" s="5"/>
      <c r="V105" s="5"/>
      <c r="W105" s="5"/>
      <c r="X105" s="5"/>
      <c r="Y105" s="5"/>
      <c r="Z105" s="5"/>
    </row>
    <row r="106" spans="1:26">
      <c r="A106" s="95"/>
      <c r="B106" s="96"/>
      <c r="C106" s="107"/>
      <c r="D106" s="107"/>
      <c r="E106" s="107"/>
      <c r="F106" s="96"/>
      <c r="G106" s="97"/>
      <c r="H106" s="108"/>
      <c r="I106" s="67" t="str">
        <f t="shared" si="5"/>
        <v/>
      </c>
      <c r="J106" s="67" t="str">
        <f t="shared" si="6"/>
        <v/>
      </c>
      <c r="K106" s="97"/>
      <c r="L106" s="97"/>
      <c r="M106" s="67" t="str">
        <f t="shared" si="7"/>
        <v/>
      </c>
      <c r="N106" s="68" t="str">
        <f t="shared" ca="1" si="8"/>
        <v/>
      </c>
      <c r="O106" s="68" t="str">
        <f t="shared" ca="1" si="9"/>
        <v/>
      </c>
      <c r="P106" s="96"/>
      <c r="Q106" s="89"/>
      <c r="R106" s="5"/>
      <c r="S106" s="5"/>
      <c r="T106" s="5"/>
      <c r="U106" s="5"/>
      <c r="V106" s="5"/>
      <c r="W106" s="5"/>
      <c r="X106" s="5"/>
      <c r="Y106" s="5"/>
      <c r="Z106" s="5"/>
    </row>
    <row r="107" spans="1:26">
      <c r="A107" s="95"/>
      <c r="B107" s="96"/>
      <c r="C107" s="107"/>
      <c r="D107" s="107"/>
      <c r="E107" s="107"/>
      <c r="F107" s="96"/>
      <c r="G107" s="97"/>
      <c r="H107" s="108"/>
      <c r="I107" s="67" t="str">
        <f t="shared" si="5"/>
        <v/>
      </c>
      <c r="J107" s="67" t="str">
        <f t="shared" si="6"/>
        <v/>
      </c>
      <c r="K107" s="97"/>
      <c r="L107" s="97"/>
      <c r="M107" s="67" t="str">
        <f t="shared" si="7"/>
        <v/>
      </c>
      <c r="N107" s="68" t="str">
        <f t="shared" ca="1" si="8"/>
        <v/>
      </c>
      <c r="O107" s="68" t="str">
        <f t="shared" ca="1" si="9"/>
        <v/>
      </c>
      <c r="P107" s="96"/>
      <c r="Q107" s="89"/>
      <c r="R107" s="5"/>
      <c r="S107" s="5"/>
      <c r="T107" s="5"/>
      <c r="U107" s="5"/>
      <c r="V107" s="5"/>
      <c r="W107" s="5"/>
      <c r="X107" s="5"/>
      <c r="Y107" s="5"/>
      <c r="Z107" s="5"/>
    </row>
    <row r="108" spans="1:26">
      <c r="A108" s="95"/>
      <c r="B108" s="96"/>
      <c r="C108" s="107"/>
      <c r="D108" s="107"/>
      <c r="E108" s="107"/>
      <c r="F108" s="96"/>
      <c r="G108" s="97"/>
      <c r="H108" s="108"/>
      <c r="I108" s="67" t="str">
        <f t="shared" si="5"/>
        <v/>
      </c>
      <c r="J108" s="67" t="str">
        <f t="shared" si="6"/>
        <v/>
      </c>
      <c r="K108" s="97"/>
      <c r="L108" s="97"/>
      <c r="M108" s="67" t="str">
        <f t="shared" si="7"/>
        <v/>
      </c>
      <c r="N108" s="68" t="str">
        <f t="shared" ca="1" si="8"/>
        <v/>
      </c>
      <c r="O108" s="68" t="str">
        <f t="shared" ca="1" si="9"/>
        <v/>
      </c>
      <c r="P108" s="96"/>
      <c r="Q108" s="89"/>
      <c r="R108" s="5"/>
      <c r="S108" s="5"/>
      <c r="T108" s="5"/>
      <c r="U108" s="5"/>
      <c r="V108" s="5"/>
      <c r="W108" s="5"/>
      <c r="X108" s="5"/>
      <c r="Y108" s="5"/>
      <c r="Z108" s="5"/>
    </row>
    <row r="109" spans="1:26">
      <c r="A109" s="95"/>
      <c r="B109" s="96"/>
      <c r="C109" s="107"/>
      <c r="D109" s="107"/>
      <c r="E109" s="107"/>
      <c r="F109" s="96"/>
      <c r="G109" s="97"/>
      <c r="H109" s="108"/>
      <c r="I109" s="67" t="str">
        <f t="shared" si="5"/>
        <v/>
      </c>
      <c r="J109" s="67" t="str">
        <f t="shared" si="6"/>
        <v/>
      </c>
      <c r="K109" s="97"/>
      <c r="L109" s="97"/>
      <c r="M109" s="67" t="str">
        <f t="shared" si="7"/>
        <v/>
      </c>
      <c r="N109" s="68" t="str">
        <f t="shared" ca="1" si="8"/>
        <v/>
      </c>
      <c r="O109" s="68" t="str">
        <f t="shared" ca="1" si="9"/>
        <v/>
      </c>
      <c r="P109" s="96"/>
      <c r="Q109" s="89"/>
      <c r="R109" s="5"/>
      <c r="S109" s="5"/>
      <c r="T109" s="5"/>
      <c r="U109" s="5"/>
      <c r="V109" s="5"/>
      <c r="W109" s="5"/>
      <c r="X109" s="5"/>
      <c r="Y109" s="5"/>
      <c r="Z109" s="5"/>
    </row>
    <row r="110" spans="1:26">
      <c r="A110" s="95"/>
      <c r="B110" s="96"/>
      <c r="C110" s="107"/>
      <c r="D110" s="107"/>
      <c r="E110" s="107"/>
      <c r="F110" s="96"/>
      <c r="G110" s="97"/>
      <c r="H110" s="108"/>
      <c r="I110" s="67" t="str">
        <f t="shared" si="5"/>
        <v/>
      </c>
      <c r="J110" s="67" t="str">
        <f t="shared" si="6"/>
        <v/>
      </c>
      <c r="K110" s="97"/>
      <c r="L110" s="97"/>
      <c r="M110" s="67" t="str">
        <f t="shared" si="7"/>
        <v/>
      </c>
      <c r="N110" s="68" t="str">
        <f t="shared" ca="1" si="8"/>
        <v/>
      </c>
      <c r="O110" s="68" t="str">
        <f t="shared" ca="1" si="9"/>
        <v/>
      </c>
      <c r="P110" s="96"/>
      <c r="Q110" s="89"/>
      <c r="R110" s="5"/>
      <c r="S110" s="5"/>
      <c r="T110" s="5"/>
      <c r="U110" s="5"/>
      <c r="V110" s="5"/>
      <c r="W110" s="5"/>
      <c r="X110" s="5"/>
      <c r="Y110" s="5"/>
      <c r="Z110" s="5"/>
    </row>
    <row r="111" spans="1:26">
      <c r="A111" s="95"/>
      <c r="B111" s="96"/>
      <c r="C111" s="107"/>
      <c r="D111" s="107"/>
      <c r="E111" s="107"/>
      <c r="F111" s="96"/>
      <c r="G111" s="97"/>
      <c r="H111" s="108"/>
      <c r="I111" s="67" t="str">
        <f t="shared" si="5"/>
        <v/>
      </c>
      <c r="J111" s="67" t="str">
        <f t="shared" si="6"/>
        <v/>
      </c>
      <c r="K111" s="97"/>
      <c r="L111" s="97"/>
      <c r="M111" s="67" t="str">
        <f t="shared" si="7"/>
        <v/>
      </c>
      <c r="N111" s="68" t="str">
        <f t="shared" ca="1" si="8"/>
        <v/>
      </c>
      <c r="O111" s="68" t="str">
        <f t="shared" ca="1" si="9"/>
        <v/>
      </c>
      <c r="P111" s="96"/>
      <c r="Q111" s="89"/>
      <c r="R111" s="5"/>
      <c r="S111" s="5"/>
      <c r="T111" s="5"/>
      <c r="U111" s="5"/>
      <c r="V111" s="5"/>
      <c r="W111" s="5"/>
      <c r="X111" s="5"/>
      <c r="Y111" s="5"/>
      <c r="Z111" s="5"/>
    </row>
    <row r="112" spans="1:26">
      <c r="A112" s="95"/>
      <c r="B112" s="96"/>
      <c r="C112" s="107"/>
      <c r="D112" s="107"/>
      <c r="E112" s="107"/>
      <c r="F112" s="96"/>
      <c r="G112" s="97"/>
      <c r="H112" s="108"/>
      <c r="I112" s="67" t="str">
        <f t="shared" si="5"/>
        <v/>
      </c>
      <c r="J112" s="67" t="str">
        <f t="shared" si="6"/>
        <v/>
      </c>
      <c r="K112" s="97"/>
      <c r="L112" s="97"/>
      <c r="M112" s="67" t="str">
        <f t="shared" si="7"/>
        <v/>
      </c>
      <c r="N112" s="68" t="str">
        <f t="shared" ca="1" si="8"/>
        <v/>
      </c>
      <c r="O112" s="68" t="str">
        <f t="shared" ca="1" si="9"/>
        <v/>
      </c>
      <c r="P112" s="96"/>
      <c r="Q112" s="89"/>
      <c r="R112" s="5"/>
      <c r="S112" s="5"/>
      <c r="T112" s="5"/>
      <c r="U112" s="5"/>
      <c r="V112" s="5"/>
      <c r="W112" s="5"/>
      <c r="X112" s="5"/>
      <c r="Y112" s="5"/>
      <c r="Z112" s="5"/>
    </row>
    <row r="113" spans="1:26">
      <c r="A113" s="95"/>
      <c r="B113" s="96"/>
      <c r="C113" s="107"/>
      <c r="D113" s="107"/>
      <c r="E113" s="107"/>
      <c r="F113" s="96"/>
      <c r="G113" s="97"/>
      <c r="H113" s="108"/>
      <c r="I113" s="67" t="str">
        <f t="shared" si="5"/>
        <v/>
      </c>
      <c r="J113" s="67" t="str">
        <f t="shared" si="6"/>
        <v/>
      </c>
      <c r="K113" s="97"/>
      <c r="L113" s="97"/>
      <c r="M113" s="67" t="str">
        <f t="shared" si="7"/>
        <v/>
      </c>
      <c r="N113" s="68" t="str">
        <f t="shared" ca="1" si="8"/>
        <v/>
      </c>
      <c r="O113" s="68" t="str">
        <f t="shared" ca="1" si="9"/>
        <v/>
      </c>
      <c r="P113" s="96"/>
      <c r="Q113" s="89"/>
      <c r="R113" s="5"/>
      <c r="S113" s="5"/>
      <c r="T113" s="5"/>
      <c r="U113" s="5"/>
      <c r="V113" s="5"/>
      <c r="W113" s="5"/>
      <c r="X113" s="5"/>
      <c r="Y113" s="5"/>
      <c r="Z113" s="5"/>
    </row>
    <row r="114" spans="1:26">
      <c r="A114" s="95"/>
      <c r="B114" s="96"/>
      <c r="C114" s="107"/>
      <c r="D114" s="107"/>
      <c r="E114" s="107"/>
      <c r="F114" s="96"/>
      <c r="G114" s="97"/>
      <c r="H114" s="108"/>
      <c r="I114" s="67" t="str">
        <f t="shared" si="5"/>
        <v/>
      </c>
      <c r="J114" s="67" t="str">
        <f t="shared" si="6"/>
        <v/>
      </c>
      <c r="K114" s="97"/>
      <c r="L114" s="97"/>
      <c r="M114" s="67" t="str">
        <f t="shared" si="7"/>
        <v/>
      </c>
      <c r="N114" s="68" t="str">
        <f t="shared" ca="1" si="8"/>
        <v/>
      </c>
      <c r="O114" s="68" t="str">
        <f t="shared" ca="1" si="9"/>
        <v/>
      </c>
      <c r="P114" s="96"/>
      <c r="Q114" s="89"/>
      <c r="R114" s="5"/>
      <c r="S114" s="5"/>
      <c r="T114" s="5"/>
      <c r="U114" s="5"/>
      <c r="V114" s="5"/>
      <c r="W114" s="5"/>
      <c r="X114" s="5"/>
      <c r="Y114" s="5"/>
      <c r="Z114" s="5"/>
    </row>
    <row r="115" spans="1:26">
      <c r="A115" s="95"/>
      <c r="B115" s="96"/>
      <c r="C115" s="107"/>
      <c r="D115" s="107"/>
      <c r="E115" s="107"/>
      <c r="F115" s="96"/>
      <c r="G115" s="97"/>
      <c r="H115" s="108"/>
      <c r="I115" s="67" t="str">
        <f t="shared" si="5"/>
        <v/>
      </c>
      <c r="J115" s="67" t="str">
        <f t="shared" si="6"/>
        <v/>
      </c>
      <c r="K115" s="97"/>
      <c r="L115" s="97"/>
      <c r="M115" s="67" t="str">
        <f t="shared" si="7"/>
        <v/>
      </c>
      <c r="N115" s="68" t="str">
        <f t="shared" ca="1" si="8"/>
        <v/>
      </c>
      <c r="O115" s="68" t="str">
        <f t="shared" ca="1" si="9"/>
        <v/>
      </c>
      <c r="P115" s="96"/>
      <c r="Q115" s="89"/>
      <c r="R115" s="5"/>
      <c r="S115" s="5"/>
      <c r="T115" s="5"/>
      <c r="U115" s="5"/>
      <c r="V115" s="5"/>
      <c r="W115" s="5"/>
      <c r="X115" s="5"/>
      <c r="Y115" s="5"/>
      <c r="Z115" s="5"/>
    </row>
    <row r="116" spans="1:26">
      <c r="A116" s="95"/>
      <c r="B116" s="96"/>
      <c r="C116" s="107"/>
      <c r="D116" s="107"/>
      <c r="E116" s="107"/>
      <c r="F116" s="96"/>
      <c r="G116" s="97"/>
      <c r="H116" s="108"/>
      <c r="I116" s="67" t="str">
        <f t="shared" si="5"/>
        <v/>
      </c>
      <c r="J116" s="67" t="str">
        <f t="shared" si="6"/>
        <v/>
      </c>
      <c r="K116" s="97"/>
      <c r="L116" s="97"/>
      <c r="M116" s="67" t="str">
        <f t="shared" si="7"/>
        <v/>
      </c>
      <c r="N116" s="68" t="str">
        <f t="shared" ca="1" si="8"/>
        <v/>
      </c>
      <c r="O116" s="68" t="str">
        <f t="shared" ca="1" si="9"/>
        <v/>
      </c>
      <c r="P116" s="96"/>
      <c r="Q116" s="89"/>
      <c r="R116" s="5"/>
      <c r="S116" s="5"/>
      <c r="T116" s="5"/>
      <c r="U116" s="5"/>
      <c r="V116" s="5"/>
      <c r="W116" s="5"/>
      <c r="X116" s="5"/>
      <c r="Y116" s="5"/>
      <c r="Z116" s="5"/>
    </row>
    <row r="117" spans="1:26">
      <c r="A117" s="95"/>
      <c r="B117" s="96"/>
      <c r="C117" s="107"/>
      <c r="D117" s="107"/>
      <c r="E117" s="107"/>
      <c r="F117" s="96"/>
      <c r="G117" s="97"/>
      <c r="H117" s="108"/>
      <c r="I117" s="67" t="str">
        <f t="shared" si="5"/>
        <v/>
      </c>
      <c r="J117" s="67" t="str">
        <f t="shared" si="6"/>
        <v/>
      </c>
      <c r="K117" s="97"/>
      <c r="L117" s="97"/>
      <c r="M117" s="67" t="str">
        <f t="shared" si="7"/>
        <v/>
      </c>
      <c r="N117" s="68" t="str">
        <f t="shared" ca="1" si="8"/>
        <v/>
      </c>
      <c r="O117" s="68" t="str">
        <f t="shared" ca="1" si="9"/>
        <v/>
      </c>
      <c r="P117" s="96"/>
      <c r="Q117" s="89"/>
      <c r="R117" s="5"/>
      <c r="S117" s="5"/>
      <c r="T117" s="5"/>
      <c r="U117" s="5"/>
      <c r="V117" s="5"/>
      <c r="W117" s="5"/>
      <c r="X117" s="5"/>
      <c r="Y117" s="5"/>
      <c r="Z117" s="5"/>
    </row>
    <row r="118" spans="1:26">
      <c r="A118" s="95"/>
      <c r="B118" s="96"/>
      <c r="C118" s="107"/>
      <c r="D118" s="107"/>
      <c r="E118" s="107"/>
      <c r="F118" s="96"/>
      <c r="G118" s="97"/>
      <c r="H118" s="108"/>
      <c r="I118" s="67" t="str">
        <f t="shared" si="5"/>
        <v/>
      </c>
      <c r="J118" s="67" t="str">
        <f t="shared" si="6"/>
        <v/>
      </c>
      <c r="K118" s="97"/>
      <c r="L118" s="97"/>
      <c r="M118" s="67" t="str">
        <f t="shared" si="7"/>
        <v/>
      </c>
      <c r="N118" s="68" t="str">
        <f t="shared" ca="1" si="8"/>
        <v/>
      </c>
      <c r="O118" s="68" t="str">
        <f t="shared" ca="1" si="9"/>
        <v/>
      </c>
      <c r="P118" s="96"/>
      <c r="Q118" s="89"/>
      <c r="R118" s="5"/>
      <c r="S118" s="5"/>
      <c r="T118" s="5"/>
      <c r="U118" s="5"/>
      <c r="V118" s="5"/>
      <c r="W118" s="5"/>
      <c r="X118" s="5"/>
      <c r="Y118" s="5"/>
      <c r="Z118" s="5"/>
    </row>
    <row r="119" spans="1:26">
      <c r="A119" s="95"/>
      <c r="B119" s="96"/>
      <c r="C119" s="107"/>
      <c r="D119" s="107"/>
      <c r="E119" s="107"/>
      <c r="F119" s="96"/>
      <c r="G119" s="97"/>
      <c r="H119" s="108"/>
      <c r="I119" s="67" t="str">
        <f t="shared" si="5"/>
        <v/>
      </c>
      <c r="J119" s="67" t="str">
        <f t="shared" si="6"/>
        <v/>
      </c>
      <c r="K119" s="97"/>
      <c r="L119" s="97"/>
      <c r="M119" s="67" t="str">
        <f t="shared" si="7"/>
        <v/>
      </c>
      <c r="N119" s="68" t="str">
        <f t="shared" ca="1" si="8"/>
        <v/>
      </c>
      <c r="O119" s="68" t="str">
        <f t="shared" ca="1" si="9"/>
        <v/>
      </c>
      <c r="P119" s="96"/>
      <c r="Q119" s="89"/>
      <c r="R119" s="5"/>
      <c r="S119" s="5"/>
      <c r="T119" s="5"/>
      <c r="U119" s="5"/>
      <c r="V119" s="5"/>
      <c r="W119" s="5"/>
      <c r="X119" s="5"/>
      <c r="Y119" s="5"/>
      <c r="Z119" s="5"/>
    </row>
    <row r="120" spans="1:26">
      <c r="A120" s="95"/>
      <c r="B120" s="96"/>
      <c r="C120" s="107"/>
      <c r="D120" s="107"/>
      <c r="E120" s="107"/>
      <c r="F120" s="96"/>
      <c r="G120" s="97"/>
      <c r="H120" s="108"/>
      <c r="I120" s="67" t="str">
        <f t="shared" si="5"/>
        <v/>
      </c>
      <c r="J120" s="67" t="str">
        <f t="shared" si="6"/>
        <v/>
      </c>
      <c r="K120" s="97"/>
      <c r="L120" s="97"/>
      <c r="M120" s="67" t="str">
        <f t="shared" si="7"/>
        <v/>
      </c>
      <c r="N120" s="68" t="str">
        <f t="shared" ca="1" si="8"/>
        <v/>
      </c>
      <c r="O120" s="68" t="str">
        <f t="shared" ca="1" si="9"/>
        <v/>
      </c>
      <c r="P120" s="96"/>
      <c r="Q120" s="89"/>
      <c r="R120" s="5"/>
      <c r="S120" s="5"/>
      <c r="T120" s="5"/>
      <c r="U120" s="5"/>
      <c r="V120" s="5"/>
      <c r="W120" s="5"/>
      <c r="X120" s="5"/>
      <c r="Y120" s="5"/>
      <c r="Z120" s="5"/>
    </row>
    <row r="121" spans="1:26">
      <c r="A121" s="95"/>
      <c r="B121" s="96"/>
      <c r="C121" s="107"/>
      <c r="D121" s="107"/>
      <c r="E121" s="107"/>
      <c r="F121" s="96"/>
      <c r="G121" s="97"/>
      <c r="H121" s="108"/>
      <c r="I121" s="67" t="str">
        <f t="shared" si="5"/>
        <v/>
      </c>
      <c r="J121" s="67" t="str">
        <f t="shared" si="6"/>
        <v/>
      </c>
      <c r="K121" s="97"/>
      <c r="L121" s="97"/>
      <c r="M121" s="67" t="str">
        <f t="shared" si="7"/>
        <v/>
      </c>
      <c r="N121" s="68" t="str">
        <f t="shared" ca="1" si="8"/>
        <v/>
      </c>
      <c r="O121" s="68" t="str">
        <f t="shared" ca="1" si="9"/>
        <v/>
      </c>
      <c r="P121" s="96"/>
      <c r="Q121" s="89"/>
      <c r="R121" s="5"/>
      <c r="S121" s="5"/>
      <c r="T121" s="5"/>
      <c r="U121" s="5"/>
      <c r="V121" s="5"/>
      <c r="W121" s="5"/>
      <c r="X121" s="5"/>
      <c r="Y121" s="5"/>
      <c r="Z121" s="5"/>
    </row>
    <row r="122" spans="1:26">
      <c r="A122" s="95"/>
      <c r="B122" s="96"/>
      <c r="C122" s="107"/>
      <c r="D122" s="107"/>
      <c r="E122" s="107"/>
      <c r="F122" s="96"/>
      <c r="G122" s="97"/>
      <c r="H122" s="108"/>
      <c r="I122" s="67" t="str">
        <f t="shared" si="5"/>
        <v/>
      </c>
      <c r="J122" s="67" t="str">
        <f t="shared" si="6"/>
        <v/>
      </c>
      <c r="K122" s="97"/>
      <c r="L122" s="97"/>
      <c r="M122" s="67" t="str">
        <f t="shared" si="7"/>
        <v/>
      </c>
      <c r="N122" s="68" t="str">
        <f t="shared" ca="1" si="8"/>
        <v/>
      </c>
      <c r="O122" s="68" t="str">
        <f t="shared" ca="1" si="9"/>
        <v/>
      </c>
      <c r="P122" s="96"/>
      <c r="Q122" s="89"/>
      <c r="R122" s="5"/>
      <c r="S122" s="5"/>
      <c r="T122" s="5"/>
      <c r="U122" s="5"/>
      <c r="V122" s="5"/>
      <c r="W122" s="5"/>
      <c r="X122" s="5"/>
      <c r="Y122" s="5"/>
      <c r="Z122" s="5"/>
    </row>
    <row r="123" spans="1:26">
      <c r="A123" s="95"/>
      <c r="B123" s="96"/>
      <c r="C123" s="107"/>
      <c r="D123" s="107"/>
      <c r="E123" s="107"/>
      <c r="F123" s="96"/>
      <c r="G123" s="97"/>
      <c r="H123" s="108"/>
      <c r="I123" s="67" t="str">
        <f t="shared" si="5"/>
        <v/>
      </c>
      <c r="J123" s="67" t="str">
        <f t="shared" si="6"/>
        <v/>
      </c>
      <c r="K123" s="97"/>
      <c r="L123" s="97"/>
      <c r="M123" s="67" t="str">
        <f t="shared" si="7"/>
        <v/>
      </c>
      <c r="N123" s="68" t="str">
        <f t="shared" ca="1" si="8"/>
        <v/>
      </c>
      <c r="O123" s="68" t="str">
        <f t="shared" ca="1" si="9"/>
        <v/>
      </c>
      <c r="P123" s="96"/>
      <c r="Q123" s="89"/>
      <c r="R123" s="5"/>
      <c r="S123" s="5"/>
      <c r="T123" s="5"/>
      <c r="U123" s="5"/>
      <c r="V123" s="5"/>
      <c r="W123" s="5"/>
      <c r="X123" s="5"/>
      <c r="Y123" s="5"/>
      <c r="Z123" s="5"/>
    </row>
    <row r="124" spans="1:26">
      <c r="A124" s="95"/>
      <c r="B124" s="96"/>
      <c r="C124" s="107"/>
      <c r="D124" s="107"/>
      <c r="E124" s="107"/>
      <c r="F124" s="96"/>
      <c r="G124" s="97"/>
      <c r="H124" s="108"/>
      <c r="I124" s="67" t="str">
        <f t="shared" si="5"/>
        <v/>
      </c>
      <c r="J124" s="67" t="str">
        <f t="shared" si="6"/>
        <v/>
      </c>
      <c r="K124" s="97"/>
      <c r="L124" s="97"/>
      <c r="M124" s="67" t="str">
        <f t="shared" si="7"/>
        <v/>
      </c>
      <c r="N124" s="68" t="str">
        <f t="shared" ca="1" si="8"/>
        <v/>
      </c>
      <c r="O124" s="68" t="str">
        <f t="shared" ca="1" si="9"/>
        <v/>
      </c>
      <c r="P124" s="96"/>
      <c r="Q124" s="89"/>
      <c r="R124" s="5"/>
      <c r="S124" s="5"/>
      <c r="T124" s="5"/>
      <c r="U124" s="5"/>
      <c r="V124" s="5"/>
      <c r="W124" s="5"/>
      <c r="X124" s="5"/>
      <c r="Y124" s="5"/>
      <c r="Z124" s="5"/>
    </row>
    <row r="125" spans="1:26">
      <c r="A125" s="95"/>
      <c r="B125" s="96"/>
      <c r="C125" s="107"/>
      <c r="D125" s="107"/>
      <c r="E125" s="107"/>
      <c r="F125" s="96"/>
      <c r="G125" s="97"/>
      <c r="H125" s="108"/>
      <c r="I125" s="67" t="str">
        <f t="shared" si="5"/>
        <v/>
      </c>
      <c r="J125" s="67" t="str">
        <f t="shared" si="6"/>
        <v/>
      </c>
      <c r="K125" s="97"/>
      <c r="L125" s="97"/>
      <c r="M125" s="67" t="str">
        <f t="shared" si="7"/>
        <v/>
      </c>
      <c r="N125" s="68" t="str">
        <f t="shared" ca="1" si="8"/>
        <v/>
      </c>
      <c r="O125" s="68" t="str">
        <f t="shared" ca="1" si="9"/>
        <v/>
      </c>
      <c r="P125" s="96"/>
      <c r="Q125" s="89"/>
      <c r="R125" s="5"/>
      <c r="S125" s="5"/>
      <c r="T125" s="5"/>
      <c r="U125" s="5"/>
      <c r="V125" s="5"/>
      <c r="W125" s="5"/>
      <c r="X125" s="5"/>
      <c r="Y125" s="5"/>
      <c r="Z125" s="5"/>
    </row>
    <row r="126" spans="1:26">
      <c r="A126" s="95"/>
      <c r="B126" s="96"/>
      <c r="C126" s="107"/>
      <c r="D126" s="107"/>
      <c r="E126" s="107"/>
      <c r="F126" s="96"/>
      <c r="G126" s="97"/>
      <c r="H126" s="108"/>
      <c r="I126" s="67" t="str">
        <f t="shared" si="5"/>
        <v/>
      </c>
      <c r="J126" s="67" t="str">
        <f t="shared" si="6"/>
        <v/>
      </c>
      <c r="K126" s="97"/>
      <c r="L126" s="97"/>
      <c r="M126" s="67" t="str">
        <f t="shared" si="7"/>
        <v/>
      </c>
      <c r="N126" s="68" t="str">
        <f t="shared" ca="1" si="8"/>
        <v/>
      </c>
      <c r="O126" s="68" t="str">
        <f t="shared" ca="1" si="9"/>
        <v/>
      </c>
      <c r="P126" s="96"/>
      <c r="Q126" s="89"/>
      <c r="R126" s="5"/>
      <c r="S126" s="5"/>
      <c r="T126" s="5"/>
      <c r="U126" s="5"/>
      <c r="V126" s="5"/>
      <c r="W126" s="5"/>
      <c r="X126" s="5"/>
      <c r="Y126" s="5"/>
      <c r="Z126" s="5"/>
    </row>
    <row r="127" spans="1:26">
      <c r="A127" s="95"/>
      <c r="B127" s="96"/>
      <c r="C127" s="107"/>
      <c r="D127" s="107"/>
      <c r="E127" s="107"/>
      <c r="F127" s="96"/>
      <c r="G127" s="97"/>
      <c r="H127" s="108"/>
      <c r="I127" s="67" t="str">
        <f t="shared" si="5"/>
        <v/>
      </c>
      <c r="J127" s="67" t="str">
        <f t="shared" si="6"/>
        <v/>
      </c>
      <c r="K127" s="97"/>
      <c r="L127" s="97"/>
      <c r="M127" s="67" t="str">
        <f t="shared" si="7"/>
        <v/>
      </c>
      <c r="N127" s="68" t="str">
        <f t="shared" ca="1" si="8"/>
        <v/>
      </c>
      <c r="O127" s="68" t="str">
        <f t="shared" ca="1" si="9"/>
        <v/>
      </c>
      <c r="P127" s="96"/>
      <c r="Q127" s="89"/>
      <c r="R127" s="5"/>
      <c r="S127" s="5"/>
      <c r="T127" s="5"/>
      <c r="U127" s="5"/>
      <c r="V127" s="5"/>
      <c r="W127" s="5"/>
      <c r="X127" s="5"/>
      <c r="Y127" s="5"/>
      <c r="Z127" s="5"/>
    </row>
    <row r="128" spans="1:26">
      <c r="A128" s="95"/>
      <c r="B128" s="96"/>
      <c r="C128" s="107"/>
      <c r="D128" s="107"/>
      <c r="E128" s="107"/>
      <c r="F128" s="96"/>
      <c r="G128" s="97"/>
      <c r="H128" s="108"/>
      <c r="I128" s="67" t="str">
        <f t="shared" si="5"/>
        <v/>
      </c>
      <c r="J128" s="67" t="str">
        <f t="shared" si="6"/>
        <v/>
      </c>
      <c r="K128" s="97"/>
      <c r="L128" s="97"/>
      <c r="M128" s="67" t="str">
        <f t="shared" si="7"/>
        <v/>
      </c>
      <c r="N128" s="68" t="str">
        <f t="shared" ca="1" si="8"/>
        <v/>
      </c>
      <c r="O128" s="68" t="str">
        <f t="shared" ca="1" si="9"/>
        <v/>
      </c>
      <c r="P128" s="96"/>
      <c r="Q128" s="89"/>
      <c r="R128" s="5"/>
      <c r="S128" s="5"/>
      <c r="T128" s="5"/>
      <c r="U128" s="5"/>
      <c r="V128" s="5"/>
      <c r="W128" s="5"/>
      <c r="X128" s="5"/>
      <c r="Y128" s="5"/>
      <c r="Z128" s="5"/>
    </row>
    <row r="129" spans="1:26">
      <c r="A129" s="95"/>
      <c r="B129" s="96"/>
      <c r="C129" s="107"/>
      <c r="D129" s="107"/>
      <c r="E129" s="107"/>
      <c r="F129" s="96"/>
      <c r="G129" s="97"/>
      <c r="H129" s="108"/>
      <c r="I129" s="67" t="str">
        <f t="shared" si="5"/>
        <v/>
      </c>
      <c r="J129" s="67" t="str">
        <f t="shared" si="6"/>
        <v/>
      </c>
      <c r="K129" s="97"/>
      <c r="L129" s="97"/>
      <c r="M129" s="67" t="str">
        <f t="shared" si="7"/>
        <v/>
      </c>
      <c r="N129" s="68" t="str">
        <f t="shared" ca="1" si="8"/>
        <v/>
      </c>
      <c r="O129" s="68" t="str">
        <f t="shared" ca="1" si="9"/>
        <v/>
      </c>
      <c r="P129" s="96"/>
      <c r="Q129" s="89"/>
      <c r="R129" s="5"/>
      <c r="S129" s="5"/>
      <c r="T129" s="5"/>
      <c r="U129" s="5"/>
      <c r="V129" s="5"/>
      <c r="W129" s="5"/>
      <c r="X129" s="5"/>
      <c r="Y129" s="5"/>
      <c r="Z129" s="5"/>
    </row>
    <row r="130" spans="1:26">
      <c r="A130" s="95"/>
      <c r="B130" s="96"/>
      <c r="C130" s="107"/>
      <c r="D130" s="107"/>
      <c r="E130" s="107"/>
      <c r="F130" s="96"/>
      <c r="G130" s="97"/>
      <c r="H130" s="108"/>
      <c r="I130" s="67" t="str">
        <f t="shared" si="5"/>
        <v/>
      </c>
      <c r="J130" s="67" t="str">
        <f t="shared" si="6"/>
        <v/>
      </c>
      <c r="K130" s="97"/>
      <c r="L130" s="97"/>
      <c r="M130" s="67" t="str">
        <f t="shared" si="7"/>
        <v/>
      </c>
      <c r="N130" s="68" t="str">
        <f t="shared" ca="1" si="8"/>
        <v/>
      </c>
      <c r="O130" s="68" t="str">
        <f t="shared" ca="1" si="9"/>
        <v/>
      </c>
      <c r="P130" s="96"/>
      <c r="Q130" s="89"/>
      <c r="R130" s="5"/>
      <c r="S130" s="5"/>
      <c r="T130" s="5"/>
      <c r="U130" s="5"/>
      <c r="V130" s="5"/>
      <c r="W130" s="5"/>
      <c r="X130" s="5"/>
      <c r="Y130" s="5"/>
      <c r="Z130" s="5"/>
    </row>
    <row r="131" spans="1:26">
      <c r="A131" s="95"/>
      <c r="B131" s="96"/>
      <c r="C131" s="107"/>
      <c r="D131" s="107"/>
      <c r="E131" s="107"/>
      <c r="F131" s="96"/>
      <c r="G131" s="97"/>
      <c r="H131" s="108"/>
      <c r="I131" s="67" t="str">
        <f t="shared" si="5"/>
        <v/>
      </c>
      <c r="J131" s="67" t="str">
        <f t="shared" si="6"/>
        <v/>
      </c>
      <c r="K131" s="97"/>
      <c r="L131" s="97"/>
      <c r="M131" s="67" t="str">
        <f t="shared" si="7"/>
        <v/>
      </c>
      <c r="N131" s="68" t="str">
        <f t="shared" ca="1" si="8"/>
        <v/>
      </c>
      <c r="O131" s="68" t="str">
        <f t="shared" ca="1" si="9"/>
        <v/>
      </c>
      <c r="P131" s="96"/>
      <c r="Q131" s="89"/>
      <c r="R131" s="5"/>
      <c r="S131" s="5"/>
      <c r="T131" s="5"/>
      <c r="U131" s="5"/>
      <c r="V131" s="5"/>
      <c r="W131" s="5"/>
      <c r="X131" s="5"/>
      <c r="Y131" s="5"/>
      <c r="Z131" s="5"/>
    </row>
    <row r="132" spans="1:26">
      <c r="A132" s="95"/>
      <c r="B132" s="96"/>
      <c r="C132" s="107"/>
      <c r="D132" s="107"/>
      <c r="E132" s="107"/>
      <c r="F132" s="96"/>
      <c r="G132" s="97"/>
      <c r="H132" s="108"/>
      <c r="I132" s="67" t="str">
        <f t="shared" si="5"/>
        <v/>
      </c>
      <c r="J132" s="67" t="str">
        <f t="shared" si="6"/>
        <v/>
      </c>
      <c r="K132" s="97"/>
      <c r="L132" s="97"/>
      <c r="M132" s="67" t="str">
        <f t="shared" si="7"/>
        <v/>
      </c>
      <c r="N132" s="68" t="str">
        <f t="shared" ca="1" si="8"/>
        <v/>
      </c>
      <c r="O132" s="68" t="str">
        <f t="shared" ca="1" si="9"/>
        <v/>
      </c>
      <c r="P132" s="96"/>
      <c r="Q132" s="89"/>
      <c r="R132" s="5"/>
      <c r="S132" s="5"/>
      <c r="T132" s="5"/>
      <c r="U132" s="5"/>
      <c r="V132" s="5"/>
      <c r="W132" s="5"/>
      <c r="X132" s="5"/>
      <c r="Y132" s="5"/>
      <c r="Z132" s="5"/>
    </row>
    <row r="133" spans="1:26">
      <c r="A133" s="95"/>
      <c r="B133" s="96"/>
      <c r="C133" s="107"/>
      <c r="D133" s="107"/>
      <c r="E133" s="107"/>
      <c r="F133" s="96"/>
      <c r="G133" s="97"/>
      <c r="H133" s="108"/>
      <c r="I133" s="67" t="str">
        <f t="shared" ref="I133:I196" si="10">IF($A133="","",$G133*$H133)</f>
        <v/>
      </c>
      <c r="J133" s="67" t="str">
        <f t="shared" ref="J133:J196" si="11">IF($A133="","",$G133+$I133)</f>
        <v/>
      </c>
      <c r="K133" s="97"/>
      <c r="L133" s="97"/>
      <c r="M133" s="67" t="str">
        <f t="shared" ref="M133:M196" si="12">IF($A133="","",MAX(0,$J133-$K133-$L133))</f>
        <v/>
      </c>
      <c r="N133" s="68" t="str">
        <f t="shared" ref="N133:N196" ca="1" si="13">IF($A133="","",IF($M133&lt;=0,"Paid",IF($K133&gt;0,IF(TODAY()&gt;$E133,"Part Paid - Overdue","Part Paid"),IF(TODAY()&gt;$E133,"Overdue","Unpaid"))))</f>
        <v/>
      </c>
      <c r="O133" s="68" t="str">
        <f t="shared" ref="O133:O196" ca="1" si="14">IF(OR($A133="",$M133&lt;=0),"",MAX(0,TODAY()-$E133))</f>
        <v/>
      </c>
      <c r="P133" s="96"/>
      <c r="Q133" s="89"/>
      <c r="R133" s="5"/>
      <c r="S133" s="5"/>
      <c r="T133" s="5"/>
      <c r="U133" s="5"/>
      <c r="V133" s="5"/>
      <c r="W133" s="5"/>
      <c r="X133" s="5"/>
      <c r="Y133" s="5"/>
      <c r="Z133" s="5"/>
    </row>
    <row r="134" spans="1:26">
      <c r="A134" s="95"/>
      <c r="B134" s="96"/>
      <c r="C134" s="107"/>
      <c r="D134" s="107"/>
      <c r="E134" s="107"/>
      <c r="F134" s="96"/>
      <c r="G134" s="97"/>
      <c r="H134" s="108"/>
      <c r="I134" s="67" t="str">
        <f t="shared" si="10"/>
        <v/>
      </c>
      <c r="J134" s="67" t="str">
        <f t="shared" si="11"/>
        <v/>
      </c>
      <c r="K134" s="97"/>
      <c r="L134" s="97"/>
      <c r="M134" s="67" t="str">
        <f t="shared" si="12"/>
        <v/>
      </c>
      <c r="N134" s="68" t="str">
        <f t="shared" ca="1" si="13"/>
        <v/>
      </c>
      <c r="O134" s="68" t="str">
        <f t="shared" ca="1" si="14"/>
        <v/>
      </c>
      <c r="P134" s="96"/>
      <c r="Q134" s="89"/>
      <c r="R134" s="5"/>
      <c r="S134" s="5"/>
      <c r="T134" s="5"/>
      <c r="U134" s="5"/>
      <c r="V134" s="5"/>
      <c r="W134" s="5"/>
      <c r="X134" s="5"/>
      <c r="Y134" s="5"/>
      <c r="Z134" s="5"/>
    </row>
    <row r="135" spans="1:26">
      <c r="A135" s="95"/>
      <c r="B135" s="96"/>
      <c r="C135" s="107"/>
      <c r="D135" s="107"/>
      <c r="E135" s="107"/>
      <c r="F135" s="96"/>
      <c r="G135" s="97"/>
      <c r="H135" s="108"/>
      <c r="I135" s="67" t="str">
        <f t="shared" si="10"/>
        <v/>
      </c>
      <c r="J135" s="67" t="str">
        <f t="shared" si="11"/>
        <v/>
      </c>
      <c r="K135" s="97"/>
      <c r="L135" s="97"/>
      <c r="M135" s="67" t="str">
        <f t="shared" si="12"/>
        <v/>
      </c>
      <c r="N135" s="68" t="str">
        <f t="shared" ca="1" si="13"/>
        <v/>
      </c>
      <c r="O135" s="68" t="str">
        <f t="shared" ca="1" si="14"/>
        <v/>
      </c>
      <c r="P135" s="96"/>
      <c r="Q135" s="89"/>
      <c r="R135" s="5"/>
      <c r="S135" s="5"/>
      <c r="T135" s="5"/>
      <c r="U135" s="5"/>
      <c r="V135" s="5"/>
      <c r="W135" s="5"/>
      <c r="X135" s="5"/>
      <c r="Y135" s="5"/>
      <c r="Z135" s="5"/>
    </row>
    <row r="136" spans="1:26">
      <c r="A136" s="95"/>
      <c r="B136" s="96"/>
      <c r="C136" s="107"/>
      <c r="D136" s="107"/>
      <c r="E136" s="107"/>
      <c r="F136" s="96"/>
      <c r="G136" s="97"/>
      <c r="H136" s="108"/>
      <c r="I136" s="67" t="str">
        <f t="shared" si="10"/>
        <v/>
      </c>
      <c r="J136" s="67" t="str">
        <f t="shared" si="11"/>
        <v/>
      </c>
      <c r="K136" s="97"/>
      <c r="L136" s="97"/>
      <c r="M136" s="67" t="str">
        <f t="shared" si="12"/>
        <v/>
      </c>
      <c r="N136" s="68" t="str">
        <f t="shared" ca="1" si="13"/>
        <v/>
      </c>
      <c r="O136" s="68" t="str">
        <f t="shared" ca="1" si="14"/>
        <v/>
      </c>
      <c r="P136" s="96"/>
      <c r="Q136" s="89"/>
      <c r="R136" s="5"/>
      <c r="S136" s="5"/>
      <c r="T136" s="5"/>
      <c r="U136" s="5"/>
      <c r="V136" s="5"/>
      <c r="W136" s="5"/>
      <c r="X136" s="5"/>
      <c r="Y136" s="5"/>
      <c r="Z136" s="5"/>
    </row>
    <row r="137" spans="1:26">
      <c r="A137" s="95"/>
      <c r="B137" s="96"/>
      <c r="C137" s="107"/>
      <c r="D137" s="107"/>
      <c r="E137" s="107"/>
      <c r="F137" s="96"/>
      <c r="G137" s="97"/>
      <c r="H137" s="108"/>
      <c r="I137" s="67" t="str">
        <f t="shared" si="10"/>
        <v/>
      </c>
      <c r="J137" s="67" t="str">
        <f t="shared" si="11"/>
        <v/>
      </c>
      <c r="K137" s="97"/>
      <c r="L137" s="97"/>
      <c r="M137" s="67" t="str">
        <f t="shared" si="12"/>
        <v/>
      </c>
      <c r="N137" s="68" t="str">
        <f t="shared" ca="1" si="13"/>
        <v/>
      </c>
      <c r="O137" s="68" t="str">
        <f t="shared" ca="1" si="14"/>
        <v/>
      </c>
      <c r="P137" s="96"/>
      <c r="Q137" s="89"/>
      <c r="R137" s="5"/>
      <c r="S137" s="5"/>
      <c r="T137" s="5"/>
      <c r="U137" s="5"/>
      <c r="V137" s="5"/>
      <c r="W137" s="5"/>
      <c r="X137" s="5"/>
      <c r="Y137" s="5"/>
      <c r="Z137" s="5"/>
    </row>
    <row r="138" spans="1:26">
      <c r="A138" s="95"/>
      <c r="B138" s="96"/>
      <c r="C138" s="107"/>
      <c r="D138" s="107"/>
      <c r="E138" s="107"/>
      <c r="F138" s="96"/>
      <c r="G138" s="97"/>
      <c r="H138" s="108"/>
      <c r="I138" s="67" t="str">
        <f t="shared" si="10"/>
        <v/>
      </c>
      <c r="J138" s="67" t="str">
        <f t="shared" si="11"/>
        <v/>
      </c>
      <c r="K138" s="97"/>
      <c r="L138" s="97"/>
      <c r="M138" s="67" t="str">
        <f t="shared" si="12"/>
        <v/>
      </c>
      <c r="N138" s="68" t="str">
        <f t="shared" ca="1" si="13"/>
        <v/>
      </c>
      <c r="O138" s="68" t="str">
        <f t="shared" ca="1" si="14"/>
        <v/>
      </c>
      <c r="P138" s="96"/>
      <c r="Q138" s="89"/>
      <c r="R138" s="5"/>
      <c r="S138" s="5"/>
      <c r="T138" s="5"/>
      <c r="U138" s="5"/>
      <c r="V138" s="5"/>
      <c r="W138" s="5"/>
      <c r="X138" s="5"/>
      <c r="Y138" s="5"/>
      <c r="Z138" s="5"/>
    </row>
    <row r="139" spans="1:26">
      <c r="A139" s="95"/>
      <c r="B139" s="96"/>
      <c r="C139" s="107"/>
      <c r="D139" s="107"/>
      <c r="E139" s="107"/>
      <c r="F139" s="96"/>
      <c r="G139" s="97"/>
      <c r="H139" s="108"/>
      <c r="I139" s="67" t="str">
        <f t="shared" si="10"/>
        <v/>
      </c>
      <c r="J139" s="67" t="str">
        <f t="shared" si="11"/>
        <v/>
      </c>
      <c r="K139" s="97"/>
      <c r="L139" s="97"/>
      <c r="M139" s="67" t="str">
        <f t="shared" si="12"/>
        <v/>
      </c>
      <c r="N139" s="68" t="str">
        <f t="shared" ca="1" si="13"/>
        <v/>
      </c>
      <c r="O139" s="68" t="str">
        <f t="shared" ca="1" si="14"/>
        <v/>
      </c>
      <c r="P139" s="96"/>
      <c r="Q139" s="89"/>
      <c r="R139" s="5"/>
      <c r="S139" s="5"/>
      <c r="T139" s="5"/>
      <c r="U139" s="5"/>
      <c r="V139" s="5"/>
      <c r="W139" s="5"/>
      <c r="X139" s="5"/>
      <c r="Y139" s="5"/>
      <c r="Z139" s="5"/>
    </row>
    <row r="140" spans="1:26">
      <c r="A140" s="95"/>
      <c r="B140" s="96"/>
      <c r="C140" s="107"/>
      <c r="D140" s="107"/>
      <c r="E140" s="107"/>
      <c r="F140" s="96"/>
      <c r="G140" s="97"/>
      <c r="H140" s="108"/>
      <c r="I140" s="67" t="str">
        <f t="shared" si="10"/>
        <v/>
      </c>
      <c r="J140" s="67" t="str">
        <f t="shared" si="11"/>
        <v/>
      </c>
      <c r="K140" s="97"/>
      <c r="L140" s="97"/>
      <c r="M140" s="67" t="str">
        <f t="shared" si="12"/>
        <v/>
      </c>
      <c r="N140" s="68" t="str">
        <f t="shared" ca="1" si="13"/>
        <v/>
      </c>
      <c r="O140" s="68" t="str">
        <f t="shared" ca="1" si="14"/>
        <v/>
      </c>
      <c r="P140" s="96"/>
      <c r="Q140" s="89"/>
      <c r="R140" s="5"/>
      <c r="S140" s="5"/>
      <c r="T140" s="5"/>
      <c r="U140" s="5"/>
      <c r="V140" s="5"/>
      <c r="W140" s="5"/>
      <c r="X140" s="5"/>
      <c r="Y140" s="5"/>
      <c r="Z140" s="5"/>
    </row>
    <row r="141" spans="1:26">
      <c r="A141" s="95"/>
      <c r="B141" s="96"/>
      <c r="C141" s="107"/>
      <c r="D141" s="107"/>
      <c r="E141" s="107"/>
      <c r="F141" s="96"/>
      <c r="G141" s="97"/>
      <c r="H141" s="108"/>
      <c r="I141" s="67" t="str">
        <f t="shared" si="10"/>
        <v/>
      </c>
      <c r="J141" s="67" t="str">
        <f t="shared" si="11"/>
        <v/>
      </c>
      <c r="K141" s="97"/>
      <c r="L141" s="97"/>
      <c r="M141" s="67" t="str">
        <f t="shared" si="12"/>
        <v/>
      </c>
      <c r="N141" s="68" t="str">
        <f t="shared" ca="1" si="13"/>
        <v/>
      </c>
      <c r="O141" s="68" t="str">
        <f t="shared" ca="1" si="14"/>
        <v/>
      </c>
      <c r="P141" s="96"/>
      <c r="Q141" s="89"/>
      <c r="R141" s="5"/>
      <c r="S141" s="5"/>
      <c r="T141" s="5"/>
      <c r="U141" s="5"/>
      <c r="V141" s="5"/>
      <c r="W141" s="5"/>
      <c r="X141" s="5"/>
      <c r="Y141" s="5"/>
      <c r="Z141" s="5"/>
    </row>
    <row r="142" spans="1:26">
      <c r="A142" s="95"/>
      <c r="B142" s="96"/>
      <c r="C142" s="107"/>
      <c r="D142" s="107"/>
      <c r="E142" s="107"/>
      <c r="F142" s="96"/>
      <c r="G142" s="97"/>
      <c r="H142" s="108"/>
      <c r="I142" s="67" t="str">
        <f t="shared" si="10"/>
        <v/>
      </c>
      <c r="J142" s="67" t="str">
        <f t="shared" si="11"/>
        <v/>
      </c>
      <c r="K142" s="97"/>
      <c r="L142" s="97"/>
      <c r="M142" s="67" t="str">
        <f t="shared" si="12"/>
        <v/>
      </c>
      <c r="N142" s="68" t="str">
        <f t="shared" ca="1" si="13"/>
        <v/>
      </c>
      <c r="O142" s="68" t="str">
        <f t="shared" ca="1" si="14"/>
        <v/>
      </c>
      <c r="P142" s="96"/>
      <c r="Q142" s="89"/>
      <c r="R142" s="5"/>
      <c r="S142" s="5"/>
      <c r="T142" s="5"/>
      <c r="U142" s="5"/>
      <c r="V142" s="5"/>
      <c r="W142" s="5"/>
      <c r="X142" s="5"/>
      <c r="Y142" s="5"/>
      <c r="Z142" s="5"/>
    </row>
    <row r="143" spans="1:26">
      <c r="A143" s="95"/>
      <c r="B143" s="96"/>
      <c r="C143" s="107"/>
      <c r="D143" s="107"/>
      <c r="E143" s="107"/>
      <c r="F143" s="96"/>
      <c r="G143" s="97"/>
      <c r="H143" s="108"/>
      <c r="I143" s="67" t="str">
        <f t="shared" si="10"/>
        <v/>
      </c>
      <c r="J143" s="67" t="str">
        <f t="shared" si="11"/>
        <v/>
      </c>
      <c r="K143" s="97"/>
      <c r="L143" s="97"/>
      <c r="M143" s="67" t="str">
        <f t="shared" si="12"/>
        <v/>
      </c>
      <c r="N143" s="68" t="str">
        <f t="shared" ca="1" si="13"/>
        <v/>
      </c>
      <c r="O143" s="68" t="str">
        <f t="shared" ca="1" si="14"/>
        <v/>
      </c>
      <c r="P143" s="96"/>
      <c r="Q143" s="89"/>
      <c r="R143" s="5"/>
      <c r="S143" s="5"/>
      <c r="T143" s="5"/>
      <c r="U143" s="5"/>
      <c r="V143" s="5"/>
      <c r="W143" s="5"/>
      <c r="X143" s="5"/>
      <c r="Y143" s="5"/>
      <c r="Z143" s="5"/>
    </row>
    <row r="144" spans="1:26">
      <c r="A144" s="95"/>
      <c r="B144" s="96"/>
      <c r="C144" s="107"/>
      <c r="D144" s="107"/>
      <c r="E144" s="107"/>
      <c r="F144" s="96"/>
      <c r="G144" s="97"/>
      <c r="H144" s="108"/>
      <c r="I144" s="67" t="str">
        <f t="shared" si="10"/>
        <v/>
      </c>
      <c r="J144" s="67" t="str">
        <f t="shared" si="11"/>
        <v/>
      </c>
      <c r="K144" s="97"/>
      <c r="L144" s="97"/>
      <c r="M144" s="67" t="str">
        <f t="shared" si="12"/>
        <v/>
      </c>
      <c r="N144" s="68" t="str">
        <f t="shared" ca="1" si="13"/>
        <v/>
      </c>
      <c r="O144" s="68" t="str">
        <f t="shared" ca="1" si="14"/>
        <v/>
      </c>
      <c r="P144" s="96"/>
      <c r="Q144" s="89"/>
      <c r="R144" s="5"/>
      <c r="S144" s="5"/>
      <c r="T144" s="5"/>
      <c r="U144" s="5"/>
      <c r="V144" s="5"/>
      <c r="W144" s="5"/>
      <c r="X144" s="5"/>
      <c r="Y144" s="5"/>
      <c r="Z144" s="5"/>
    </row>
    <row r="145" spans="1:26">
      <c r="A145" s="95"/>
      <c r="B145" s="96"/>
      <c r="C145" s="107"/>
      <c r="D145" s="107"/>
      <c r="E145" s="107"/>
      <c r="F145" s="96"/>
      <c r="G145" s="97"/>
      <c r="H145" s="108"/>
      <c r="I145" s="67" t="str">
        <f t="shared" si="10"/>
        <v/>
      </c>
      <c r="J145" s="67" t="str">
        <f t="shared" si="11"/>
        <v/>
      </c>
      <c r="K145" s="97"/>
      <c r="L145" s="97"/>
      <c r="M145" s="67" t="str">
        <f t="shared" si="12"/>
        <v/>
      </c>
      <c r="N145" s="68" t="str">
        <f t="shared" ca="1" si="13"/>
        <v/>
      </c>
      <c r="O145" s="68" t="str">
        <f t="shared" ca="1" si="14"/>
        <v/>
      </c>
      <c r="P145" s="96"/>
      <c r="Q145" s="89"/>
      <c r="R145" s="5"/>
      <c r="S145" s="5"/>
      <c r="T145" s="5"/>
      <c r="U145" s="5"/>
      <c r="V145" s="5"/>
      <c r="W145" s="5"/>
      <c r="X145" s="5"/>
      <c r="Y145" s="5"/>
      <c r="Z145" s="5"/>
    </row>
    <row r="146" spans="1:26">
      <c r="A146" s="95"/>
      <c r="B146" s="96"/>
      <c r="C146" s="107"/>
      <c r="D146" s="107"/>
      <c r="E146" s="107"/>
      <c r="F146" s="96"/>
      <c r="G146" s="97"/>
      <c r="H146" s="108"/>
      <c r="I146" s="67" t="str">
        <f t="shared" si="10"/>
        <v/>
      </c>
      <c r="J146" s="67" t="str">
        <f t="shared" si="11"/>
        <v/>
      </c>
      <c r="K146" s="97"/>
      <c r="L146" s="97"/>
      <c r="M146" s="67" t="str">
        <f t="shared" si="12"/>
        <v/>
      </c>
      <c r="N146" s="68" t="str">
        <f t="shared" ca="1" si="13"/>
        <v/>
      </c>
      <c r="O146" s="68" t="str">
        <f t="shared" ca="1" si="14"/>
        <v/>
      </c>
      <c r="P146" s="96"/>
      <c r="Q146" s="89"/>
      <c r="R146" s="5"/>
      <c r="S146" s="5"/>
      <c r="T146" s="5"/>
      <c r="U146" s="5"/>
      <c r="V146" s="5"/>
      <c r="W146" s="5"/>
      <c r="X146" s="5"/>
      <c r="Y146" s="5"/>
      <c r="Z146" s="5"/>
    </row>
    <row r="147" spans="1:26">
      <c r="A147" s="95"/>
      <c r="B147" s="96"/>
      <c r="C147" s="107"/>
      <c r="D147" s="107"/>
      <c r="E147" s="107"/>
      <c r="F147" s="96"/>
      <c r="G147" s="97"/>
      <c r="H147" s="108"/>
      <c r="I147" s="67" t="str">
        <f t="shared" si="10"/>
        <v/>
      </c>
      <c r="J147" s="67" t="str">
        <f t="shared" si="11"/>
        <v/>
      </c>
      <c r="K147" s="97"/>
      <c r="L147" s="97"/>
      <c r="M147" s="67" t="str">
        <f t="shared" si="12"/>
        <v/>
      </c>
      <c r="N147" s="68" t="str">
        <f t="shared" ca="1" si="13"/>
        <v/>
      </c>
      <c r="O147" s="68" t="str">
        <f t="shared" ca="1" si="14"/>
        <v/>
      </c>
      <c r="P147" s="96"/>
      <c r="Q147" s="89"/>
      <c r="R147" s="5"/>
      <c r="S147" s="5"/>
      <c r="T147" s="5"/>
      <c r="U147" s="5"/>
      <c r="V147" s="5"/>
      <c r="W147" s="5"/>
      <c r="X147" s="5"/>
      <c r="Y147" s="5"/>
      <c r="Z147" s="5"/>
    </row>
    <row r="148" spans="1:26">
      <c r="A148" s="95"/>
      <c r="B148" s="96"/>
      <c r="C148" s="107"/>
      <c r="D148" s="107"/>
      <c r="E148" s="107"/>
      <c r="F148" s="96"/>
      <c r="G148" s="97"/>
      <c r="H148" s="108"/>
      <c r="I148" s="67" t="str">
        <f t="shared" si="10"/>
        <v/>
      </c>
      <c r="J148" s="67" t="str">
        <f t="shared" si="11"/>
        <v/>
      </c>
      <c r="K148" s="97"/>
      <c r="L148" s="97"/>
      <c r="M148" s="67" t="str">
        <f t="shared" si="12"/>
        <v/>
      </c>
      <c r="N148" s="68" t="str">
        <f t="shared" ca="1" si="13"/>
        <v/>
      </c>
      <c r="O148" s="68" t="str">
        <f t="shared" ca="1" si="14"/>
        <v/>
      </c>
      <c r="P148" s="96"/>
      <c r="Q148" s="89"/>
      <c r="R148" s="5"/>
      <c r="S148" s="5"/>
      <c r="T148" s="5"/>
      <c r="U148" s="5"/>
      <c r="V148" s="5"/>
      <c r="W148" s="5"/>
      <c r="X148" s="5"/>
      <c r="Y148" s="5"/>
      <c r="Z148" s="5"/>
    </row>
    <row r="149" spans="1:26">
      <c r="A149" s="95"/>
      <c r="B149" s="96"/>
      <c r="C149" s="107"/>
      <c r="D149" s="107"/>
      <c r="E149" s="107"/>
      <c r="F149" s="96"/>
      <c r="G149" s="97"/>
      <c r="H149" s="108"/>
      <c r="I149" s="67" t="str">
        <f t="shared" si="10"/>
        <v/>
      </c>
      <c r="J149" s="67" t="str">
        <f t="shared" si="11"/>
        <v/>
      </c>
      <c r="K149" s="97"/>
      <c r="L149" s="97"/>
      <c r="M149" s="67" t="str">
        <f t="shared" si="12"/>
        <v/>
      </c>
      <c r="N149" s="68" t="str">
        <f t="shared" ca="1" si="13"/>
        <v/>
      </c>
      <c r="O149" s="68" t="str">
        <f t="shared" ca="1" si="14"/>
        <v/>
      </c>
      <c r="P149" s="96"/>
      <c r="Q149" s="89"/>
      <c r="R149" s="5"/>
      <c r="S149" s="5"/>
      <c r="T149" s="5"/>
      <c r="U149" s="5"/>
      <c r="V149" s="5"/>
      <c r="W149" s="5"/>
      <c r="X149" s="5"/>
      <c r="Y149" s="5"/>
      <c r="Z149" s="5"/>
    </row>
    <row r="150" spans="1:26">
      <c r="A150" s="95"/>
      <c r="B150" s="96"/>
      <c r="C150" s="107"/>
      <c r="D150" s="107"/>
      <c r="E150" s="107"/>
      <c r="F150" s="96"/>
      <c r="G150" s="97"/>
      <c r="H150" s="108"/>
      <c r="I150" s="67" t="str">
        <f t="shared" si="10"/>
        <v/>
      </c>
      <c r="J150" s="67" t="str">
        <f t="shared" si="11"/>
        <v/>
      </c>
      <c r="K150" s="97"/>
      <c r="L150" s="97"/>
      <c r="M150" s="67" t="str">
        <f t="shared" si="12"/>
        <v/>
      </c>
      <c r="N150" s="68" t="str">
        <f t="shared" ca="1" si="13"/>
        <v/>
      </c>
      <c r="O150" s="68" t="str">
        <f t="shared" ca="1" si="14"/>
        <v/>
      </c>
      <c r="P150" s="96"/>
      <c r="Q150" s="89"/>
      <c r="R150" s="5"/>
      <c r="S150" s="5"/>
      <c r="T150" s="5"/>
      <c r="U150" s="5"/>
      <c r="V150" s="5"/>
      <c r="W150" s="5"/>
      <c r="X150" s="5"/>
      <c r="Y150" s="5"/>
      <c r="Z150" s="5"/>
    </row>
    <row r="151" spans="1:26">
      <c r="A151" s="95"/>
      <c r="B151" s="96"/>
      <c r="C151" s="107"/>
      <c r="D151" s="107"/>
      <c r="E151" s="107"/>
      <c r="F151" s="96"/>
      <c r="G151" s="97"/>
      <c r="H151" s="108"/>
      <c r="I151" s="67" t="str">
        <f t="shared" si="10"/>
        <v/>
      </c>
      <c r="J151" s="67" t="str">
        <f t="shared" si="11"/>
        <v/>
      </c>
      <c r="K151" s="97"/>
      <c r="L151" s="97"/>
      <c r="M151" s="67" t="str">
        <f t="shared" si="12"/>
        <v/>
      </c>
      <c r="N151" s="68" t="str">
        <f t="shared" ca="1" si="13"/>
        <v/>
      </c>
      <c r="O151" s="68" t="str">
        <f t="shared" ca="1" si="14"/>
        <v/>
      </c>
      <c r="P151" s="96"/>
      <c r="Q151" s="89"/>
      <c r="R151" s="5"/>
      <c r="S151" s="5"/>
      <c r="T151" s="5"/>
      <c r="U151" s="5"/>
      <c r="V151" s="5"/>
      <c r="W151" s="5"/>
      <c r="X151" s="5"/>
      <c r="Y151" s="5"/>
      <c r="Z151" s="5"/>
    </row>
    <row r="152" spans="1:26">
      <c r="A152" s="95"/>
      <c r="B152" s="96"/>
      <c r="C152" s="107"/>
      <c r="D152" s="107"/>
      <c r="E152" s="107"/>
      <c r="F152" s="96"/>
      <c r="G152" s="97"/>
      <c r="H152" s="108"/>
      <c r="I152" s="67" t="str">
        <f t="shared" si="10"/>
        <v/>
      </c>
      <c r="J152" s="67" t="str">
        <f t="shared" si="11"/>
        <v/>
      </c>
      <c r="K152" s="97"/>
      <c r="L152" s="97"/>
      <c r="M152" s="67" t="str">
        <f t="shared" si="12"/>
        <v/>
      </c>
      <c r="N152" s="68" t="str">
        <f t="shared" ca="1" si="13"/>
        <v/>
      </c>
      <c r="O152" s="68" t="str">
        <f t="shared" ca="1" si="14"/>
        <v/>
      </c>
      <c r="P152" s="96"/>
      <c r="Q152" s="89"/>
      <c r="R152" s="5"/>
      <c r="S152" s="5"/>
      <c r="T152" s="5"/>
      <c r="U152" s="5"/>
      <c r="V152" s="5"/>
      <c r="W152" s="5"/>
      <c r="X152" s="5"/>
      <c r="Y152" s="5"/>
      <c r="Z152" s="5"/>
    </row>
    <row r="153" spans="1:26">
      <c r="A153" s="95"/>
      <c r="B153" s="96"/>
      <c r="C153" s="107"/>
      <c r="D153" s="107"/>
      <c r="E153" s="107"/>
      <c r="F153" s="96"/>
      <c r="G153" s="97"/>
      <c r="H153" s="108"/>
      <c r="I153" s="67" t="str">
        <f t="shared" si="10"/>
        <v/>
      </c>
      <c r="J153" s="67" t="str">
        <f t="shared" si="11"/>
        <v/>
      </c>
      <c r="K153" s="97"/>
      <c r="L153" s="97"/>
      <c r="M153" s="67" t="str">
        <f t="shared" si="12"/>
        <v/>
      </c>
      <c r="N153" s="68" t="str">
        <f t="shared" ca="1" si="13"/>
        <v/>
      </c>
      <c r="O153" s="68" t="str">
        <f t="shared" ca="1" si="14"/>
        <v/>
      </c>
      <c r="P153" s="96"/>
      <c r="Q153" s="89"/>
      <c r="R153" s="5"/>
      <c r="S153" s="5"/>
      <c r="T153" s="5"/>
      <c r="U153" s="5"/>
      <c r="V153" s="5"/>
      <c r="W153" s="5"/>
      <c r="X153" s="5"/>
      <c r="Y153" s="5"/>
      <c r="Z153" s="5"/>
    </row>
    <row r="154" spans="1:26">
      <c r="A154" s="95"/>
      <c r="B154" s="96"/>
      <c r="C154" s="107"/>
      <c r="D154" s="107"/>
      <c r="E154" s="107"/>
      <c r="F154" s="96"/>
      <c r="G154" s="97"/>
      <c r="H154" s="108"/>
      <c r="I154" s="67" t="str">
        <f t="shared" si="10"/>
        <v/>
      </c>
      <c r="J154" s="67" t="str">
        <f t="shared" si="11"/>
        <v/>
      </c>
      <c r="K154" s="97"/>
      <c r="L154" s="97"/>
      <c r="M154" s="67" t="str">
        <f t="shared" si="12"/>
        <v/>
      </c>
      <c r="N154" s="68" t="str">
        <f t="shared" ca="1" si="13"/>
        <v/>
      </c>
      <c r="O154" s="68" t="str">
        <f t="shared" ca="1" si="14"/>
        <v/>
      </c>
      <c r="P154" s="96"/>
      <c r="Q154" s="89"/>
      <c r="R154" s="5"/>
      <c r="S154" s="5"/>
      <c r="T154" s="5"/>
      <c r="U154" s="5"/>
      <c r="V154" s="5"/>
      <c r="W154" s="5"/>
      <c r="X154" s="5"/>
      <c r="Y154" s="5"/>
      <c r="Z154" s="5"/>
    </row>
    <row r="155" spans="1:26">
      <c r="A155" s="95"/>
      <c r="B155" s="96"/>
      <c r="C155" s="107"/>
      <c r="D155" s="107"/>
      <c r="E155" s="107"/>
      <c r="F155" s="96"/>
      <c r="G155" s="97"/>
      <c r="H155" s="108"/>
      <c r="I155" s="67" t="str">
        <f t="shared" si="10"/>
        <v/>
      </c>
      <c r="J155" s="67" t="str">
        <f t="shared" si="11"/>
        <v/>
      </c>
      <c r="K155" s="97"/>
      <c r="L155" s="97"/>
      <c r="M155" s="67" t="str">
        <f t="shared" si="12"/>
        <v/>
      </c>
      <c r="N155" s="68" t="str">
        <f t="shared" ca="1" si="13"/>
        <v/>
      </c>
      <c r="O155" s="68" t="str">
        <f t="shared" ca="1" si="14"/>
        <v/>
      </c>
      <c r="P155" s="96"/>
      <c r="Q155" s="89"/>
      <c r="R155" s="5"/>
      <c r="S155" s="5"/>
      <c r="T155" s="5"/>
      <c r="U155" s="5"/>
      <c r="V155" s="5"/>
      <c r="W155" s="5"/>
      <c r="X155" s="5"/>
      <c r="Y155" s="5"/>
      <c r="Z155" s="5"/>
    </row>
    <row r="156" spans="1:26">
      <c r="A156" s="95"/>
      <c r="B156" s="96"/>
      <c r="C156" s="107"/>
      <c r="D156" s="107"/>
      <c r="E156" s="107"/>
      <c r="F156" s="96"/>
      <c r="G156" s="97"/>
      <c r="H156" s="108"/>
      <c r="I156" s="67" t="str">
        <f t="shared" si="10"/>
        <v/>
      </c>
      <c r="J156" s="67" t="str">
        <f t="shared" si="11"/>
        <v/>
      </c>
      <c r="K156" s="97"/>
      <c r="L156" s="97"/>
      <c r="M156" s="67" t="str">
        <f t="shared" si="12"/>
        <v/>
      </c>
      <c r="N156" s="68" t="str">
        <f t="shared" ca="1" si="13"/>
        <v/>
      </c>
      <c r="O156" s="68" t="str">
        <f t="shared" ca="1" si="14"/>
        <v/>
      </c>
      <c r="P156" s="96"/>
      <c r="Q156" s="89"/>
      <c r="R156" s="5"/>
      <c r="S156" s="5"/>
      <c r="T156" s="5"/>
      <c r="U156" s="5"/>
      <c r="V156" s="5"/>
      <c r="W156" s="5"/>
      <c r="X156" s="5"/>
      <c r="Y156" s="5"/>
      <c r="Z156" s="5"/>
    </row>
    <row r="157" spans="1:26">
      <c r="A157" s="95"/>
      <c r="B157" s="96"/>
      <c r="C157" s="107"/>
      <c r="D157" s="107"/>
      <c r="E157" s="107"/>
      <c r="F157" s="96"/>
      <c r="G157" s="97"/>
      <c r="H157" s="108"/>
      <c r="I157" s="67" t="str">
        <f t="shared" si="10"/>
        <v/>
      </c>
      <c r="J157" s="67" t="str">
        <f t="shared" si="11"/>
        <v/>
      </c>
      <c r="K157" s="97"/>
      <c r="L157" s="97"/>
      <c r="M157" s="67" t="str">
        <f t="shared" si="12"/>
        <v/>
      </c>
      <c r="N157" s="68" t="str">
        <f t="shared" ca="1" si="13"/>
        <v/>
      </c>
      <c r="O157" s="68" t="str">
        <f t="shared" ca="1" si="14"/>
        <v/>
      </c>
      <c r="P157" s="96"/>
      <c r="Q157" s="89"/>
      <c r="R157" s="5"/>
      <c r="S157" s="5"/>
      <c r="T157" s="5"/>
      <c r="U157" s="5"/>
      <c r="V157" s="5"/>
      <c r="W157" s="5"/>
      <c r="X157" s="5"/>
      <c r="Y157" s="5"/>
      <c r="Z157" s="5"/>
    </row>
    <row r="158" spans="1:26">
      <c r="A158" s="95"/>
      <c r="B158" s="96"/>
      <c r="C158" s="107"/>
      <c r="D158" s="107"/>
      <c r="E158" s="107"/>
      <c r="F158" s="96"/>
      <c r="G158" s="97"/>
      <c r="H158" s="108"/>
      <c r="I158" s="67" t="str">
        <f t="shared" si="10"/>
        <v/>
      </c>
      <c r="J158" s="67" t="str">
        <f t="shared" si="11"/>
        <v/>
      </c>
      <c r="K158" s="97"/>
      <c r="L158" s="97"/>
      <c r="M158" s="67" t="str">
        <f t="shared" si="12"/>
        <v/>
      </c>
      <c r="N158" s="68" t="str">
        <f t="shared" ca="1" si="13"/>
        <v/>
      </c>
      <c r="O158" s="68" t="str">
        <f t="shared" ca="1" si="14"/>
        <v/>
      </c>
      <c r="P158" s="96"/>
      <c r="Q158" s="89"/>
      <c r="R158" s="5"/>
      <c r="S158" s="5"/>
      <c r="T158" s="5"/>
      <c r="U158" s="5"/>
      <c r="V158" s="5"/>
      <c r="W158" s="5"/>
      <c r="X158" s="5"/>
      <c r="Y158" s="5"/>
      <c r="Z158" s="5"/>
    </row>
    <row r="159" spans="1:26">
      <c r="A159" s="95"/>
      <c r="B159" s="96"/>
      <c r="C159" s="107"/>
      <c r="D159" s="107"/>
      <c r="E159" s="107"/>
      <c r="F159" s="96"/>
      <c r="G159" s="97"/>
      <c r="H159" s="108"/>
      <c r="I159" s="67" t="str">
        <f t="shared" si="10"/>
        <v/>
      </c>
      <c r="J159" s="67" t="str">
        <f t="shared" si="11"/>
        <v/>
      </c>
      <c r="K159" s="97"/>
      <c r="L159" s="97"/>
      <c r="M159" s="67" t="str">
        <f t="shared" si="12"/>
        <v/>
      </c>
      <c r="N159" s="68" t="str">
        <f t="shared" ca="1" si="13"/>
        <v/>
      </c>
      <c r="O159" s="68" t="str">
        <f t="shared" ca="1" si="14"/>
        <v/>
      </c>
      <c r="P159" s="96"/>
      <c r="Q159" s="89"/>
      <c r="R159" s="5"/>
      <c r="S159" s="5"/>
      <c r="T159" s="5"/>
      <c r="U159" s="5"/>
      <c r="V159" s="5"/>
      <c r="W159" s="5"/>
      <c r="X159" s="5"/>
      <c r="Y159" s="5"/>
      <c r="Z159" s="5"/>
    </row>
    <row r="160" spans="1:26">
      <c r="A160" s="95"/>
      <c r="B160" s="96"/>
      <c r="C160" s="107"/>
      <c r="D160" s="107"/>
      <c r="E160" s="107"/>
      <c r="F160" s="96"/>
      <c r="G160" s="97"/>
      <c r="H160" s="108"/>
      <c r="I160" s="67" t="str">
        <f t="shared" si="10"/>
        <v/>
      </c>
      <c r="J160" s="67" t="str">
        <f t="shared" si="11"/>
        <v/>
      </c>
      <c r="K160" s="97"/>
      <c r="L160" s="97"/>
      <c r="M160" s="67" t="str">
        <f t="shared" si="12"/>
        <v/>
      </c>
      <c r="N160" s="68" t="str">
        <f t="shared" ca="1" si="13"/>
        <v/>
      </c>
      <c r="O160" s="68" t="str">
        <f t="shared" ca="1" si="14"/>
        <v/>
      </c>
      <c r="P160" s="96"/>
      <c r="Q160" s="89"/>
      <c r="R160" s="5"/>
      <c r="S160" s="5"/>
      <c r="T160" s="5"/>
      <c r="U160" s="5"/>
      <c r="V160" s="5"/>
      <c r="W160" s="5"/>
      <c r="X160" s="5"/>
      <c r="Y160" s="5"/>
      <c r="Z160" s="5"/>
    </row>
    <row r="161" spans="1:26">
      <c r="A161" s="95"/>
      <c r="B161" s="96"/>
      <c r="C161" s="107"/>
      <c r="D161" s="107"/>
      <c r="E161" s="107"/>
      <c r="F161" s="96"/>
      <c r="G161" s="97"/>
      <c r="H161" s="108"/>
      <c r="I161" s="67" t="str">
        <f t="shared" si="10"/>
        <v/>
      </c>
      <c r="J161" s="67" t="str">
        <f t="shared" si="11"/>
        <v/>
      </c>
      <c r="K161" s="97"/>
      <c r="L161" s="97"/>
      <c r="M161" s="67" t="str">
        <f t="shared" si="12"/>
        <v/>
      </c>
      <c r="N161" s="68" t="str">
        <f t="shared" ca="1" si="13"/>
        <v/>
      </c>
      <c r="O161" s="68" t="str">
        <f t="shared" ca="1" si="14"/>
        <v/>
      </c>
      <c r="P161" s="96"/>
      <c r="Q161" s="89"/>
      <c r="R161" s="5"/>
      <c r="S161" s="5"/>
      <c r="T161" s="5"/>
      <c r="U161" s="5"/>
      <c r="V161" s="5"/>
      <c r="W161" s="5"/>
      <c r="X161" s="5"/>
      <c r="Y161" s="5"/>
      <c r="Z161" s="5"/>
    </row>
    <row r="162" spans="1:26">
      <c r="A162" s="95"/>
      <c r="B162" s="96"/>
      <c r="C162" s="107"/>
      <c r="D162" s="107"/>
      <c r="E162" s="107"/>
      <c r="F162" s="96"/>
      <c r="G162" s="97"/>
      <c r="H162" s="108"/>
      <c r="I162" s="67" t="str">
        <f t="shared" si="10"/>
        <v/>
      </c>
      <c r="J162" s="67" t="str">
        <f t="shared" si="11"/>
        <v/>
      </c>
      <c r="K162" s="97"/>
      <c r="L162" s="97"/>
      <c r="M162" s="67" t="str">
        <f t="shared" si="12"/>
        <v/>
      </c>
      <c r="N162" s="68" t="str">
        <f t="shared" ca="1" si="13"/>
        <v/>
      </c>
      <c r="O162" s="68" t="str">
        <f t="shared" ca="1" si="14"/>
        <v/>
      </c>
      <c r="P162" s="96"/>
      <c r="Q162" s="89"/>
      <c r="R162" s="5"/>
      <c r="S162" s="5"/>
      <c r="T162" s="5"/>
      <c r="U162" s="5"/>
      <c r="V162" s="5"/>
      <c r="W162" s="5"/>
      <c r="X162" s="5"/>
      <c r="Y162" s="5"/>
      <c r="Z162" s="5"/>
    </row>
    <row r="163" spans="1:26">
      <c r="A163" s="95"/>
      <c r="B163" s="96"/>
      <c r="C163" s="107"/>
      <c r="D163" s="107"/>
      <c r="E163" s="107"/>
      <c r="F163" s="96"/>
      <c r="G163" s="97"/>
      <c r="H163" s="108"/>
      <c r="I163" s="67" t="str">
        <f t="shared" si="10"/>
        <v/>
      </c>
      <c r="J163" s="67" t="str">
        <f t="shared" si="11"/>
        <v/>
      </c>
      <c r="K163" s="97"/>
      <c r="L163" s="97"/>
      <c r="M163" s="67" t="str">
        <f t="shared" si="12"/>
        <v/>
      </c>
      <c r="N163" s="68" t="str">
        <f t="shared" ca="1" si="13"/>
        <v/>
      </c>
      <c r="O163" s="68" t="str">
        <f t="shared" ca="1" si="14"/>
        <v/>
      </c>
      <c r="P163" s="96"/>
      <c r="Q163" s="89"/>
      <c r="R163" s="5"/>
      <c r="S163" s="5"/>
      <c r="T163" s="5"/>
      <c r="U163" s="5"/>
      <c r="V163" s="5"/>
      <c r="W163" s="5"/>
      <c r="X163" s="5"/>
      <c r="Y163" s="5"/>
      <c r="Z163" s="5"/>
    </row>
    <row r="164" spans="1:26">
      <c r="A164" s="95"/>
      <c r="B164" s="96"/>
      <c r="C164" s="107"/>
      <c r="D164" s="107"/>
      <c r="E164" s="107"/>
      <c r="F164" s="96"/>
      <c r="G164" s="97"/>
      <c r="H164" s="108"/>
      <c r="I164" s="67" t="str">
        <f t="shared" si="10"/>
        <v/>
      </c>
      <c r="J164" s="67" t="str">
        <f t="shared" si="11"/>
        <v/>
      </c>
      <c r="K164" s="97"/>
      <c r="L164" s="97"/>
      <c r="M164" s="67" t="str">
        <f t="shared" si="12"/>
        <v/>
      </c>
      <c r="N164" s="68" t="str">
        <f t="shared" ca="1" si="13"/>
        <v/>
      </c>
      <c r="O164" s="68" t="str">
        <f t="shared" ca="1" si="14"/>
        <v/>
      </c>
      <c r="P164" s="96"/>
      <c r="Q164" s="89"/>
      <c r="R164" s="5"/>
      <c r="S164" s="5"/>
      <c r="T164" s="5"/>
      <c r="U164" s="5"/>
      <c r="V164" s="5"/>
      <c r="W164" s="5"/>
      <c r="X164" s="5"/>
      <c r="Y164" s="5"/>
      <c r="Z164" s="5"/>
    </row>
    <row r="165" spans="1:26">
      <c r="A165" s="95"/>
      <c r="B165" s="96"/>
      <c r="C165" s="107"/>
      <c r="D165" s="107"/>
      <c r="E165" s="107"/>
      <c r="F165" s="96"/>
      <c r="G165" s="97"/>
      <c r="H165" s="108"/>
      <c r="I165" s="67" t="str">
        <f t="shared" si="10"/>
        <v/>
      </c>
      <c r="J165" s="67" t="str">
        <f t="shared" si="11"/>
        <v/>
      </c>
      <c r="K165" s="97"/>
      <c r="L165" s="97"/>
      <c r="M165" s="67" t="str">
        <f t="shared" si="12"/>
        <v/>
      </c>
      <c r="N165" s="68" t="str">
        <f t="shared" ca="1" si="13"/>
        <v/>
      </c>
      <c r="O165" s="68" t="str">
        <f t="shared" ca="1" si="14"/>
        <v/>
      </c>
      <c r="P165" s="96"/>
      <c r="Q165" s="89"/>
      <c r="R165" s="5"/>
      <c r="S165" s="5"/>
      <c r="T165" s="5"/>
      <c r="U165" s="5"/>
      <c r="V165" s="5"/>
      <c r="W165" s="5"/>
      <c r="X165" s="5"/>
      <c r="Y165" s="5"/>
      <c r="Z165" s="5"/>
    </row>
    <row r="166" spans="1:26">
      <c r="A166" s="95"/>
      <c r="B166" s="96"/>
      <c r="C166" s="107"/>
      <c r="D166" s="107"/>
      <c r="E166" s="107"/>
      <c r="F166" s="96"/>
      <c r="G166" s="97"/>
      <c r="H166" s="108"/>
      <c r="I166" s="67" t="str">
        <f t="shared" si="10"/>
        <v/>
      </c>
      <c r="J166" s="67" t="str">
        <f t="shared" si="11"/>
        <v/>
      </c>
      <c r="K166" s="97"/>
      <c r="L166" s="97"/>
      <c r="M166" s="67" t="str">
        <f t="shared" si="12"/>
        <v/>
      </c>
      <c r="N166" s="68" t="str">
        <f t="shared" ca="1" si="13"/>
        <v/>
      </c>
      <c r="O166" s="68" t="str">
        <f t="shared" ca="1" si="14"/>
        <v/>
      </c>
      <c r="P166" s="96"/>
      <c r="Q166" s="89"/>
      <c r="R166" s="5"/>
      <c r="S166" s="5"/>
      <c r="T166" s="5"/>
      <c r="U166" s="5"/>
      <c r="V166" s="5"/>
      <c r="W166" s="5"/>
      <c r="X166" s="5"/>
      <c r="Y166" s="5"/>
      <c r="Z166" s="5"/>
    </row>
    <row r="167" spans="1:26">
      <c r="A167" s="95"/>
      <c r="B167" s="96"/>
      <c r="C167" s="107"/>
      <c r="D167" s="107"/>
      <c r="E167" s="107"/>
      <c r="F167" s="96"/>
      <c r="G167" s="97"/>
      <c r="H167" s="108"/>
      <c r="I167" s="67" t="str">
        <f t="shared" si="10"/>
        <v/>
      </c>
      <c r="J167" s="67" t="str">
        <f t="shared" si="11"/>
        <v/>
      </c>
      <c r="K167" s="97"/>
      <c r="L167" s="97"/>
      <c r="M167" s="67" t="str">
        <f t="shared" si="12"/>
        <v/>
      </c>
      <c r="N167" s="68" t="str">
        <f t="shared" ca="1" si="13"/>
        <v/>
      </c>
      <c r="O167" s="68" t="str">
        <f t="shared" ca="1" si="14"/>
        <v/>
      </c>
      <c r="P167" s="96"/>
      <c r="Q167" s="89"/>
      <c r="R167" s="5"/>
      <c r="S167" s="5"/>
      <c r="T167" s="5"/>
      <c r="U167" s="5"/>
      <c r="V167" s="5"/>
      <c r="W167" s="5"/>
      <c r="X167" s="5"/>
      <c r="Y167" s="5"/>
      <c r="Z167" s="5"/>
    </row>
    <row r="168" spans="1:26">
      <c r="A168" s="95"/>
      <c r="B168" s="96"/>
      <c r="C168" s="107"/>
      <c r="D168" s="107"/>
      <c r="E168" s="107"/>
      <c r="F168" s="96"/>
      <c r="G168" s="97"/>
      <c r="H168" s="108"/>
      <c r="I168" s="67" t="str">
        <f t="shared" si="10"/>
        <v/>
      </c>
      <c r="J168" s="67" t="str">
        <f t="shared" si="11"/>
        <v/>
      </c>
      <c r="K168" s="97"/>
      <c r="L168" s="97"/>
      <c r="M168" s="67" t="str">
        <f t="shared" si="12"/>
        <v/>
      </c>
      <c r="N168" s="68" t="str">
        <f t="shared" ca="1" si="13"/>
        <v/>
      </c>
      <c r="O168" s="68" t="str">
        <f t="shared" ca="1" si="14"/>
        <v/>
      </c>
      <c r="P168" s="96"/>
      <c r="Q168" s="89"/>
      <c r="R168" s="5"/>
      <c r="S168" s="5"/>
      <c r="T168" s="5"/>
      <c r="U168" s="5"/>
      <c r="V168" s="5"/>
      <c r="W168" s="5"/>
      <c r="X168" s="5"/>
      <c r="Y168" s="5"/>
      <c r="Z168" s="5"/>
    </row>
    <row r="169" spans="1:26">
      <c r="A169" s="95"/>
      <c r="B169" s="96"/>
      <c r="C169" s="107"/>
      <c r="D169" s="107"/>
      <c r="E169" s="107"/>
      <c r="F169" s="96"/>
      <c r="G169" s="97"/>
      <c r="H169" s="108"/>
      <c r="I169" s="67" t="str">
        <f t="shared" si="10"/>
        <v/>
      </c>
      <c r="J169" s="67" t="str">
        <f t="shared" si="11"/>
        <v/>
      </c>
      <c r="K169" s="97"/>
      <c r="L169" s="97"/>
      <c r="M169" s="67" t="str">
        <f t="shared" si="12"/>
        <v/>
      </c>
      <c r="N169" s="68" t="str">
        <f t="shared" ca="1" si="13"/>
        <v/>
      </c>
      <c r="O169" s="68" t="str">
        <f t="shared" ca="1" si="14"/>
        <v/>
      </c>
      <c r="P169" s="96"/>
      <c r="Q169" s="89"/>
      <c r="R169" s="5"/>
      <c r="S169" s="5"/>
      <c r="T169" s="5"/>
      <c r="U169" s="5"/>
      <c r="V169" s="5"/>
      <c r="W169" s="5"/>
      <c r="X169" s="5"/>
      <c r="Y169" s="5"/>
      <c r="Z169" s="5"/>
    </row>
    <row r="170" spans="1:26">
      <c r="A170" s="95"/>
      <c r="B170" s="96"/>
      <c r="C170" s="107"/>
      <c r="D170" s="107"/>
      <c r="E170" s="107"/>
      <c r="F170" s="96"/>
      <c r="G170" s="97"/>
      <c r="H170" s="108"/>
      <c r="I170" s="67" t="str">
        <f t="shared" si="10"/>
        <v/>
      </c>
      <c r="J170" s="67" t="str">
        <f t="shared" si="11"/>
        <v/>
      </c>
      <c r="K170" s="97"/>
      <c r="L170" s="97"/>
      <c r="M170" s="67" t="str">
        <f t="shared" si="12"/>
        <v/>
      </c>
      <c r="N170" s="68" t="str">
        <f t="shared" ca="1" si="13"/>
        <v/>
      </c>
      <c r="O170" s="68" t="str">
        <f t="shared" ca="1" si="14"/>
        <v/>
      </c>
      <c r="P170" s="96"/>
      <c r="Q170" s="89"/>
      <c r="R170" s="5"/>
      <c r="S170" s="5"/>
      <c r="T170" s="5"/>
      <c r="U170" s="5"/>
      <c r="V170" s="5"/>
      <c r="W170" s="5"/>
      <c r="X170" s="5"/>
      <c r="Y170" s="5"/>
      <c r="Z170" s="5"/>
    </row>
    <row r="171" spans="1:26">
      <c r="A171" s="95"/>
      <c r="B171" s="96"/>
      <c r="C171" s="107"/>
      <c r="D171" s="107"/>
      <c r="E171" s="107"/>
      <c r="F171" s="96"/>
      <c r="G171" s="97"/>
      <c r="H171" s="108"/>
      <c r="I171" s="67" t="str">
        <f t="shared" si="10"/>
        <v/>
      </c>
      <c r="J171" s="67" t="str">
        <f t="shared" si="11"/>
        <v/>
      </c>
      <c r="K171" s="97"/>
      <c r="L171" s="97"/>
      <c r="M171" s="67" t="str">
        <f t="shared" si="12"/>
        <v/>
      </c>
      <c r="N171" s="68" t="str">
        <f t="shared" ca="1" si="13"/>
        <v/>
      </c>
      <c r="O171" s="68" t="str">
        <f t="shared" ca="1" si="14"/>
        <v/>
      </c>
      <c r="P171" s="96"/>
      <c r="Q171" s="89"/>
      <c r="R171" s="5"/>
      <c r="S171" s="5"/>
      <c r="T171" s="5"/>
      <c r="U171" s="5"/>
      <c r="V171" s="5"/>
      <c r="W171" s="5"/>
      <c r="X171" s="5"/>
      <c r="Y171" s="5"/>
      <c r="Z171" s="5"/>
    </row>
    <row r="172" spans="1:26">
      <c r="A172" s="95"/>
      <c r="B172" s="96"/>
      <c r="C172" s="107"/>
      <c r="D172" s="107"/>
      <c r="E172" s="107"/>
      <c r="F172" s="96"/>
      <c r="G172" s="97"/>
      <c r="H172" s="108"/>
      <c r="I172" s="67" t="str">
        <f t="shared" si="10"/>
        <v/>
      </c>
      <c r="J172" s="67" t="str">
        <f t="shared" si="11"/>
        <v/>
      </c>
      <c r="K172" s="97"/>
      <c r="L172" s="97"/>
      <c r="M172" s="67" t="str">
        <f t="shared" si="12"/>
        <v/>
      </c>
      <c r="N172" s="68" t="str">
        <f t="shared" ca="1" si="13"/>
        <v/>
      </c>
      <c r="O172" s="68" t="str">
        <f t="shared" ca="1" si="14"/>
        <v/>
      </c>
      <c r="P172" s="96"/>
      <c r="Q172" s="89"/>
      <c r="R172" s="5"/>
      <c r="S172" s="5"/>
      <c r="T172" s="5"/>
      <c r="U172" s="5"/>
      <c r="V172" s="5"/>
      <c r="W172" s="5"/>
      <c r="X172" s="5"/>
      <c r="Y172" s="5"/>
      <c r="Z172" s="5"/>
    </row>
    <row r="173" spans="1:26">
      <c r="A173" s="95"/>
      <c r="B173" s="96"/>
      <c r="C173" s="107"/>
      <c r="D173" s="107"/>
      <c r="E173" s="107"/>
      <c r="F173" s="96"/>
      <c r="G173" s="97"/>
      <c r="H173" s="108"/>
      <c r="I173" s="67" t="str">
        <f t="shared" si="10"/>
        <v/>
      </c>
      <c r="J173" s="67" t="str">
        <f t="shared" si="11"/>
        <v/>
      </c>
      <c r="K173" s="97"/>
      <c r="L173" s="97"/>
      <c r="M173" s="67" t="str">
        <f t="shared" si="12"/>
        <v/>
      </c>
      <c r="N173" s="68" t="str">
        <f t="shared" ca="1" si="13"/>
        <v/>
      </c>
      <c r="O173" s="68" t="str">
        <f t="shared" ca="1" si="14"/>
        <v/>
      </c>
      <c r="P173" s="96"/>
      <c r="Q173" s="89"/>
      <c r="R173" s="5"/>
      <c r="S173" s="5"/>
      <c r="T173" s="5"/>
      <c r="U173" s="5"/>
      <c r="V173" s="5"/>
      <c r="W173" s="5"/>
      <c r="X173" s="5"/>
      <c r="Y173" s="5"/>
      <c r="Z173" s="5"/>
    </row>
    <row r="174" spans="1:26">
      <c r="A174" s="95"/>
      <c r="B174" s="96"/>
      <c r="C174" s="107"/>
      <c r="D174" s="107"/>
      <c r="E174" s="107"/>
      <c r="F174" s="96"/>
      <c r="G174" s="97"/>
      <c r="H174" s="108"/>
      <c r="I174" s="67" t="str">
        <f t="shared" si="10"/>
        <v/>
      </c>
      <c r="J174" s="67" t="str">
        <f t="shared" si="11"/>
        <v/>
      </c>
      <c r="K174" s="97"/>
      <c r="L174" s="97"/>
      <c r="M174" s="67" t="str">
        <f t="shared" si="12"/>
        <v/>
      </c>
      <c r="N174" s="68" t="str">
        <f t="shared" ca="1" si="13"/>
        <v/>
      </c>
      <c r="O174" s="68" t="str">
        <f t="shared" ca="1" si="14"/>
        <v/>
      </c>
      <c r="P174" s="96"/>
      <c r="Q174" s="89"/>
      <c r="R174" s="5"/>
      <c r="S174" s="5"/>
      <c r="T174" s="5"/>
      <c r="U174" s="5"/>
      <c r="V174" s="5"/>
      <c r="W174" s="5"/>
      <c r="X174" s="5"/>
      <c r="Y174" s="5"/>
      <c r="Z174" s="5"/>
    </row>
    <row r="175" spans="1:26">
      <c r="A175" s="95"/>
      <c r="B175" s="96"/>
      <c r="C175" s="107"/>
      <c r="D175" s="107"/>
      <c r="E175" s="107"/>
      <c r="F175" s="96"/>
      <c r="G175" s="97"/>
      <c r="H175" s="108"/>
      <c r="I175" s="67" t="str">
        <f t="shared" si="10"/>
        <v/>
      </c>
      <c r="J175" s="67" t="str">
        <f t="shared" si="11"/>
        <v/>
      </c>
      <c r="K175" s="97"/>
      <c r="L175" s="97"/>
      <c r="M175" s="67" t="str">
        <f t="shared" si="12"/>
        <v/>
      </c>
      <c r="N175" s="68" t="str">
        <f t="shared" ca="1" si="13"/>
        <v/>
      </c>
      <c r="O175" s="68" t="str">
        <f t="shared" ca="1" si="14"/>
        <v/>
      </c>
      <c r="P175" s="96"/>
      <c r="Q175" s="89"/>
      <c r="R175" s="5"/>
      <c r="S175" s="5"/>
      <c r="T175" s="5"/>
      <c r="U175" s="5"/>
      <c r="V175" s="5"/>
      <c r="W175" s="5"/>
      <c r="X175" s="5"/>
      <c r="Y175" s="5"/>
      <c r="Z175" s="5"/>
    </row>
    <row r="176" spans="1:26">
      <c r="A176" s="95"/>
      <c r="B176" s="96"/>
      <c r="C176" s="107"/>
      <c r="D176" s="107"/>
      <c r="E176" s="107"/>
      <c r="F176" s="96"/>
      <c r="G176" s="97"/>
      <c r="H176" s="108"/>
      <c r="I176" s="67" t="str">
        <f t="shared" si="10"/>
        <v/>
      </c>
      <c r="J176" s="67" t="str">
        <f t="shared" si="11"/>
        <v/>
      </c>
      <c r="K176" s="97"/>
      <c r="L176" s="97"/>
      <c r="M176" s="67" t="str">
        <f t="shared" si="12"/>
        <v/>
      </c>
      <c r="N176" s="68" t="str">
        <f t="shared" ca="1" si="13"/>
        <v/>
      </c>
      <c r="O176" s="68" t="str">
        <f t="shared" ca="1" si="14"/>
        <v/>
      </c>
      <c r="P176" s="96"/>
      <c r="Q176" s="89"/>
      <c r="R176" s="5"/>
      <c r="S176" s="5"/>
      <c r="T176" s="5"/>
      <c r="U176" s="5"/>
      <c r="V176" s="5"/>
      <c r="W176" s="5"/>
      <c r="X176" s="5"/>
      <c r="Y176" s="5"/>
      <c r="Z176" s="5"/>
    </row>
    <row r="177" spans="1:26">
      <c r="A177" s="95"/>
      <c r="B177" s="96"/>
      <c r="C177" s="107"/>
      <c r="D177" s="107"/>
      <c r="E177" s="107"/>
      <c r="F177" s="96"/>
      <c r="G177" s="97"/>
      <c r="H177" s="108"/>
      <c r="I177" s="67" t="str">
        <f t="shared" si="10"/>
        <v/>
      </c>
      <c r="J177" s="67" t="str">
        <f t="shared" si="11"/>
        <v/>
      </c>
      <c r="K177" s="97"/>
      <c r="L177" s="97"/>
      <c r="M177" s="67" t="str">
        <f t="shared" si="12"/>
        <v/>
      </c>
      <c r="N177" s="68" t="str">
        <f t="shared" ca="1" si="13"/>
        <v/>
      </c>
      <c r="O177" s="68" t="str">
        <f t="shared" ca="1" si="14"/>
        <v/>
      </c>
      <c r="P177" s="96"/>
      <c r="Q177" s="89"/>
      <c r="R177" s="5"/>
      <c r="S177" s="5"/>
      <c r="T177" s="5"/>
      <c r="U177" s="5"/>
      <c r="V177" s="5"/>
      <c r="W177" s="5"/>
      <c r="X177" s="5"/>
      <c r="Y177" s="5"/>
      <c r="Z177" s="5"/>
    </row>
    <row r="178" spans="1:26">
      <c r="A178" s="95"/>
      <c r="B178" s="96"/>
      <c r="C178" s="107"/>
      <c r="D178" s="107"/>
      <c r="E178" s="107"/>
      <c r="F178" s="96"/>
      <c r="G178" s="97"/>
      <c r="H178" s="108"/>
      <c r="I178" s="67" t="str">
        <f t="shared" si="10"/>
        <v/>
      </c>
      <c r="J178" s="67" t="str">
        <f t="shared" si="11"/>
        <v/>
      </c>
      <c r="K178" s="97"/>
      <c r="L178" s="97"/>
      <c r="M178" s="67" t="str">
        <f t="shared" si="12"/>
        <v/>
      </c>
      <c r="N178" s="68" t="str">
        <f t="shared" ca="1" si="13"/>
        <v/>
      </c>
      <c r="O178" s="68" t="str">
        <f t="shared" ca="1" si="14"/>
        <v/>
      </c>
      <c r="P178" s="96"/>
      <c r="Q178" s="89"/>
      <c r="R178" s="5"/>
      <c r="S178" s="5"/>
      <c r="T178" s="5"/>
      <c r="U178" s="5"/>
      <c r="V178" s="5"/>
      <c r="W178" s="5"/>
      <c r="X178" s="5"/>
      <c r="Y178" s="5"/>
      <c r="Z178" s="5"/>
    </row>
    <row r="179" spans="1:26">
      <c r="A179" s="95"/>
      <c r="B179" s="96"/>
      <c r="C179" s="107"/>
      <c r="D179" s="107"/>
      <c r="E179" s="107"/>
      <c r="F179" s="96"/>
      <c r="G179" s="97"/>
      <c r="H179" s="108"/>
      <c r="I179" s="67" t="str">
        <f t="shared" si="10"/>
        <v/>
      </c>
      <c r="J179" s="67" t="str">
        <f t="shared" si="11"/>
        <v/>
      </c>
      <c r="K179" s="97"/>
      <c r="L179" s="97"/>
      <c r="M179" s="67" t="str">
        <f t="shared" si="12"/>
        <v/>
      </c>
      <c r="N179" s="68" t="str">
        <f t="shared" ca="1" si="13"/>
        <v/>
      </c>
      <c r="O179" s="68" t="str">
        <f t="shared" ca="1" si="14"/>
        <v/>
      </c>
      <c r="P179" s="96"/>
      <c r="Q179" s="89"/>
      <c r="R179" s="5"/>
      <c r="S179" s="5"/>
      <c r="T179" s="5"/>
      <c r="U179" s="5"/>
      <c r="V179" s="5"/>
      <c r="W179" s="5"/>
      <c r="X179" s="5"/>
      <c r="Y179" s="5"/>
      <c r="Z179" s="5"/>
    </row>
    <row r="180" spans="1:26">
      <c r="A180" s="95"/>
      <c r="B180" s="96"/>
      <c r="C180" s="107"/>
      <c r="D180" s="107"/>
      <c r="E180" s="107"/>
      <c r="F180" s="96"/>
      <c r="G180" s="97"/>
      <c r="H180" s="108"/>
      <c r="I180" s="67" t="str">
        <f t="shared" si="10"/>
        <v/>
      </c>
      <c r="J180" s="67" t="str">
        <f t="shared" si="11"/>
        <v/>
      </c>
      <c r="K180" s="97"/>
      <c r="L180" s="97"/>
      <c r="M180" s="67" t="str">
        <f t="shared" si="12"/>
        <v/>
      </c>
      <c r="N180" s="68" t="str">
        <f t="shared" ca="1" si="13"/>
        <v/>
      </c>
      <c r="O180" s="68" t="str">
        <f t="shared" ca="1" si="14"/>
        <v/>
      </c>
      <c r="P180" s="96"/>
      <c r="Q180" s="89"/>
      <c r="R180" s="5"/>
      <c r="S180" s="5"/>
      <c r="T180" s="5"/>
      <c r="U180" s="5"/>
      <c r="V180" s="5"/>
      <c r="W180" s="5"/>
      <c r="X180" s="5"/>
      <c r="Y180" s="5"/>
      <c r="Z180" s="5"/>
    </row>
    <row r="181" spans="1:26">
      <c r="A181" s="95"/>
      <c r="B181" s="96"/>
      <c r="C181" s="107"/>
      <c r="D181" s="107"/>
      <c r="E181" s="107"/>
      <c r="F181" s="96"/>
      <c r="G181" s="97"/>
      <c r="H181" s="108"/>
      <c r="I181" s="67" t="str">
        <f t="shared" si="10"/>
        <v/>
      </c>
      <c r="J181" s="67" t="str">
        <f t="shared" si="11"/>
        <v/>
      </c>
      <c r="K181" s="97"/>
      <c r="L181" s="97"/>
      <c r="M181" s="67" t="str">
        <f t="shared" si="12"/>
        <v/>
      </c>
      <c r="N181" s="68" t="str">
        <f t="shared" ca="1" si="13"/>
        <v/>
      </c>
      <c r="O181" s="68" t="str">
        <f t="shared" ca="1" si="14"/>
        <v/>
      </c>
      <c r="P181" s="96"/>
      <c r="Q181" s="89"/>
      <c r="R181" s="5"/>
      <c r="S181" s="5"/>
      <c r="T181" s="5"/>
      <c r="U181" s="5"/>
      <c r="V181" s="5"/>
      <c r="W181" s="5"/>
      <c r="X181" s="5"/>
      <c r="Y181" s="5"/>
      <c r="Z181" s="5"/>
    </row>
    <row r="182" spans="1:26">
      <c r="A182" s="95"/>
      <c r="B182" s="96"/>
      <c r="C182" s="107"/>
      <c r="D182" s="107"/>
      <c r="E182" s="107"/>
      <c r="F182" s="96"/>
      <c r="G182" s="97"/>
      <c r="H182" s="108"/>
      <c r="I182" s="67" t="str">
        <f t="shared" si="10"/>
        <v/>
      </c>
      <c r="J182" s="67" t="str">
        <f t="shared" si="11"/>
        <v/>
      </c>
      <c r="K182" s="97"/>
      <c r="L182" s="97"/>
      <c r="M182" s="67" t="str">
        <f t="shared" si="12"/>
        <v/>
      </c>
      <c r="N182" s="68" t="str">
        <f t="shared" ca="1" si="13"/>
        <v/>
      </c>
      <c r="O182" s="68" t="str">
        <f t="shared" ca="1" si="14"/>
        <v/>
      </c>
      <c r="P182" s="96"/>
      <c r="Q182" s="89"/>
      <c r="R182" s="5"/>
      <c r="S182" s="5"/>
      <c r="T182" s="5"/>
      <c r="U182" s="5"/>
      <c r="V182" s="5"/>
      <c r="W182" s="5"/>
      <c r="X182" s="5"/>
      <c r="Y182" s="5"/>
      <c r="Z182" s="5"/>
    </row>
    <row r="183" spans="1:26">
      <c r="A183" s="95"/>
      <c r="B183" s="96"/>
      <c r="C183" s="107"/>
      <c r="D183" s="107"/>
      <c r="E183" s="107"/>
      <c r="F183" s="96"/>
      <c r="G183" s="97"/>
      <c r="H183" s="108"/>
      <c r="I183" s="67" t="str">
        <f t="shared" si="10"/>
        <v/>
      </c>
      <c r="J183" s="67" t="str">
        <f t="shared" si="11"/>
        <v/>
      </c>
      <c r="K183" s="97"/>
      <c r="L183" s="97"/>
      <c r="M183" s="67" t="str">
        <f t="shared" si="12"/>
        <v/>
      </c>
      <c r="N183" s="68" t="str">
        <f t="shared" ca="1" si="13"/>
        <v/>
      </c>
      <c r="O183" s="68" t="str">
        <f t="shared" ca="1" si="14"/>
        <v/>
      </c>
      <c r="P183" s="96"/>
      <c r="Q183" s="89"/>
      <c r="R183" s="5"/>
      <c r="S183" s="5"/>
      <c r="T183" s="5"/>
      <c r="U183" s="5"/>
      <c r="V183" s="5"/>
      <c r="W183" s="5"/>
      <c r="X183" s="5"/>
      <c r="Y183" s="5"/>
      <c r="Z183" s="5"/>
    </row>
    <row r="184" spans="1:26">
      <c r="A184" s="95"/>
      <c r="B184" s="96"/>
      <c r="C184" s="107"/>
      <c r="D184" s="107"/>
      <c r="E184" s="107"/>
      <c r="F184" s="96"/>
      <c r="G184" s="97"/>
      <c r="H184" s="108"/>
      <c r="I184" s="67" t="str">
        <f t="shared" si="10"/>
        <v/>
      </c>
      <c r="J184" s="67" t="str">
        <f t="shared" si="11"/>
        <v/>
      </c>
      <c r="K184" s="97"/>
      <c r="L184" s="97"/>
      <c r="M184" s="67" t="str">
        <f t="shared" si="12"/>
        <v/>
      </c>
      <c r="N184" s="68" t="str">
        <f t="shared" ca="1" si="13"/>
        <v/>
      </c>
      <c r="O184" s="68" t="str">
        <f t="shared" ca="1" si="14"/>
        <v/>
      </c>
      <c r="P184" s="96"/>
      <c r="Q184" s="89"/>
      <c r="R184" s="5"/>
      <c r="S184" s="5"/>
      <c r="T184" s="5"/>
      <c r="U184" s="5"/>
      <c r="V184" s="5"/>
      <c r="W184" s="5"/>
      <c r="X184" s="5"/>
      <c r="Y184" s="5"/>
      <c r="Z184" s="5"/>
    </row>
    <row r="185" spans="1:26">
      <c r="A185" s="95"/>
      <c r="B185" s="96"/>
      <c r="C185" s="107"/>
      <c r="D185" s="107"/>
      <c r="E185" s="107"/>
      <c r="F185" s="96"/>
      <c r="G185" s="97"/>
      <c r="H185" s="108"/>
      <c r="I185" s="67" t="str">
        <f t="shared" si="10"/>
        <v/>
      </c>
      <c r="J185" s="67" t="str">
        <f t="shared" si="11"/>
        <v/>
      </c>
      <c r="K185" s="97"/>
      <c r="L185" s="97"/>
      <c r="M185" s="67" t="str">
        <f t="shared" si="12"/>
        <v/>
      </c>
      <c r="N185" s="68" t="str">
        <f t="shared" ca="1" si="13"/>
        <v/>
      </c>
      <c r="O185" s="68" t="str">
        <f t="shared" ca="1" si="14"/>
        <v/>
      </c>
      <c r="P185" s="96"/>
      <c r="Q185" s="89"/>
      <c r="R185" s="5"/>
      <c r="S185" s="5"/>
      <c r="T185" s="5"/>
      <c r="U185" s="5"/>
      <c r="V185" s="5"/>
      <c r="W185" s="5"/>
      <c r="X185" s="5"/>
      <c r="Y185" s="5"/>
      <c r="Z185" s="5"/>
    </row>
    <row r="186" spans="1:26">
      <c r="A186" s="95"/>
      <c r="B186" s="96"/>
      <c r="C186" s="107"/>
      <c r="D186" s="107"/>
      <c r="E186" s="107"/>
      <c r="F186" s="96"/>
      <c r="G186" s="97"/>
      <c r="H186" s="108"/>
      <c r="I186" s="67" t="str">
        <f t="shared" si="10"/>
        <v/>
      </c>
      <c r="J186" s="67" t="str">
        <f t="shared" si="11"/>
        <v/>
      </c>
      <c r="K186" s="97"/>
      <c r="L186" s="97"/>
      <c r="M186" s="67" t="str">
        <f t="shared" si="12"/>
        <v/>
      </c>
      <c r="N186" s="68" t="str">
        <f t="shared" ca="1" si="13"/>
        <v/>
      </c>
      <c r="O186" s="68" t="str">
        <f t="shared" ca="1" si="14"/>
        <v/>
      </c>
      <c r="P186" s="96"/>
      <c r="Q186" s="89"/>
      <c r="R186" s="5"/>
      <c r="S186" s="5"/>
      <c r="T186" s="5"/>
      <c r="U186" s="5"/>
      <c r="V186" s="5"/>
      <c r="W186" s="5"/>
      <c r="X186" s="5"/>
      <c r="Y186" s="5"/>
      <c r="Z186" s="5"/>
    </row>
    <row r="187" spans="1:26">
      <c r="A187" s="95"/>
      <c r="B187" s="96"/>
      <c r="C187" s="107"/>
      <c r="D187" s="107"/>
      <c r="E187" s="107"/>
      <c r="F187" s="96"/>
      <c r="G187" s="97"/>
      <c r="H187" s="108"/>
      <c r="I187" s="67" t="str">
        <f t="shared" si="10"/>
        <v/>
      </c>
      <c r="J187" s="67" t="str">
        <f t="shared" si="11"/>
        <v/>
      </c>
      <c r="K187" s="97"/>
      <c r="L187" s="97"/>
      <c r="M187" s="67" t="str">
        <f t="shared" si="12"/>
        <v/>
      </c>
      <c r="N187" s="68" t="str">
        <f t="shared" ca="1" si="13"/>
        <v/>
      </c>
      <c r="O187" s="68" t="str">
        <f t="shared" ca="1" si="14"/>
        <v/>
      </c>
      <c r="P187" s="96"/>
      <c r="Q187" s="89"/>
      <c r="R187" s="5"/>
      <c r="S187" s="5"/>
      <c r="T187" s="5"/>
      <c r="U187" s="5"/>
      <c r="V187" s="5"/>
      <c r="W187" s="5"/>
      <c r="X187" s="5"/>
      <c r="Y187" s="5"/>
      <c r="Z187" s="5"/>
    </row>
    <row r="188" spans="1:26">
      <c r="A188" s="95"/>
      <c r="B188" s="96"/>
      <c r="C188" s="107"/>
      <c r="D188" s="107"/>
      <c r="E188" s="107"/>
      <c r="F188" s="96"/>
      <c r="G188" s="97"/>
      <c r="H188" s="108"/>
      <c r="I188" s="67" t="str">
        <f t="shared" si="10"/>
        <v/>
      </c>
      <c r="J188" s="67" t="str">
        <f t="shared" si="11"/>
        <v/>
      </c>
      <c r="K188" s="97"/>
      <c r="L188" s="97"/>
      <c r="M188" s="67" t="str">
        <f t="shared" si="12"/>
        <v/>
      </c>
      <c r="N188" s="68" t="str">
        <f t="shared" ca="1" si="13"/>
        <v/>
      </c>
      <c r="O188" s="68" t="str">
        <f t="shared" ca="1" si="14"/>
        <v/>
      </c>
      <c r="P188" s="96"/>
      <c r="Q188" s="89"/>
      <c r="R188" s="5"/>
      <c r="S188" s="5"/>
      <c r="T188" s="5"/>
      <c r="U188" s="5"/>
      <c r="V188" s="5"/>
      <c r="W188" s="5"/>
      <c r="X188" s="5"/>
      <c r="Y188" s="5"/>
      <c r="Z188" s="5"/>
    </row>
    <row r="189" spans="1:26">
      <c r="A189" s="95"/>
      <c r="B189" s="96"/>
      <c r="C189" s="107"/>
      <c r="D189" s="107"/>
      <c r="E189" s="107"/>
      <c r="F189" s="96"/>
      <c r="G189" s="97"/>
      <c r="H189" s="108"/>
      <c r="I189" s="67" t="str">
        <f t="shared" si="10"/>
        <v/>
      </c>
      <c r="J189" s="67" t="str">
        <f t="shared" si="11"/>
        <v/>
      </c>
      <c r="K189" s="97"/>
      <c r="L189" s="97"/>
      <c r="M189" s="67" t="str">
        <f t="shared" si="12"/>
        <v/>
      </c>
      <c r="N189" s="68" t="str">
        <f t="shared" ca="1" si="13"/>
        <v/>
      </c>
      <c r="O189" s="68" t="str">
        <f t="shared" ca="1" si="14"/>
        <v/>
      </c>
      <c r="P189" s="96"/>
      <c r="Q189" s="89"/>
      <c r="R189" s="5"/>
      <c r="S189" s="5"/>
      <c r="T189" s="5"/>
      <c r="U189" s="5"/>
      <c r="V189" s="5"/>
      <c r="W189" s="5"/>
      <c r="X189" s="5"/>
      <c r="Y189" s="5"/>
      <c r="Z189" s="5"/>
    </row>
    <row r="190" spans="1:26">
      <c r="A190" s="95"/>
      <c r="B190" s="96"/>
      <c r="C190" s="107"/>
      <c r="D190" s="107"/>
      <c r="E190" s="107"/>
      <c r="F190" s="96"/>
      <c r="G190" s="97"/>
      <c r="H190" s="108"/>
      <c r="I190" s="67" t="str">
        <f t="shared" si="10"/>
        <v/>
      </c>
      <c r="J190" s="67" t="str">
        <f t="shared" si="11"/>
        <v/>
      </c>
      <c r="K190" s="97"/>
      <c r="L190" s="97"/>
      <c r="M190" s="67" t="str">
        <f t="shared" si="12"/>
        <v/>
      </c>
      <c r="N190" s="68" t="str">
        <f t="shared" ca="1" si="13"/>
        <v/>
      </c>
      <c r="O190" s="68" t="str">
        <f t="shared" ca="1" si="14"/>
        <v/>
      </c>
      <c r="P190" s="96"/>
      <c r="Q190" s="89"/>
      <c r="R190" s="5"/>
      <c r="S190" s="5"/>
      <c r="T190" s="5"/>
      <c r="U190" s="5"/>
      <c r="V190" s="5"/>
      <c r="W190" s="5"/>
      <c r="X190" s="5"/>
      <c r="Y190" s="5"/>
      <c r="Z190" s="5"/>
    </row>
    <row r="191" spans="1:26">
      <c r="A191" s="95"/>
      <c r="B191" s="96"/>
      <c r="C191" s="107"/>
      <c r="D191" s="107"/>
      <c r="E191" s="107"/>
      <c r="F191" s="96"/>
      <c r="G191" s="97"/>
      <c r="H191" s="108"/>
      <c r="I191" s="67" t="str">
        <f t="shared" si="10"/>
        <v/>
      </c>
      <c r="J191" s="67" t="str">
        <f t="shared" si="11"/>
        <v/>
      </c>
      <c r="K191" s="97"/>
      <c r="L191" s="97"/>
      <c r="M191" s="67" t="str">
        <f t="shared" si="12"/>
        <v/>
      </c>
      <c r="N191" s="68" t="str">
        <f t="shared" ca="1" si="13"/>
        <v/>
      </c>
      <c r="O191" s="68" t="str">
        <f t="shared" ca="1" si="14"/>
        <v/>
      </c>
      <c r="P191" s="96"/>
      <c r="Q191" s="89"/>
      <c r="R191" s="5"/>
      <c r="S191" s="5"/>
      <c r="T191" s="5"/>
      <c r="U191" s="5"/>
      <c r="V191" s="5"/>
      <c r="W191" s="5"/>
      <c r="X191" s="5"/>
      <c r="Y191" s="5"/>
      <c r="Z191" s="5"/>
    </row>
    <row r="192" spans="1:26">
      <c r="A192" s="95"/>
      <c r="B192" s="96"/>
      <c r="C192" s="107"/>
      <c r="D192" s="107"/>
      <c r="E192" s="107"/>
      <c r="F192" s="96"/>
      <c r="G192" s="97"/>
      <c r="H192" s="108"/>
      <c r="I192" s="67" t="str">
        <f t="shared" si="10"/>
        <v/>
      </c>
      <c r="J192" s="67" t="str">
        <f t="shared" si="11"/>
        <v/>
      </c>
      <c r="K192" s="97"/>
      <c r="L192" s="97"/>
      <c r="M192" s="67" t="str">
        <f t="shared" si="12"/>
        <v/>
      </c>
      <c r="N192" s="68" t="str">
        <f t="shared" ca="1" si="13"/>
        <v/>
      </c>
      <c r="O192" s="68" t="str">
        <f t="shared" ca="1" si="14"/>
        <v/>
      </c>
      <c r="P192" s="96"/>
      <c r="Q192" s="89"/>
      <c r="R192" s="5"/>
      <c r="S192" s="5"/>
      <c r="T192" s="5"/>
      <c r="U192" s="5"/>
      <c r="V192" s="5"/>
      <c r="W192" s="5"/>
      <c r="X192" s="5"/>
      <c r="Y192" s="5"/>
      <c r="Z192" s="5"/>
    </row>
    <row r="193" spans="1:26">
      <c r="A193" s="95"/>
      <c r="B193" s="96"/>
      <c r="C193" s="107"/>
      <c r="D193" s="107"/>
      <c r="E193" s="107"/>
      <c r="F193" s="96"/>
      <c r="G193" s="97"/>
      <c r="H193" s="108"/>
      <c r="I193" s="67" t="str">
        <f t="shared" si="10"/>
        <v/>
      </c>
      <c r="J193" s="67" t="str">
        <f t="shared" si="11"/>
        <v/>
      </c>
      <c r="K193" s="97"/>
      <c r="L193" s="97"/>
      <c r="M193" s="67" t="str">
        <f t="shared" si="12"/>
        <v/>
      </c>
      <c r="N193" s="68" t="str">
        <f t="shared" ca="1" si="13"/>
        <v/>
      </c>
      <c r="O193" s="68" t="str">
        <f t="shared" ca="1" si="14"/>
        <v/>
      </c>
      <c r="P193" s="96"/>
      <c r="Q193" s="89"/>
      <c r="R193" s="5"/>
      <c r="S193" s="5"/>
      <c r="T193" s="5"/>
      <c r="U193" s="5"/>
      <c r="V193" s="5"/>
      <c r="W193" s="5"/>
      <c r="X193" s="5"/>
      <c r="Y193" s="5"/>
      <c r="Z193" s="5"/>
    </row>
    <row r="194" spans="1:26">
      <c r="A194" s="95"/>
      <c r="B194" s="96"/>
      <c r="C194" s="107"/>
      <c r="D194" s="107"/>
      <c r="E194" s="107"/>
      <c r="F194" s="96"/>
      <c r="G194" s="97"/>
      <c r="H194" s="108"/>
      <c r="I194" s="67" t="str">
        <f t="shared" si="10"/>
        <v/>
      </c>
      <c r="J194" s="67" t="str">
        <f t="shared" si="11"/>
        <v/>
      </c>
      <c r="K194" s="97"/>
      <c r="L194" s="97"/>
      <c r="M194" s="67" t="str">
        <f t="shared" si="12"/>
        <v/>
      </c>
      <c r="N194" s="68" t="str">
        <f t="shared" ca="1" si="13"/>
        <v/>
      </c>
      <c r="O194" s="68" t="str">
        <f t="shared" ca="1" si="14"/>
        <v/>
      </c>
      <c r="P194" s="96"/>
      <c r="Q194" s="89"/>
      <c r="R194" s="5"/>
      <c r="S194" s="5"/>
      <c r="T194" s="5"/>
      <c r="U194" s="5"/>
      <c r="V194" s="5"/>
      <c r="W194" s="5"/>
      <c r="X194" s="5"/>
      <c r="Y194" s="5"/>
      <c r="Z194" s="5"/>
    </row>
    <row r="195" spans="1:26">
      <c r="A195" s="95"/>
      <c r="B195" s="96"/>
      <c r="C195" s="107"/>
      <c r="D195" s="107"/>
      <c r="E195" s="107"/>
      <c r="F195" s="96"/>
      <c r="G195" s="97"/>
      <c r="H195" s="108"/>
      <c r="I195" s="67" t="str">
        <f t="shared" si="10"/>
        <v/>
      </c>
      <c r="J195" s="67" t="str">
        <f t="shared" si="11"/>
        <v/>
      </c>
      <c r="K195" s="97"/>
      <c r="L195" s="97"/>
      <c r="M195" s="67" t="str">
        <f t="shared" si="12"/>
        <v/>
      </c>
      <c r="N195" s="68" t="str">
        <f t="shared" ca="1" si="13"/>
        <v/>
      </c>
      <c r="O195" s="68" t="str">
        <f t="shared" ca="1" si="14"/>
        <v/>
      </c>
      <c r="P195" s="96"/>
      <c r="Q195" s="89"/>
      <c r="R195" s="5"/>
      <c r="S195" s="5"/>
      <c r="T195" s="5"/>
      <c r="U195" s="5"/>
      <c r="V195" s="5"/>
      <c r="W195" s="5"/>
      <c r="X195" s="5"/>
      <c r="Y195" s="5"/>
      <c r="Z195" s="5"/>
    </row>
    <row r="196" spans="1:26">
      <c r="A196" s="95"/>
      <c r="B196" s="96"/>
      <c r="C196" s="107"/>
      <c r="D196" s="107"/>
      <c r="E196" s="107"/>
      <c r="F196" s="96"/>
      <c r="G196" s="97"/>
      <c r="H196" s="108"/>
      <c r="I196" s="67" t="str">
        <f t="shared" si="10"/>
        <v/>
      </c>
      <c r="J196" s="67" t="str">
        <f t="shared" si="11"/>
        <v/>
      </c>
      <c r="K196" s="97"/>
      <c r="L196" s="97"/>
      <c r="M196" s="67" t="str">
        <f t="shared" si="12"/>
        <v/>
      </c>
      <c r="N196" s="68" t="str">
        <f t="shared" ca="1" si="13"/>
        <v/>
      </c>
      <c r="O196" s="68" t="str">
        <f t="shared" ca="1" si="14"/>
        <v/>
      </c>
      <c r="P196" s="96"/>
      <c r="Q196" s="89"/>
      <c r="R196" s="5"/>
      <c r="S196" s="5"/>
      <c r="T196" s="5"/>
      <c r="U196" s="5"/>
      <c r="V196" s="5"/>
      <c r="W196" s="5"/>
      <c r="X196" s="5"/>
      <c r="Y196" s="5"/>
      <c r="Z196" s="5"/>
    </row>
    <row r="197" spans="1:26">
      <c r="A197" s="95"/>
      <c r="B197" s="96"/>
      <c r="C197" s="107"/>
      <c r="D197" s="107"/>
      <c r="E197" s="107"/>
      <c r="F197" s="96"/>
      <c r="G197" s="97"/>
      <c r="H197" s="108"/>
      <c r="I197" s="67" t="str">
        <f t="shared" ref="I197:I260" si="15">IF($A197="","",$G197*$H197)</f>
        <v/>
      </c>
      <c r="J197" s="67" t="str">
        <f t="shared" ref="J197:J260" si="16">IF($A197="","",$G197+$I197)</f>
        <v/>
      </c>
      <c r="K197" s="97"/>
      <c r="L197" s="97"/>
      <c r="M197" s="67" t="str">
        <f t="shared" ref="M197:M260" si="17">IF($A197="","",MAX(0,$J197-$K197-$L197))</f>
        <v/>
      </c>
      <c r="N197" s="68" t="str">
        <f t="shared" ref="N197:N260" ca="1" si="18">IF($A197="","",IF($M197&lt;=0,"Paid",IF($K197&gt;0,IF(TODAY()&gt;$E197,"Part Paid - Overdue","Part Paid"),IF(TODAY()&gt;$E197,"Overdue","Unpaid"))))</f>
        <v/>
      </c>
      <c r="O197" s="68" t="str">
        <f t="shared" ref="O197:O260" ca="1" si="19">IF(OR($A197="",$M197&lt;=0),"",MAX(0,TODAY()-$E197))</f>
        <v/>
      </c>
      <c r="P197" s="96"/>
      <c r="Q197" s="89"/>
      <c r="R197" s="5"/>
      <c r="S197" s="5"/>
      <c r="T197" s="5"/>
      <c r="U197" s="5"/>
      <c r="V197" s="5"/>
      <c r="W197" s="5"/>
      <c r="X197" s="5"/>
      <c r="Y197" s="5"/>
      <c r="Z197" s="5"/>
    </row>
    <row r="198" spans="1:26">
      <c r="A198" s="95"/>
      <c r="B198" s="96"/>
      <c r="C198" s="107"/>
      <c r="D198" s="107"/>
      <c r="E198" s="107"/>
      <c r="F198" s="96"/>
      <c r="G198" s="97"/>
      <c r="H198" s="108"/>
      <c r="I198" s="67" t="str">
        <f t="shared" si="15"/>
        <v/>
      </c>
      <c r="J198" s="67" t="str">
        <f t="shared" si="16"/>
        <v/>
      </c>
      <c r="K198" s="97"/>
      <c r="L198" s="97"/>
      <c r="M198" s="67" t="str">
        <f t="shared" si="17"/>
        <v/>
      </c>
      <c r="N198" s="68" t="str">
        <f t="shared" ca="1" si="18"/>
        <v/>
      </c>
      <c r="O198" s="68" t="str">
        <f t="shared" ca="1" si="19"/>
        <v/>
      </c>
      <c r="P198" s="96"/>
      <c r="Q198" s="89"/>
      <c r="R198" s="5"/>
      <c r="S198" s="5"/>
      <c r="T198" s="5"/>
      <c r="U198" s="5"/>
      <c r="V198" s="5"/>
      <c r="W198" s="5"/>
      <c r="X198" s="5"/>
      <c r="Y198" s="5"/>
      <c r="Z198" s="5"/>
    </row>
    <row r="199" spans="1:26">
      <c r="A199" s="95"/>
      <c r="B199" s="96"/>
      <c r="C199" s="107"/>
      <c r="D199" s="107"/>
      <c r="E199" s="107"/>
      <c r="F199" s="96"/>
      <c r="G199" s="97"/>
      <c r="H199" s="108"/>
      <c r="I199" s="67" t="str">
        <f t="shared" si="15"/>
        <v/>
      </c>
      <c r="J199" s="67" t="str">
        <f t="shared" si="16"/>
        <v/>
      </c>
      <c r="K199" s="97"/>
      <c r="L199" s="97"/>
      <c r="M199" s="67" t="str">
        <f t="shared" si="17"/>
        <v/>
      </c>
      <c r="N199" s="68" t="str">
        <f t="shared" ca="1" si="18"/>
        <v/>
      </c>
      <c r="O199" s="68" t="str">
        <f t="shared" ca="1" si="19"/>
        <v/>
      </c>
      <c r="P199" s="96"/>
      <c r="Q199" s="89"/>
      <c r="R199" s="5"/>
      <c r="S199" s="5"/>
      <c r="T199" s="5"/>
      <c r="U199" s="5"/>
      <c r="V199" s="5"/>
      <c r="W199" s="5"/>
      <c r="X199" s="5"/>
      <c r="Y199" s="5"/>
      <c r="Z199" s="5"/>
    </row>
    <row r="200" spans="1:26">
      <c r="A200" s="95"/>
      <c r="B200" s="96"/>
      <c r="C200" s="107"/>
      <c r="D200" s="107"/>
      <c r="E200" s="107"/>
      <c r="F200" s="96"/>
      <c r="G200" s="97"/>
      <c r="H200" s="108"/>
      <c r="I200" s="67" t="str">
        <f t="shared" si="15"/>
        <v/>
      </c>
      <c r="J200" s="67" t="str">
        <f t="shared" si="16"/>
        <v/>
      </c>
      <c r="K200" s="97"/>
      <c r="L200" s="97"/>
      <c r="M200" s="67" t="str">
        <f t="shared" si="17"/>
        <v/>
      </c>
      <c r="N200" s="68" t="str">
        <f t="shared" ca="1" si="18"/>
        <v/>
      </c>
      <c r="O200" s="68" t="str">
        <f t="shared" ca="1" si="19"/>
        <v/>
      </c>
      <c r="P200" s="96"/>
      <c r="Q200" s="89"/>
      <c r="R200" s="5"/>
      <c r="S200" s="5"/>
      <c r="T200" s="5"/>
      <c r="U200" s="5"/>
      <c r="V200" s="5"/>
      <c r="W200" s="5"/>
      <c r="X200" s="5"/>
      <c r="Y200" s="5"/>
      <c r="Z200" s="5"/>
    </row>
    <row r="201" spans="1:26">
      <c r="A201" s="95"/>
      <c r="B201" s="96"/>
      <c r="C201" s="107"/>
      <c r="D201" s="107"/>
      <c r="E201" s="107"/>
      <c r="F201" s="96"/>
      <c r="G201" s="97"/>
      <c r="H201" s="108"/>
      <c r="I201" s="67" t="str">
        <f t="shared" si="15"/>
        <v/>
      </c>
      <c r="J201" s="67" t="str">
        <f t="shared" si="16"/>
        <v/>
      </c>
      <c r="K201" s="97"/>
      <c r="L201" s="97"/>
      <c r="M201" s="67" t="str">
        <f t="shared" si="17"/>
        <v/>
      </c>
      <c r="N201" s="68" t="str">
        <f t="shared" ca="1" si="18"/>
        <v/>
      </c>
      <c r="O201" s="68" t="str">
        <f t="shared" ca="1" si="19"/>
        <v/>
      </c>
      <c r="P201" s="96"/>
      <c r="Q201" s="89"/>
      <c r="R201" s="5"/>
      <c r="S201" s="5"/>
      <c r="T201" s="5"/>
      <c r="U201" s="5"/>
      <c r="V201" s="5"/>
      <c r="W201" s="5"/>
      <c r="X201" s="5"/>
      <c r="Y201" s="5"/>
      <c r="Z201" s="5"/>
    </row>
    <row r="202" spans="1:26">
      <c r="A202" s="95"/>
      <c r="B202" s="96"/>
      <c r="C202" s="107"/>
      <c r="D202" s="107"/>
      <c r="E202" s="107"/>
      <c r="F202" s="96"/>
      <c r="G202" s="97"/>
      <c r="H202" s="108"/>
      <c r="I202" s="67" t="str">
        <f t="shared" si="15"/>
        <v/>
      </c>
      <c r="J202" s="67" t="str">
        <f t="shared" si="16"/>
        <v/>
      </c>
      <c r="K202" s="97"/>
      <c r="L202" s="97"/>
      <c r="M202" s="67" t="str">
        <f t="shared" si="17"/>
        <v/>
      </c>
      <c r="N202" s="68" t="str">
        <f t="shared" ca="1" si="18"/>
        <v/>
      </c>
      <c r="O202" s="68" t="str">
        <f t="shared" ca="1" si="19"/>
        <v/>
      </c>
      <c r="P202" s="96"/>
      <c r="Q202" s="89"/>
      <c r="R202" s="5"/>
      <c r="S202" s="5"/>
      <c r="T202" s="5"/>
      <c r="U202" s="5"/>
      <c r="V202" s="5"/>
      <c r="W202" s="5"/>
      <c r="X202" s="5"/>
      <c r="Y202" s="5"/>
      <c r="Z202" s="5"/>
    </row>
    <row r="203" spans="1:26">
      <c r="A203" s="95"/>
      <c r="B203" s="96"/>
      <c r="C203" s="107"/>
      <c r="D203" s="107"/>
      <c r="E203" s="107"/>
      <c r="F203" s="96"/>
      <c r="G203" s="97"/>
      <c r="H203" s="108"/>
      <c r="I203" s="67" t="str">
        <f t="shared" si="15"/>
        <v/>
      </c>
      <c r="J203" s="67" t="str">
        <f t="shared" si="16"/>
        <v/>
      </c>
      <c r="K203" s="97"/>
      <c r="L203" s="97"/>
      <c r="M203" s="67" t="str">
        <f t="shared" si="17"/>
        <v/>
      </c>
      <c r="N203" s="68" t="str">
        <f t="shared" ca="1" si="18"/>
        <v/>
      </c>
      <c r="O203" s="68" t="str">
        <f t="shared" ca="1" si="19"/>
        <v/>
      </c>
      <c r="P203" s="96"/>
      <c r="Q203" s="89"/>
      <c r="R203" s="5"/>
      <c r="S203" s="5"/>
      <c r="T203" s="5"/>
      <c r="U203" s="5"/>
      <c r="V203" s="5"/>
      <c r="W203" s="5"/>
      <c r="X203" s="5"/>
      <c r="Y203" s="5"/>
      <c r="Z203" s="5"/>
    </row>
    <row r="204" spans="1:26">
      <c r="A204" s="95"/>
      <c r="B204" s="96"/>
      <c r="C204" s="107"/>
      <c r="D204" s="107"/>
      <c r="E204" s="107"/>
      <c r="F204" s="96"/>
      <c r="G204" s="97"/>
      <c r="H204" s="108"/>
      <c r="I204" s="67" t="str">
        <f t="shared" si="15"/>
        <v/>
      </c>
      <c r="J204" s="67" t="str">
        <f t="shared" si="16"/>
        <v/>
      </c>
      <c r="K204" s="97"/>
      <c r="L204" s="97"/>
      <c r="M204" s="67" t="str">
        <f t="shared" si="17"/>
        <v/>
      </c>
      <c r="N204" s="68" t="str">
        <f t="shared" ca="1" si="18"/>
        <v/>
      </c>
      <c r="O204" s="68" t="str">
        <f t="shared" ca="1" si="19"/>
        <v/>
      </c>
      <c r="P204" s="96"/>
      <c r="Q204" s="89"/>
      <c r="R204" s="5"/>
      <c r="S204" s="5"/>
      <c r="T204" s="5"/>
      <c r="U204" s="5"/>
      <c r="V204" s="5"/>
      <c r="W204" s="5"/>
      <c r="X204" s="5"/>
      <c r="Y204" s="5"/>
      <c r="Z204" s="5"/>
    </row>
    <row r="205" spans="1:26">
      <c r="A205" s="95"/>
      <c r="B205" s="96"/>
      <c r="C205" s="107"/>
      <c r="D205" s="107"/>
      <c r="E205" s="107"/>
      <c r="F205" s="96"/>
      <c r="G205" s="97"/>
      <c r="H205" s="108"/>
      <c r="I205" s="67" t="str">
        <f t="shared" si="15"/>
        <v/>
      </c>
      <c r="J205" s="67" t="str">
        <f t="shared" si="16"/>
        <v/>
      </c>
      <c r="K205" s="97"/>
      <c r="L205" s="97"/>
      <c r="M205" s="67" t="str">
        <f t="shared" si="17"/>
        <v/>
      </c>
      <c r="N205" s="68" t="str">
        <f t="shared" ca="1" si="18"/>
        <v/>
      </c>
      <c r="O205" s="68" t="str">
        <f t="shared" ca="1" si="19"/>
        <v/>
      </c>
      <c r="P205" s="96"/>
      <c r="Q205" s="89"/>
      <c r="R205" s="5"/>
      <c r="S205" s="5"/>
      <c r="T205" s="5"/>
      <c r="U205" s="5"/>
      <c r="V205" s="5"/>
      <c r="W205" s="5"/>
      <c r="X205" s="5"/>
      <c r="Y205" s="5"/>
      <c r="Z205" s="5"/>
    </row>
    <row r="206" spans="1:26">
      <c r="A206" s="95"/>
      <c r="B206" s="96"/>
      <c r="C206" s="107"/>
      <c r="D206" s="107"/>
      <c r="E206" s="107"/>
      <c r="F206" s="96"/>
      <c r="G206" s="97"/>
      <c r="H206" s="108"/>
      <c r="I206" s="67" t="str">
        <f t="shared" si="15"/>
        <v/>
      </c>
      <c r="J206" s="67" t="str">
        <f t="shared" si="16"/>
        <v/>
      </c>
      <c r="K206" s="97"/>
      <c r="L206" s="97"/>
      <c r="M206" s="67" t="str">
        <f t="shared" si="17"/>
        <v/>
      </c>
      <c r="N206" s="68" t="str">
        <f t="shared" ca="1" si="18"/>
        <v/>
      </c>
      <c r="O206" s="68" t="str">
        <f t="shared" ca="1" si="19"/>
        <v/>
      </c>
      <c r="P206" s="96"/>
      <c r="Q206" s="89"/>
      <c r="R206" s="5"/>
      <c r="S206" s="5"/>
      <c r="T206" s="5"/>
      <c r="U206" s="5"/>
      <c r="V206" s="5"/>
      <c r="W206" s="5"/>
      <c r="X206" s="5"/>
      <c r="Y206" s="5"/>
      <c r="Z206" s="5"/>
    </row>
    <row r="207" spans="1:26">
      <c r="A207" s="95"/>
      <c r="B207" s="96"/>
      <c r="C207" s="107"/>
      <c r="D207" s="107"/>
      <c r="E207" s="107"/>
      <c r="F207" s="96"/>
      <c r="G207" s="97"/>
      <c r="H207" s="108"/>
      <c r="I207" s="67" t="str">
        <f t="shared" si="15"/>
        <v/>
      </c>
      <c r="J207" s="67" t="str">
        <f t="shared" si="16"/>
        <v/>
      </c>
      <c r="K207" s="97"/>
      <c r="L207" s="97"/>
      <c r="M207" s="67" t="str">
        <f t="shared" si="17"/>
        <v/>
      </c>
      <c r="N207" s="68" t="str">
        <f t="shared" ca="1" si="18"/>
        <v/>
      </c>
      <c r="O207" s="68" t="str">
        <f t="shared" ca="1" si="19"/>
        <v/>
      </c>
      <c r="P207" s="96"/>
      <c r="Q207" s="89"/>
      <c r="R207" s="5"/>
      <c r="S207" s="5"/>
      <c r="T207" s="5"/>
      <c r="U207" s="5"/>
      <c r="V207" s="5"/>
      <c r="W207" s="5"/>
      <c r="X207" s="5"/>
      <c r="Y207" s="5"/>
      <c r="Z207" s="5"/>
    </row>
    <row r="208" spans="1:26">
      <c r="A208" s="95"/>
      <c r="B208" s="96"/>
      <c r="C208" s="107"/>
      <c r="D208" s="107"/>
      <c r="E208" s="107"/>
      <c r="F208" s="96"/>
      <c r="G208" s="97"/>
      <c r="H208" s="108"/>
      <c r="I208" s="67" t="str">
        <f t="shared" si="15"/>
        <v/>
      </c>
      <c r="J208" s="67" t="str">
        <f t="shared" si="16"/>
        <v/>
      </c>
      <c r="K208" s="97"/>
      <c r="L208" s="97"/>
      <c r="M208" s="67" t="str">
        <f t="shared" si="17"/>
        <v/>
      </c>
      <c r="N208" s="68" t="str">
        <f t="shared" ca="1" si="18"/>
        <v/>
      </c>
      <c r="O208" s="68" t="str">
        <f t="shared" ca="1" si="19"/>
        <v/>
      </c>
      <c r="P208" s="96"/>
      <c r="Q208" s="89"/>
      <c r="R208" s="5"/>
      <c r="S208" s="5"/>
      <c r="T208" s="5"/>
      <c r="U208" s="5"/>
      <c r="V208" s="5"/>
      <c r="W208" s="5"/>
      <c r="X208" s="5"/>
      <c r="Y208" s="5"/>
      <c r="Z208" s="5"/>
    </row>
    <row r="209" spans="1:26">
      <c r="A209" s="95"/>
      <c r="B209" s="96"/>
      <c r="C209" s="107"/>
      <c r="D209" s="107"/>
      <c r="E209" s="107"/>
      <c r="F209" s="96"/>
      <c r="G209" s="97"/>
      <c r="H209" s="108"/>
      <c r="I209" s="67" t="str">
        <f t="shared" si="15"/>
        <v/>
      </c>
      <c r="J209" s="67" t="str">
        <f t="shared" si="16"/>
        <v/>
      </c>
      <c r="K209" s="97"/>
      <c r="L209" s="97"/>
      <c r="M209" s="67" t="str">
        <f t="shared" si="17"/>
        <v/>
      </c>
      <c r="N209" s="68" t="str">
        <f t="shared" ca="1" si="18"/>
        <v/>
      </c>
      <c r="O209" s="68" t="str">
        <f t="shared" ca="1" si="19"/>
        <v/>
      </c>
      <c r="P209" s="96"/>
      <c r="Q209" s="89"/>
      <c r="R209" s="5"/>
      <c r="S209" s="5"/>
      <c r="T209" s="5"/>
      <c r="U209" s="5"/>
      <c r="V209" s="5"/>
      <c r="W209" s="5"/>
      <c r="X209" s="5"/>
      <c r="Y209" s="5"/>
      <c r="Z209" s="5"/>
    </row>
    <row r="210" spans="1:26">
      <c r="A210" s="95"/>
      <c r="B210" s="96"/>
      <c r="C210" s="107"/>
      <c r="D210" s="107"/>
      <c r="E210" s="107"/>
      <c r="F210" s="96"/>
      <c r="G210" s="97"/>
      <c r="H210" s="108"/>
      <c r="I210" s="67" t="str">
        <f t="shared" si="15"/>
        <v/>
      </c>
      <c r="J210" s="67" t="str">
        <f t="shared" si="16"/>
        <v/>
      </c>
      <c r="K210" s="97"/>
      <c r="L210" s="97"/>
      <c r="M210" s="67" t="str">
        <f t="shared" si="17"/>
        <v/>
      </c>
      <c r="N210" s="68" t="str">
        <f t="shared" ca="1" si="18"/>
        <v/>
      </c>
      <c r="O210" s="68" t="str">
        <f t="shared" ca="1" si="19"/>
        <v/>
      </c>
      <c r="P210" s="96"/>
      <c r="Q210" s="89"/>
      <c r="R210" s="5"/>
      <c r="S210" s="5"/>
      <c r="T210" s="5"/>
      <c r="U210" s="5"/>
      <c r="V210" s="5"/>
      <c r="W210" s="5"/>
      <c r="X210" s="5"/>
      <c r="Y210" s="5"/>
      <c r="Z210" s="5"/>
    </row>
    <row r="211" spans="1:26">
      <c r="A211" s="95"/>
      <c r="B211" s="96"/>
      <c r="C211" s="107"/>
      <c r="D211" s="107"/>
      <c r="E211" s="107"/>
      <c r="F211" s="96"/>
      <c r="G211" s="97"/>
      <c r="H211" s="108"/>
      <c r="I211" s="67" t="str">
        <f t="shared" si="15"/>
        <v/>
      </c>
      <c r="J211" s="67" t="str">
        <f t="shared" si="16"/>
        <v/>
      </c>
      <c r="K211" s="97"/>
      <c r="L211" s="97"/>
      <c r="M211" s="67" t="str">
        <f t="shared" si="17"/>
        <v/>
      </c>
      <c r="N211" s="68" t="str">
        <f t="shared" ca="1" si="18"/>
        <v/>
      </c>
      <c r="O211" s="68" t="str">
        <f t="shared" ca="1" si="19"/>
        <v/>
      </c>
      <c r="P211" s="96"/>
      <c r="Q211" s="89"/>
      <c r="R211" s="5"/>
      <c r="S211" s="5"/>
      <c r="T211" s="5"/>
      <c r="U211" s="5"/>
      <c r="V211" s="5"/>
      <c r="W211" s="5"/>
      <c r="X211" s="5"/>
      <c r="Y211" s="5"/>
      <c r="Z211" s="5"/>
    </row>
    <row r="212" spans="1:26">
      <c r="A212" s="95"/>
      <c r="B212" s="96"/>
      <c r="C212" s="107"/>
      <c r="D212" s="107"/>
      <c r="E212" s="107"/>
      <c r="F212" s="96"/>
      <c r="G212" s="97"/>
      <c r="H212" s="108"/>
      <c r="I212" s="67" t="str">
        <f t="shared" si="15"/>
        <v/>
      </c>
      <c r="J212" s="67" t="str">
        <f t="shared" si="16"/>
        <v/>
      </c>
      <c r="K212" s="97"/>
      <c r="L212" s="97"/>
      <c r="M212" s="67" t="str">
        <f t="shared" si="17"/>
        <v/>
      </c>
      <c r="N212" s="68" t="str">
        <f t="shared" ca="1" si="18"/>
        <v/>
      </c>
      <c r="O212" s="68" t="str">
        <f t="shared" ca="1" si="19"/>
        <v/>
      </c>
      <c r="P212" s="96"/>
      <c r="Q212" s="89"/>
      <c r="R212" s="5"/>
      <c r="S212" s="5"/>
      <c r="T212" s="5"/>
      <c r="U212" s="5"/>
      <c r="V212" s="5"/>
      <c r="W212" s="5"/>
      <c r="X212" s="5"/>
      <c r="Y212" s="5"/>
      <c r="Z212" s="5"/>
    </row>
    <row r="213" spans="1:26">
      <c r="A213" s="95"/>
      <c r="B213" s="96"/>
      <c r="C213" s="107"/>
      <c r="D213" s="107"/>
      <c r="E213" s="107"/>
      <c r="F213" s="96"/>
      <c r="G213" s="97"/>
      <c r="H213" s="108"/>
      <c r="I213" s="67" t="str">
        <f t="shared" si="15"/>
        <v/>
      </c>
      <c r="J213" s="67" t="str">
        <f t="shared" si="16"/>
        <v/>
      </c>
      <c r="K213" s="97"/>
      <c r="L213" s="97"/>
      <c r="M213" s="67" t="str">
        <f t="shared" si="17"/>
        <v/>
      </c>
      <c r="N213" s="68" t="str">
        <f t="shared" ca="1" si="18"/>
        <v/>
      </c>
      <c r="O213" s="68" t="str">
        <f t="shared" ca="1" si="19"/>
        <v/>
      </c>
      <c r="P213" s="96"/>
      <c r="Q213" s="89"/>
      <c r="R213" s="5"/>
      <c r="S213" s="5"/>
      <c r="T213" s="5"/>
      <c r="U213" s="5"/>
      <c r="V213" s="5"/>
      <c r="W213" s="5"/>
      <c r="X213" s="5"/>
      <c r="Y213" s="5"/>
      <c r="Z213" s="5"/>
    </row>
    <row r="214" spans="1:26">
      <c r="A214" s="95"/>
      <c r="B214" s="96"/>
      <c r="C214" s="107"/>
      <c r="D214" s="107"/>
      <c r="E214" s="107"/>
      <c r="F214" s="96"/>
      <c r="G214" s="97"/>
      <c r="H214" s="108"/>
      <c r="I214" s="67" t="str">
        <f t="shared" si="15"/>
        <v/>
      </c>
      <c r="J214" s="67" t="str">
        <f t="shared" si="16"/>
        <v/>
      </c>
      <c r="K214" s="97"/>
      <c r="L214" s="97"/>
      <c r="M214" s="67" t="str">
        <f t="shared" si="17"/>
        <v/>
      </c>
      <c r="N214" s="68" t="str">
        <f t="shared" ca="1" si="18"/>
        <v/>
      </c>
      <c r="O214" s="68" t="str">
        <f t="shared" ca="1" si="19"/>
        <v/>
      </c>
      <c r="P214" s="96"/>
      <c r="Q214" s="89"/>
      <c r="R214" s="5"/>
      <c r="S214" s="5"/>
      <c r="T214" s="5"/>
      <c r="U214" s="5"/>
      <c r="V214" s="5"/>
      <c r="W214" s="5"/>
      <c r="X214" s="5"/>
      <c r="Y214" s="5"/>
      <c r="Z214" s="5"/>
    </row>
    <row r="215" spans="1:26">
      <c r="A215" s="95"/>
      <c r="B215" s="96"/>
      <c r="C215" s="107"/>
      <c r="D215" s="107"/>
      <c r="E215" s="107"/>
      <c r="F215" s="96"/>
      <c r="G215" s="97"/>
      <c r="H215" s="108"/>
      <c r="I215" s="67" t="str">
        <f t="shared" si="15"/>
        <v/>
      </c>
      <c r="J215" s="67" t="str">
        <f t="shared" si="16"/>
        <v/>
      </c>
      <c r="K215" s="97"/>
      <c r="L215" s="97"/>
      <c r="M215" s="67" t="str">
        <f t="shared" si="17"/>
        <v/>
      </c>
      <c r="N215" s="68" t="str">
        <f t="shared" ca="1" si="18"/>
        <v/>
      </c>
      <c r="O215" s="68" t="str">
        <f t="shared" ca="1" si="19"/>
        <v/>
      </c>
      <c r="P215" s="96"/>
      <c r="Q215" s="89"/>
      <c r="R215" s="5"/>
      <c r="S215" s="5"/>
      <c r="T215" s="5"/>
      <c r="U215" s="5"/>
      <c r="V215" s="5"/>
      <c r="W215" s="5"/>
      <c r="X215" s="5"/>
      <c r="Y215" s="5"/>
      <c r="Z215" s="5"/>
    </row>
    <row r="216" spans="1:26">
      <c r="A216" s="95"/>
      <c r="B216" s="96"/>
      <c r="C216" s="107"/>
      <c r="D216" s="107"/>
      <c r="E216" s="107"/>
      <c r="F216" s="96"/>
      <c r="G216" s="97"/>
      <c r="H216" s="108"/>
      <c r="I216" s="67" t="str">
        <f t="shared" si="15"/>
        <v/>
      </c>
      <c r="J216" s="67" t="str">
        <f t="shared" si="16"/>
        <v/>
      </c>
      <c r="K216" s="97"/>
      <c r="L216" s="97"/>
      <c r="M216" s="67" t="str">
        <f t="shared" si="17"/>
        <v/>
      </c>
      <c r="N216" s="68" t="str">
        <f t="shared" ca="1" si="18"/>
        <v/>
      </c>
      <c r="O216" s="68" t="str">
        <f t="shared" ca="1" si="19"/>
        <v/>
      </c>
      <c r="P216" s="96"/>
      <c r="Q216" s="89"/>
      <c r="R216" s="5"/>
      <c r="S216" s="5"/>
      <c r="T216" s="5"/>
      <c r="U216" s="5"/>
      <c r="V216" s="5"/>
      <c r="W216" s="5"/>
      <c r="X216" s="5"/>
      <c r="Y216" s="5"/>
      <c r="Z216" s="5"/>
    </row>
    <row r="217" spans="1:26">
      <c r="A217" s="95"/>
      <c r="B217" s="96"/>
      <c r="C217" s="107"/>
      <c r="D217" s="107"/>
      <c r="E217" s="107"/>
      <c r="F217" s="96"/>
      <c r="G217" s="97"/>
      <c r="H217" s="108"/>
      <c r="I217" s="67" t="str">
        <f t="shared" si="15"/>
        <v/>
      </c>
      <c r="J217" s="67" t="str">
        <f t="shared" si="16"/>
        <v/>
      </c>
      <c r="K217" s="97"/>
      <c r="L217" s="97"/>
      <c r="M217" s="67" t="str">
        <f t="shared" si="17"/>
        <v/>
      </c>
      <c r="N217" s="68" t="str">
        <f t="shared" ca="1" si="18"/>
        <v/>
      </c>
      <c r="O217" s="68" t="str">
        <f t="shared" ca="1" si="19"/>
        <v/>
      </c>
      <c r="P217" s="96"/>
      <c r="Q217" s="89"/>
      <c r="R217" s="5"/>
      <c r="S217" s="5"/>
      <c r="T217" s="5"/>
      <c r="U217" s="5"/>
      <c r="V217" s="5"/>
      <c r="W217" s="5"/>
      <c r="X217" s="5"/>
      <c r="Y217" s="5"/>
      <c r="Z217" s="5"/>
    </row>
    <row r="218" spans="1:26">
      <c r="A218" s="95"/>
      <c r="B218" s="96"/>
      <c r="C218" s="107"/>
      <c r="D218" s="107"/>
      <c r="E218" s="107"/>
      <c r="F218" s="96"/>
      <c r="G218" s="97"/>
      <c r="H218" s="108"/>
      <c r="I218" s="67" t="str">
        <f t="shared" si="15"/>
        <v/>
      </c>
      <c r="J218" s="67" t="str">
        <f t="shared" si="16"/>
        <v/>
      </c>
      <c r="K218" s="97"/>
      <c r="L218" s="97"/>
      <c r="M218" s="67" t="str">
        <f t="shared" si="17"/>
        <v/>
      </c>
      <c r="N218" s="68" t="str">
        <f t="shared" ca="1" si="18"/>
        <v/>
      </c>
      <c r="O218" s="68" t="str">
        <f t="shared" ca="1" si="19"/>
        <v/>
      </c>
      <c r="P218" s="96"/>
      <c r="Q218" s="89"/>
      <c r="R218" s="5"/>
      <c r="S218" s="5"/>
      <c r="T218" s="5"/>
      <c r="U218" s="5"/>
      <c r="V218" s="5"/>
      <c r="W218" s="5"/>
      <c r="X218" s="5"/>
      <c r="Y218" s="5"/>
      <c r="Z218" s="5"/>
    </row>
    <row r="219" spans="1:26">
      <c r="A219" s="95"/>
      <c r="B219" s="96"/>
      <c r="C219" s="107"/>
      <c r="D219" s="107"/>
      <c r="E219" s="107"/>
      <c r="F219" s="96"/>
      <c r="G219" s="97"/>
      <c r="H219" s="108"/>
      <c r="I219" s="67" t="str">
        <f t="shared" si="15"/>
        <v/>
      </c>
      <c r="J219" s="67" t="str">
        <f t="shared" si="16"/>
        <v/>
      </c>
      <c r="K219" s="97"/>
      <c r="L219" s="97"/>
      <c r="M219" s="67" t="str">
        <f t="shared" si="17"/>
        <v/>
      </c>
      <c r="N219" s="68" t="str">
        <f t="shared" ca="1" si="18"/>
        <v/>
      </c>
      <c r="O219" s="68" t="str">
        <f t="shared" ca="1" si="19"/>
        <v/>
      </c>
      <c r="P219" s="96"/>
      <c r="Q219" s="89"/>
      <c r="R219" s="5"/>
      <c r="S219" s="5"/>
      <c r="T219" s="5"/>
      <c r="U219" s="5"/>
      <c r="V219" s="5"/>
      <c r="W219" s="5"/>
      <c r="X219" s="5"/>
      <c r="Y219" s="5"/>
      <c r="Z219" s="5"/>
    </row>
    <row r="220" spans="1:26">
      <c r="A220" s="95"/>
      <c r="B220" s="96"/>
      <c r="C220" s="107"/>
      <c r="D220" s="107"/>
      <c r="E220" s="107"/>
      <c r="F220" s="96"/>
      <c r="G220" s="97"/>
      <c r="H220" s="108"/>
      <c r="I220" s="67" t="str">
        <f t="shared" si="15"/>
        <v/>
      </c>
      <c r="J220" s="67" t="str">
        <f t="shared" si="16"/>
        <v/>
      </c>
      <c r="K220" s="97"/>
      <c r="L220" s="97"/>
      <c r="M220" s="67" t="str">
        <f t="shared" si="17"/>
        <v/>
      </c>
      <c r="N220" s="68" t="str">
        <f t="shared" ca="1" si="18"/>
        <v/>
      </c>
      <c r="O220" s="68" t="str">
        <f t="shared" ca="1" si="19"/>
        <v/>
      </c>
      <c r="P220" s="96"/>
      <c r="Q220" s="89"/>
      <c r="R220" s="5"/>
      <c r="S220" s="5"/>
      <c r="T220" s="5"/>
      <c r="U220" s="5"/>
      <c r="V220" s="5"/>
      <c r="W220" s="5"/>
      <c r="X220" s="5"/>
      <c r="Y220" s="5"/>
      <c r="Z220" s="5"/>
    </row>
    <row r="221" spans="1:26">
      <c r="A221" s="95"/>
      <c r="B221" s="96"/>
      <c r="C221" s="107"/>
      <c r="D221" s="107"/>
      <c r="E221" s="107"/>
      <c r="F221" s="96"/>
      <c r="G221" s="97"/>
      <c r="H221" s="108"/>
      <c r="I221" s="67" t="str">
        <f t="shared" si="15"/>
        <v/>
      </c>
      <c r="J221" s="67" t="str">
        <f t="shared" si="16"/>
        <v/>
      </c>
      <c r="K221" s="97"/>
      <c r="L221" s="97"/>
      <c r="M221" s="67" t="str">
        <f t="shared" si="17"/>
        <v/>
      </c>
      <c r="N221" s="68" t="str">
        <f t="shared" ca="1" si="18"/>
        <v/>
      </c>
      <c r="O221" s="68" t="str">
        <f t="shared" ca="1" si="19"/>
        <v/>
      </c>
      <c r="P221" s="96"/>
      <c r="Q221" s="89"/>
      <c r="R221" s="5"/>
      <c r="S221" s="5"/>
      <c r="T221" s="5"/>
      <c r="U221" s="5"/>
      <c r="V221" s="5"/>
      <c r="W221" s="5"/>
      <c r="X221" s="5"/>
      <c r="Y221" s="5"/>
      <c r="Z221" s="5"/>
    </row>
    <row r="222" spans="1:26">
      <c r="A222" s="95"/>
      <c r="B222" s="96"/>
      <c r="C222" s="107"/>
      <c r="D222" s="107"/>
      <c r="E222" s="107"/>
      <c r="F222" s="96"/>
      <c r="G222" s="97"/>
      <c r="H222" s="108"/>
      <c r="I222" s="67" t="str">
        <f t="shared" si="15"/>
        <v/>
      </c>
      <c r="J222" s="67" t="str">
        <f t="shared" si="16"/>
        <v/>
      </c>
      <c r="K222" s="97"/>
      <c r="L222" s="97"/>
      <c r="M222" s="67" t="str">
        <f t="shared" si="17"/>
        <v/>
      </c>
      <c r="N222" s="68" t="str">
        <f t="shared" ca="1" si="18"/>
        <v/>
      </c>
      <c r="O222" s="68" t="str">
        <f t="shared" ca="1" si="19"/>
        <v/>
      </c>
      <c r="P222" s="96"/>
      <c r="Q222" s="89"/>
      <c r="R222" s="5"/>
      <c r="S222" s="5"/>
      <c r="T222" s="5"/>
      <c r="U222" s="5"/>
      <c r="V222" s="5"/>
      <c r="W222" s="5"/>
      <c r="X222" s="5"/>
      <c r="Y222" s="5"/>
      <c r="Z222" s="5"/>
    </row>
    <row r="223" spans="1:26">
      <c r="A223" s="95"/>
      <c r="B223" s="96"/>
      <c r="C223" s="107"/>
      <c r="D223" s="107"/>
      <c r="E223" s="107"/>
      <c r="F223" s="96"/>
      <c r="G223" s="97"/>
      <c r="H223" s="108"/>
      <c r="I223" s="67" t="str">
        <f t="shared" si="15"/>
        <v/>
      </c>
      <c r="J223" s="67" t="str">
        <f t="shared" si="16"/>
        <v/>
      </c>
      <c r="K223" s="97"/>
      <c r="L223" s="97"/>
      <c r="M223" s="67" t="str">
        <f t="shared" si="17"/>
        <v/>
      </c>
      <c r="N223" s="68" t="str">
        <f t="shared" ca="1" si="18"/>
        <v/>
      </c>
      <c r="O223" s="68" t="str">
        <f t="shared" ca="1" si="19"/>
        <v/>
      </c>
      <c r="P223" s="96"/>
      <c r="Q223" s="89"/>
      <c r="R223" s="5"/>
      <c r="S223" s="5"/>
      <c r="T223" s="5"/>
      <c r="U223" s="5"/>
      <c r="V223" s="5"/>
      <c r="W223" s="5"/>
      <c r="X223" s="5"/>
      <c r="Y223" s="5"/>
      <c r="Z223" s="5"/>
    </row>
    <row r="224" spans="1:26">
      <c r="A224" s="95"/>
      <c r="B224" s="96"/>
      <c r="C224" s="107"/>
      <c r="D224" s="107"/>
      <c r="E224" s="107"/>
      <c r="F224" s="96"/>
      <c r="G224" s="97"/>
      <c r="H224" s="108"/>
      <c r="I224" s="67" t="str">
        <f t="shared" si="15"/>
        <v/>
      </c>
      <c r="J224" s="67" t="str">
        <f t="shared" si="16"/>
        <v/>
      </c>
      <c r="K224" s="97"/>
      <c r="L224" s="97"/>
      <c r="M224" s="67" t="str">
        <f t="shared" si="17"/>
        <v/>
      </c>
      <c r="N224" s="68" t="str">
        <f t="shared" ca="1" si="18"/>
        <v/>
      </c>
      <c r="O224" s="68" t="str">
        <f t="shared" ca="1" si="19"/>
        <v/>
      </c>
      <c r="P224" s="96"/>
      <c r="Q224" s="89"/>
      <c r="R224" s="5"/>
      <c r="S224" s="5"/>
      <c r="T224" s="5"/>
      <c r="U224" s="5"/>
      <c r="V224" s="5"/>
      <c r="W224" s="5"/>
      <c r="X224" s="5"/>
      <c r="Y224" s="5"/>
      <c r="Z224" s="5"/>
    </row>
    <row r="225" spans="1:26">
      <c r="A225" s="95"/>
      <c r="B225" s="96"/>
      <c r="C225" s="107"/>
      <c r="D225" s="107"/>
      <c r="E225" s="107"/>
      <c r="F225" s="96"/>
      <c r="G225" s="97"/>
      <c r="H225" s="108"/>
      <c r="I225" s="67" t="str">
        <f t="shared" si="15"/>
        <v/>
      </c>
      <c r="J225" s="67" t="str">
        <f t="shared" si="16"/>
        <v/>
      </c>
      <c r="K225" s="97"/>
      <c r="L225" s="97"/>
      <c r="M225" s="67" t="str">
        <f t="shared" si="17"/>
        <v/>
      </c>
      <c r="N225" s="68" t="str">
        <f t="shared" ca="1" si="18"/>
        <v/>
      </c>
      <c r="O225" s="68" t="str">
        <f t="shared" ca="1" si="19"/>
        <v/>
      </c>
      <c r="P225" s="96"/>
      <c r="Q225" s="89"/>
      <c r="R225" s="5"/>
      <c r="S225" s="5"/>
      <c r="T225" s="5"/>
      <c r="U225" s="5"/>
      <c r="V225" s="5"/>
      <c r="W225" s="5"/>
      <c r="X225" s="5"/>
      <c r="Y225" s="5"/>
      <c r="Z225" s="5"/>
    </row>
    <row r="226" spans="1:26">
      <c r="A226" s="95"/>
      <c r="B226" s="96"/>
      <c r="C226" s="107"/>
      <c r="D226" s="107"/>
      <c r="E226" s="107"/>
      <c r="F226" s="96"/>
      <c r="G226" s="97"/>
      <c r="H226" s="108"/>
      <c r="I226" s="67" t="str">
        <f t="shared" si="15"/>
        <v/>
      </c>
      <c r="J226" s="67" t="str">
        <f t="shared" si="16"/>
        <v/>
      </c>
      <c r="K226" s="97"/>
      <c r="L226" s="97"/>
      <c r="M226" s="67" t="str">
        <f t="shared" si="17"/>
        <v/>
      </c>
      <c r="N226" s="68" t="str">
        <f t="shared" ca="1" si="18"/>
        <v/>
      </c>
      <c r="O226" s="68" t="str">
        <f t="shared" ca="1" si="19"/>
        <v/>
      </c>
      <c r="P226" s="96"/>
      <c r="Q226" s="89"/>
      <c r="R226" s="5"/>
      <c r="S226" s="5"/>
      <c r="T226" s="5"/>
      <c r="U226" s="5"/>
      <c r="V226" s="5"/>
      <c r="W226" s="5"/>
      <c r="X226" s="5"/>
      <c r="Y226" s="5"/>
      <c r="Z226" s="5"/>
    </row>
    <row r="227" spans="1:26">
      <c r="A227" s="95"/>
      <c r="B227" s="96"/>
      <c r="C227" s="107"/>
      <c r="D227" s="107"/>
      <c r="E227" s="107"/>
      <c r="F227" s="96"/>
      <c r="G227" s="97"/>
      <c r="H227" s="108"/>
      <c r="I227" s="67" t="str">
        <f t="shared" si="15"/>
        <v/>
      </c>
      <c r="J227" s="67" t="str">
        <f t="shared" si="16"/>
        <v/>
      </c>
      <c r="K227" s="97"/>
      <c r="L227" s="97"/>
      <c r="M227" s="67" t="str">
        <f t="shared" si="17"/>
        <v/>
      </c>
      <c r="N227" s="68" t="str">
        <f t="shared" ca="1" si="18"/>
        <v/>
      </c>
      <c r="O227" s="68" t="str">
        <f t="shared" ca="1" si="19"/>
        <v/>
      </c>
      <c r="P227" s="96"/>
      <c r="Q227" s="89"/>
      <c r="R227" s="5"/>
      <c r="S227" s="5"/>
      <c r="T227" s="5"/>
      <c r="U227" s="5"/>
      <c r="V227" s="5"/>
      <c r="W227" s="5"/>
      <c r="X227" s="5"/>
      <c r="Y227" s="5"/>
      <c r="Z227" s="5"/>
    </row>
    <row r="228" spans="1:26">
      <c r="A228" s="95"/>
      <c r="B228" s="96"/>
      <c r="C228" s="107"/>
      <c r="D228" s="107"/>
      <c r="E228" s="107"/>
      <c r="F228" s="96"/>
      <c r="G228" s="97"/>
      <c r="H228" s="108"/>
      <c r="I228" s="67" t="str">
        <f t="shared" si="15"/>
        <v/>
      </c>
      <c r="J228" s="67" t="str">
        <f t="shared" si="16"/>
        <v/>
      </c>
      <c r="K228" s="97"/>
      <c r="L228" s="97"/>
      <c r="M228" s="67" t="str">
        <f t="shared" si="17"/>
        <v/>
      </c>
      <c r="N228" s="68" t="str">
        <f t="shared" ca="1" si="18"/>
        <v/>
      </c>
      <c r="O228" s="68" t="str">
        <f t="shared" ca="1" si="19"/>
        <v/>
      </c>
      <c r="P228" s="96"/>
      <c r="Q228" s="89"/>
      <c r="R228" s="5"/>
      <c r="S228" s="5"/>
      <c r="T228" s="5"/>
      <c r="U228" s="5"/>
      <c r="V228" s="5"/>
      <c r="W228" s="5"/>
      <c r="X228" s="5"/>
      <c r="Y228" s="5"/>
      <c r="Z228" s="5"/>
    </row>
    <row r="229" spans="1:26">
      <c r="A229" s="95"/>
      <c r="B229" s="96"/>
      <c r="C229" s="107"/>
      <c r="D229" s="107"/>
      <c r="E229" s="107"/>
      <c r="F229" s="96"/>
      <c r="G229" s="97"/>
      <c r="H229" s="108"/>
      <c r="I229" s="67" t="str">
        <f t="shared" si="15"/>
        <v/>
      </c>
      <c r="J229" s="67" t="str">
        <f t="shared" si="16"/>
        <v/>
      </c>
      <c r="K229" s="97"/>
      <c r="L229" s="97"/>
      <c r="M229" s="67" t="str">
        <f t="shared" si="17"/>
        <v/>
      </c>
      <c r="N229" s="68" t="str">
        <f t="shared" ca="1" si="18"/>
        <v/>
      </c>
      <c r="O229" s="68" t="str">
        <f t="shared" ca="1" si="19"/>
        <v/>
      </c>
      <c r="P229" s="96"/>
      <c r="Q229" s="89"/>
      <c r="R229" s="5"/>
      <c r="S229" s="5"/>
      <c r="T229" s="5"/>
      <c r="U229" s="5"/>
      <c r="V229" s="5"/>
      <c r="W229" s="5"/>
      <c r="X229" s="5"/>
      <c r="Y229" s="5"/>
      <c r="Z229" s="5"/>
    </row>
    <row r="230" spans="1:26">
      <c r="A230" s="95"/>
      <c r="B230" s="96"/>
      <c r="C230" s="107"/>
      <c r="D230" s="107"/>
      <c r="E230" s="107"/>
      <c r="F230" s="96"/>
      <c r="G230" s="97"/>
      <c r="H230" s="108"/>
      <c r="I230" s="67" t="str">
        <f t="shared" si="15"/>
        <v/>
      </c>
      <c r="J230" s="67" t="str">
        <f t="shared" si="16"/>
        <v/>
      </c>
      <c r="K230" s="97"/>
      <c r="L230" s="97"/>
      <c r="M230" s="67" t="str">
        <f t="shared" si="17"/>
        <v/>
      </c>
      <c r="N230" s="68" t="str">
        <f t="shared" ca="1" si="18"/>
        <v/>
      </c>
      <c r="O230" s="68" t="str">
        <f t="shared" ca="1" si="19"/>
        <v/>
      </c>
      <c r="P230" s="96"/>
      <c r="Q230" s="89"/>
      <c r="R230" s="5"/>
      <c r="S230" s="5"/>
      <c r="T230" s="5"/>
      <c r="U230" s="5"/>
      <c r="V230" s="5"/>
      <c r="W230" s="5"/>
      <c r="X230" s="5"/>
      <c r="Y230" s="5"/>
      <c r="Z230" s="5"/>
    </row>
    <row r="231" spans="1:26">
      <c r="A231" s="95"/>
      <c r="B231" s="96"/>
      <c r="C231" s="107"/>
      <c r="D231" s="107"/>
      <c r="E231" s="107"/>
      <c r="F231" s="96"/>
      <c r="G231" s="97"/>
      <c r="H231" s="108"/>
      <c r="I231" s="67" t="str">
        <f t="shared" si="15"/>
        <v/>
      </c>
      <c r="J231" s="67" t="str">
        <f t="shared" si="16"/>
        <v/>
      </c>
      <c r="K231" s="97"/>
      <c r="L231" s="97"/>
      <c r="M231" s="67" t="str">
        <f t="shared" si="17"/>
        <v/>
      </c>
      <c r="N231" s="68" t="str">
        <f t="shared" ca="1" si="18"/>
        <v/>
      </c>
      <c r="O231" s="68" t="str">
        <f t="shared" ca="1" si="19"/>
        <v/>
      </c>
      <c r="P231" s="96"/>
      <c r="Q231" s="89"/>
      <c r="R231" s="5"/>
      <c r="S231" s="5"/>
      <c r="T231" s="5"/>
      <c r="U231" s="5"/>
      <c r="V231" s="5"/>
      <c r="W231" s="5"/>
      <c r="X231" s="5"/>
      <c r="Y231" s="5"/>
      <c r="Z231" s="5"/>
    </row>
    <row r="232" spans="1:26">
      <c r="A232" s="95"/>
      <c r="B232" s="96"/>
      <c r="C232" s="107"/>
      <c r="D232" s="107"/>
      <c r="E232" s="107"/>
      <c r="F232" s="96"/>
      <c r="G232" s="97"/>
      <c r="H232" s="108"/>
      <c r="I232" s="67" t="str">
        <f t="shared" si="15"/>
        <v/>
      </c>
      <c r="J232" s="67" t="str">
        <f t="shared" si="16"/>
        <v/>
      </c>
      <c r="K232" s="97"/>
      <c r="L232" s="97"/>
      <c r="M232" s="67" t="str">
        <f t="shared" si="17"/>
        <v/>
      </c>
      <c r="N232" s="68" t="str">
        <f t="shared" ca="1" si="18"/>
        <v/>
      </c>
      <c r="O232" s="68" t="str">
        <f t="shared" ca="1" si="19"/>
        <v/>
      </c>
      <c r="P232" s="96"/>
      <c r="Q232" s="89"/>
      <c r="R232" s="5"/>
      <c r="S232" s="5"/>
      <c r="T232" s="5"/>
      <c r="U232" s="5"/>
      <c r="V232" s="5"/>
      <c r="W232" s="5"/>
      <c r="X232" s="5"/>
      <c r="Y232" s="5"/>
      <c r="Z232" s="5"/>
    </row>
    <row r="233" spans="1:26">
      <c r="A233" s="95"/>
      <c r="B233" s="96"/>
      <c r="C233" s="107"/>
      <c r="D233" s="107"/>
      <c r="E233" s="107"/>
      <c r="F233" s="96"/>
      <c r="G233" s="97"/>
      <c r="H233" s="108"/>
      <c r="I233" s="67" t="str">
        <f t="shared" si="15"/>
        <v/>
      </c>
      <c r="J233" s="67" t="str">
        <f t="shared" si="16"/>
        <v/>
      </c>
      <c r="K233" s="97"/>
      <c r="L233" s="97"/>
      <c r="M233" s="67" t="str">
        <f t="shared" si="17"/>
        <v/>
      </c>
      <c r="N233" s="68" t="str">
        <f t="shared" ca="1" si="18"/>
        <v/>
      </c>
      <c r="O233" s="68" t="str">
        <f t="shared" ca="1" si="19"/>
        <v/>
      </c>
      <c r="P233" s="96"/>
      <c r="Q233" s="89"/>
      <c r="R233" s="5"/>
      <c r="S233" s="5"/>
      <c r="T233" s="5"/>
      <c r="U233" s="5"/>
      <c r="V233" s="5"/>
      <c r="W233" s="5"/>
      <c r="X233" s="5"/>
      <c r="Y233" s="5"/>
      <c r="Z233" s="5"/>
    </row>
    <row r="234" spans="1:26">
      <c r="A234" s="95"/>
      <c r="B234" s="96"/>
      <c r="C234" s="107"/>
      <c r="D234" s="107"/>
      <c r="E234" s="107"/>
      <c r="F234" s="96"/>
      <c r="G234" s="97"/>
      <c r="H234" s="108"/>
      <c r="I234" s="67" t="str">
        <f t="shared" si="15"/>
        <v/>
      </c>
      <c r="J234" s="67" t="str">
        <f t="shared" si="16"/>
        <v/>
      </c>
      <c r="K234" s="97"/>
      <c r="L234" s="97"/>
      <c r="M234" s="67" t="str">
        <f t="shared" si="17"/>
        <v/>
      </c>
      <c r="N234" s="68" t="str">
        <f t="shared" ca="1" si="18"/>
        <v/>
      </c>
      <c r="O234" s="68" t="str">
        <f t="shared" ca="1" si="19"/>
        <v/>
      </c>
      <c r="P234" s="96"/>
      <c r="Q234" s="89"/>
      <c r="R234" s="5"/>
      <c r="S234" s="5"/>
      <c r="T234" s="5"/>
      <c r="U234" s="5"/>
      <c r="V234" s="5"/>
      <c r="W234" s="5"/>
      <c r="X234" s="5"/>
      <c r="Y234" s="5"/>
      <c r="Z234" s="5"/>
    </row>
    <row r="235" spans="1:26">
      <c r="A235" s="95"/>
      <c r="B235" s="96"/>
      <c r="C235" s="107"/>
      <c r="D235" s="107"/>
      <c r="E235" s="107"/>
      <c r="F235" s="96"/>
      <c r="G235" s="97"/>
      <c r="H235" s="108"/>
      <c r="I235" s="67" t="str">
        <f t="shared" si="15"/>
        <v/>
      </c>
      <c r="J235" s="67" t="str">
        <f t="shared" si="16"/>
        <v/>
      </c>
      <c r="K235" s="97"/>
      <c r="L235" s="97"/>
      <c r="M235" s="67" t="str">
        <f t="shared" si="17"/>
        <v/>
      </c>
      <c r="N235" s="68" t="str">
        <f t="shared" ca="1" si="18"/>
        <v/>
      </c>
      <c r="O235" s="68" t="str">
        <f t="shared" ca="1" si="19"/>
        <v/>
      </c>
      <c r="P235" s="96"/>
      <c r="Q235" s="89"/>
      <c r="R235" s="5"/>
      <c r="S235" s="5"/>
      <c r="T235" s="5"/>
      <c r="U235" s="5"/>
      <c r="V235" s="5"/>
      <c r="W235" s="5"/>
      <c r="X235" s="5"/>
      <c r="Y235" s="5"/>
      <c r="Z235" s="5"/>
    </row>
    <row r="236" spans="1:26">
      <c r="A236" s="95"/>
      <c r="B236" s="96"/>
      <c r="C236" s="107"/>
      <c r="D236" s="107"/>
      <c r="E236" s="107"/>
      <c r="F236" s="96"/>
      <c r="G236" s="97"/>
      <c r="H236" s="108"/>
      <c r="I236" s="67" t="str">
        <f t="shared" si="15"/>
        <v/>
      </c>
      <c r="J236" s="67" t="str">
        <f t="shared" si="16"/>
        <v/>
      </c>
      <c r="K236" s="97"/>
      <c r="L236" s="97"/>
      <c r="M236" s="67" t="str">
        <f t="shared" si="17"/>
        <v/>
      </c>
      <c r="N236" s="68" t="str">
        <f t="shared" ca="1" si="18"/>
        <v/>
      </c>
      <c r="O236" s="68" t="str">
        <f t="shared" ca="1" si="19"/>
        <v/>
      </c>
      <c r="P236" s="96"/>
      <c r="Q236" s="89"/>
      <c r="R236" s="5"/>
      <c r="S236" s="5"/>
      <c r="T236" s="5"/>
      <c r="U236" s="5"/>
      <c r="V236" s="5"/>
      <c r="W236" s="5"/>
      <c r="X236" s="5"/>
      <c r="Y236" s="5"/>
      <c r="Z236" s="5"/>
    </row>
    <row r="237" spans="1:26">
      <c r="A237" s="95"/>
      <c r="B237" s="96"/>
      <c r="C237" s="107"/>
      <c r="D237" s="107"/>
      <c r="E237" s="107"/>
      <c r="F237" s="96"/>
      <c r="G237" s="97"/>
      <c r="H237" s="108"/>
      <c r="I237" s="67" t="str">
        <f t="shared" si="15"/>
        <v/>
      </c>
      <c r="J237" s="67" t="str">
        <f t="shared" si="16"/>
        <v/>
      </c>
      <c r="K237" s="97"/>
      <c r="L237" s="97"/>
      <c r="M237" s="67" t="str">
        <f t="shared" si="17"/>
        <v/>
      </c>
      <c r="N237" s="68" t="str">
        <f t="shared" ca="1" si="18"/>
        <v/>
      </c>
      <c r="O237" s="68" t="str">
        <f t="shared" ca="1" si="19"/>
        <v/>
      </c>
      <c r="P237" s="96"/>
      <c r="Q237" s="89"/>
      <c r="R237" s="5"/>
      <c r="S237" s="5"/>
      <c r="T237" s="5"/>
      <c r="U237" s="5"/>
      <c r="V237" s="5"/>
      <c r="W237" s="5"/>
      <c r="X237" s="5"/>
      <c r="Y237" s="5"/>
      <c r="Z237" s="5"/>
    </row>
    <row r="238" spans="1:26">
      <c r="A238" s="95"/>
      <c r="B238" s="96"/>
      <c r="C238" s="107"/>
      <c r="D238" s="107"/>
      <c r="E238" s="107"/>
      <c r="F238" s="96"/>
      <c r="G238" s="97"/>
      <c r="H238" s="108"/>
      <c r="I238" s="67" t="str">
        <f t="shared" si="15"/>
        <v/>
      </c>
      <c r="J238" s="67" t="str">
        <f t="shared" si="16"/>
        <v/>
      </c>
      <c r="K238" s="97"/>
      <c r="L238" s="97"/>
      <c r="M238" s="67" t="str">
        <f t="shared" si="17"/>
        <v/>
      </c>
      <c r="N238" s="68" t="str">
        <f t="shared" ca="1" si="18"/>
        <v/>
      </c>
      <c r="O238" s="68" t="str">
        <f t="shared" ca="1" si="19"/>
        <v/>
      </c>
      <c r="P238" s="96"/>
      <c r="Q238" s="89"/>
      <c r="R238" s="5"/>
      <c r="S238" s="5"/>
      <c r="T238" s="5"/>
      <c r="U238" s="5"/>
      <c r="V238" s="5"/>
      <c r="W238" s="5"/>
      <c r="X238" s="5"/>
      <c r="Y238" s="5"/>
      <c r="Z238" s="5"/>
    </row>
    <row r="239" spans="1:26">
      <c r="A239" s="95"/>
      <c r="B239" s="96"/>
      <c r="C239" s="107"/>
      <c r="D239" s="107"/>
      <c r="E239" s="107"/>
      <c r="F239" s="96"/>
      <c r="G239" s="97"/>
      <c r="H239" s="108"/>
      <c r="I239" s="67" t="str">
        <f t="shared" si="15"/>
        <v/>
      </c>
      <c r="J239" s="67" t="str">
        <f t="shared" si="16"/>
        <v/>
      </c>
      <c r="K239" s="97"/>
      <c r="L239" s="97"/>
      <c r="M239" s="67" t="str">
        <f t="shared" si="17"/>
        <v/>
      </c>
      <c r="N239" s="68" t="str">
        <f t="shared" ca="1" si="18"/>
        <v/>
      </c>
      <c r="O239" s="68" t="str">
        <f t="shared" ca="1" si="19"/>
        <v/>
      </c>
      <c r="P239" s="96"/>
      <c r="Q239" s="89"/>
      <c r="R239" s="5"/>
      <c r="S239" s="5"/>
      <c r="T239" s="5"/>
      <c r="U239" s="5"/>
      <c r="V239" s="5"/>
      <c r="W239" s="5"/>
      <c r="X239" s="5"/>
      <c r="Y239" s="5"/>
      <c r="Z239" s="5"/>
    </row>
    <row r="240" spans="1:26">
      <c r="A240" s="95"/>
      <c r="B240" s="96"/>
      <c r="C240" s="107"/>
      <c r="D240" s="107"/>
      <c r="E240" s="107"/>
      <c r="F240" s="96"/>
      <c r="G240" s="97"/>
      <c r="H240" s="108"/>
      <c r="I240" s="67" t="str">
        <f t="shared" si="15"/>
        <v/>
      </c>
      <c r="J240" s="67" t="str">
        <f t="shared" si="16"/>
        <v/>
      </c>
      <c r="K240" s="97"/>
      <c r="L240" s="97"/>
      <c r="M240" s="67" t="str">
        <f t="shared" si="17"/>
        <v/>
      </c>
      <c r="N240" s="68" t="str">
        <f t="shared" ca="1" si="18"/>
        <v/>
      </c>
      <c r="O240" s="68" t="str">
        <f t="shared" ca="1" si="19"/>
        <v/>
      </c>
      <c r="P240" s="96"/>
      <c r="Q240" s="89"/>
      <c r="R240" s="5"/>
      <c r="S240" s="5"/>
      <c r="T240" s="5"/>
      <c r="U240" s="5"/>
      <c r="V240" s="5"/>
      <c r="W240" s="5"/>
      <c r="X240" s="5"/>
      <c r="Y240" s="5"/>
      <c r="Z240" s="5"/>
    </row>
    <row r="241" spans="1:26">
      <c r="A241" s="95"/>
      <c r="B241" s="96"/>
      <c r="C241" s="107"/>
      <c r="D241" s="107"/>
      <c r="E241" s="107"/>
      <c r="F241" s="96"/>
      <c r="G241" s="97"/>
      <c r="H241" s="108"/>
      <c r="I241" s="67" t="str">
        <f t="shared" si="15"/>
        <v/>
      </c>
      <c r="J241" s="67" t="str">
        <f t="shared" si="16"/>
        <v/>
      </c>
      <c r="K241" s="97"/>
      <c r="L241" s="97"/>
      <c r="M241" s="67" t="str">
        <f t="shared" si="17"/>
        <v/>
      </c>
      <c r="N241" s="68" t="str">
        <f t="shared" ca="1" si="18"/>
        <v/>
      </c>
      <c r="O241" s="68" t="str">
        <f t="shared" ca="1" si="19"/>
        <v/>
      </c>
      <c r="P241" s="96"/>
      <c r="Q241" s="89"/>
      <c r="R241" s="5"/>
      <c r="S241" s="5"/>
      <c r="T241" s="5"/>
      <c r="U241" s="5"/>
      <c r="V241" s="5"/>
      <c r="W241" s="5"/>
      <c r="X241" s="5"/>
      <c r="Y241" s="5"/>
      <c r="Z241" s="5"/>
    </row>
    <row r="242" spans="1:26">
      <c r="A242" s="95"/>
      <c r="B242" s="96"/>
      <c r="C242" s="107"/>
      <c r="D242" s="107"/>
      <c r="E242" s="107"/>
      <c r="F242" s="96"/>
      <c r="G242" s="97"/>
      <c r="H242" s="108"/>
      <c r="I242" s="67" t="str">
        <f t="shared" si="15"/>
        <v/>
      </c>
      <c r="J242" s="67" t="str">
        <f t="shared" si="16"/>
        <v/>
      </c>
      <c r="K242" s="97"/>
      <c r="L242" s="97"/>
      <c r="M242" s="67" t="str">
        <f t="shared" si="17"/>
        <v/>
      </c>
      <c r="N242" s="68" t="str">
        <f t="shared" ca="1" si="18"/>
        <v/>
      </c>
      <c r="O242" s="68" t="str">
        <f t="shared" ca="1" si="19"/>
        <v/>
      </c>
      <c r="P242" s="96"/>
      <c r="Q242" s="89"/>
      <c r="R242" s="5"/>
      <c r="S242" s="5"/>
      <c r="T242" s="5"/>
      <c r="U242" s="5"/>
      <c r="V242" s="5"/>
      <c r="W242" s="5"/>
      <c r="X242" s="5"/>
      <c r="Y242" s="5"/>
      <c r="Z242" s="5"/>
    </row>
    <row r="243" spans="1:26">
      <c r="A243" s="95"/>
      <c r="B243" s="96"/>
      <c r="C243" s="107"/>
      <c r="D243" s="107"/>
      <c r="E243" s="107"/>
      <c r="F243" s="96"/>
      <c r="G243" s="97"/>
      <c r="H243" s="108"/>
      <c r="I243" s="67" t="str">
        <f t="shared" si="15"/>
        <v/>
      </c>
      <c r="J243" s="67" t="str">
        <f t="shared" si="16"/>
        <v/>
      </c>
      <c r="K243" s="97"/>
      <c r="L243" s="97"/>
      <c r="M243" s="67" t="str">
        <f t="shared" si="17"/>
        <v/>
      </c>
      <c r="N243" s="68" t="str">
        <f t="shared" ca="1" si="18"/>
        <v/>
      </c>
      <c r="O243" s="68" t="str">
        <f t="shared" ca="1" si="19"/>
        <v/>
      </c>
      <c r="P243" s="96"/>
      <c r="Q243" s="89"/>
      <c r="R243" s="5"/>
      <c r="S243" s="5"/>
      <c r="T243" s="5"/>
      <c r="U243" s="5"/>
      <c r="V243" s="5"/>
      <c r="W243" s="5"/>
      <c r="X243" s="5"/>
      <c r="Y243" s="5"/>
      <c r="Z243" s="5"/>
    </row>
    <row r="244" spans="1:26">
      <c r="A244" s="95"/>
      <c r="B244" s="96"/>
      <c r="C244" s="107"/>
      <c r="D244" s="107"/>
      <c r="E244" s="107"/>
      <c r="F244" s="96"/>
      <c r="G244" s="97"/>
      <c r="H244" s="108"/>
      <c r="I244" s="67" t="str">
        <f t="shared" si="15"/>
        <v/>
      </c>
      <c r="J244" s="67" t="str">
        <f t="shared" si="16"/>
        <v/>
      </c>
      <c r="K244" s="97"/>
      <c r="L244" s="97"/>
      <c r="M244" s="67" t="str">
        <f t="shared" si="17"/>
        <v/>
      </c>
      <c r="N244" s="68" t="str">
        <f t="shared" ca="1" si="18"/>
        <v/>
      </c>
      <c r="O244" s="68" t="str">
        <f t="shared" ca="1" si="19"/>
        <v/>
      </c>
      <c r="P244" s="96"/>
      <c r="Q244" s="89"/>
      <c r="R244" s="5"/>
      <c r="S244" s="5"/>
      <c r="T244" s="5"/>
      <c r="U244" s="5"/>
      <c r="V244" s="5"/>
      <c r="W244" s="5"/>
      <c r="X244" s="5"/>
      <c r="Y244" s="5"/>
      <c r="Z244" s="5"/>
    </row>
    <row r="245" spans="1:26">
      <c r="A245" s="95"/>
      <c r="B245" s="96"/>
      <c r="C245" s="107"/>
      <c r="D245" s="107"/>
      <c r="E245" s="107"/>
      <c r="F245" s="96"/>
      <c r="G245" s="97"/>
      <c r="H245" s="108"/>
      <c r="I245" s="67" t="str">
        <f t="shared" si="15"/>
        <v/>
      </c>
      <c r="J245" s="67" t="str">
        <f t="shared" si="16"/>
        <v/>
      </c>
      <c r="K245" s="97"/>
      <c r="L245" s="97"/>
      <c r="M245" s="67" t="str">
        <f t="shared" si="17"/>
        <v/>
      </c>
      <c r="N245" s="68" t="str">
        <f t="shared" ca="1" si="18"/>
        <v/>
      </c>
      <c r="O245" s="68" t="str">
        <f t="shared" ca="1" si="19"/>
        <v/>
      </c>
      <c r="P245" s="96"/>
      <c r="Q245" s="89"/>
      <c r="R245" s="5"/>
      <c r="S245" s="5"/>
      <c r="T245" s="5"/>
      <c r="U245" s="5"/>
      <c r="V245" s="5"/>
      <c r="W245" s="5"/>
      <c r="X245" s="5"/>
      <c r="Y245" s="5"/>
      <c r="Z245" s="5"/>
    </row>
    <row r="246" spans="1:26">
      <c r="A246" s="95"/>
      <c r="B246" s="96"/>
      <c r="C246" s="107"/>
      <c r="D246" s="107"/>
      <c r="E246" s="107"/>
      <c r="F246" s="96"/>
      <c r="G246" s="97"/>
      <c r="H246" s="108"/>
      <c r="I246" s="67" t="str">
        <f t="shared" si="15"/>
        <v/>
      </c>
      <c r="J246" s="67" t="str">
        <f t="shared" si="16"/>
        <v/>
      </c>
      <c r="K246" s="97"/>
      <c r="L246" s="97"/>
      <c r="M246" s="67" t="str">
        <f t="shared" si="17"/>
        <v/>
      </c>
      <c r="N246" s="68" t="str">
        <f t="shared" ca="1" si="18"/>
        <v/>
      </c>
      <c r="O246" s="68" t="str">
        <f t="shared" ca="1" si="19"/>
        <v/>
      </c>
      <c r="P246" s="96"/>
      <c r="Q246" s="89"/>
      <c r="R246" s="5"/>
      <c r="S246" s="5"/>
      <c r="T246" s="5"/>
      <c r="U246" s="5"/>
      <c r="V246" s="5"/>
      <c r="W246" s="5"/>
      <c r="X246" s="5"/>
      <c r="Y246" s="5"/>
      <c r="Z246" s="5"/>
    </row>
    <row r="247" spans="1:26">
      <c r="A247" s="95"/>
      <c r="B247" s="96"/>
      <c r="C247" s="107"/>
      <c r="D247" s="107"/>
      <c r="E247" s="107"/>
      <c r="F247" s="96"/>
      <c r="G247" s="97"/>
      <c r="H247" s="108"/>
      <c r="I247" s="67" t="str">
        <f t="shared" si="15"/>
        <v/>
      </c>
      <c r="J247" s="67" t="str">
        <f t="shared" si="16"/>
        <v/>
      </c>
      <c r="K247" s="97"/>
      <c r="L247" s="97"/>
      <c r="M247" s="67" t="str">
        <f t="shared" si="17"/>
        <v/>
      </c>
      <c r="N247" s="68" t="str">
        <f t="shared" ca="1" si="18"/>
        <v/>
      </c>
      <c r="O247" s="68" t="str">
        <f t="shared" ca="1" si="19"/>
        <v/>
      </c>
      <c r="P247" s="96"/>
      <c r="Q247" s="89"/>
      <c r="R247" s="5"/>
      <c r="S247" s="5"/>
      <c r="T247" s="5"/>
      <c r="U247" s="5"/>
      <c r="V247" s="5"/>
      <c r="W247" s="5"/>
      <c r="X247" s="5"/>
      <c r="Y247" s="5"/>
      <c r="Z247" s="5"/>
    </row>
    <row r="248" spans="1:26">
      <c r="A248" s="95"/>
      <c r="B248" s="96"/>
      <c r="C248" s="107"/>
      <c r="D248" s="107"/>
      <c r="E248" s="107"/>
      <c r="F248" s="96"/>
      <c r="G248" s="97"/>
      <c r="H248" s="108"/>
      <c r="I248" s="67" t="str">
        <f t="shared" si="15"/>
        <v/>
      </c>
      <c r="J248" s="67" t="str">
        <f t="shared" si="16"/>
        <v/>
      </c>
      <c r="K248" s="97"/>
      <c r="L248" s="97"/>
      <c r="M248" s="67" t="str">
        <f t="shared" si="17"/>
        <v/>
      </c>
      <c r="N248" s="68" t="str">
        <f t="shared" ca="1" si="18"/>
        <v/>
      </c>
      <c r="O248" s="68" t="str">
        <f t="shared" ca="1" si="19"/>
        <v/>
      </c>
      <c r="P248" s="96"/>
      <c r="Q248" s="89"/>
      <c r="R248" s="5"/>
      <c r="S248" s="5"/>
      <c r="T248" s="5"/>
      <c r="U248" s="5"/>
      <c r="V248" s="5"/>
      <c r="W248" s="5"/>
      <c r="X248" s="5"/>
      <c r="Y248" s="5"/>
      <c r="Z248" s="5"/>
    </row>
    <row r="249" spans="1:26">
      <c r="A249" s="95"/>
      <c r="B249" s="96"/>
      <c r="C249" s="107"/>
      <c r="D249" s="107"/>
      <c r="E249" s="107"/>
      <c r="F249" s="96"/>
      <c r="G249" s="97"/>
      <c r="H249" s="108"/>
      <c r="I249" s="67" t="str">
        <f t="shared" si="15"/>
        <v/>
      </c>
      <c r="J249" s="67" t="str">
        <f t="shared" si="16"/>
        <v/>
      </c>
      <c r="K249" s="97"/>
      <c r="L249" s="97"/>
      <c r="M249" s="67" t="str">
        <f t="shared" si="17"/>
        <v/>
      </c>
      <c r="N249" s="68" t="str">
        <f t="shared" ca="1" si="18"/>
        <v/>
      </c>
      <c r="O249" s="68" t="str">
        <f t="shared" ca="1" si="19"/>
        <v/>
      </c>
      <c r="P249" s="96"/>
      <c r="Q249" s="89"/>
      <c r="R249" s="5"/>
      <c r="S249" s="5"/>
      <c r="T249" s="5"/>
      <c r="U249" s="5"/>
      <c r="V249" s="5"/>
      <c r="W249" s="5"/>
      <c r="X249" s="5"/>
      <c r="Y249" s="5"/>
      <c r="Z249" s="5"/>
    </row>
    <row r="250" spans="1:26">
      <c r="A250" s="95"/>
      <c r="B250" s="96"/>
      <c r="C250" s="107"/>
      <c r="D250" s="107"/>
      <c r="E250" s="107"/>
      <c r="F250" s="96"/>
      <c r="G250" s="97"/>
      <c r="H250" s="108"/>
      <c r="I250" s="67" t="str">
        <f t="shared" si="15"/>
        <v/>
      </c>
      <c r="J250" s="67" t="str">
        <f t="shared" si="16"/>
        <v/>
      </c>
      <c r="K250" s="97"/>
      <c r="L250" s="97"/>
      <c r="M250" s="67" t="str">
        <f t="shared" si="17"/>
        <v/>
      </c>
      <c r="N250" s="68" t="str">
        <f t="shared" ca="1" si="18"/>
        <v/>
      </c>
      <c r="O250" s="68" t="str">
        <f t="shared" ca="1" si="19"/>
        <v/>
      </c>
      <c r="P250" s="96"/>
      <c r="Q250" s="89"/>
      <c r="R250" s="5"/>
      <c r="S250" s="5"/>
      <c r="T250" s="5"/>
      <c r="U250" s="5"/>
      <c r="V250" s="5"/>
      <c r="W250" s="5"/>
      <c r="X250" s="5"/>
      <c r="Y250" s="5"/>
      <c r="Z250" s="5"/>
    </row>
    <row r="251" spans="1:26">
      <c r="A251" s="95"/>
      <c r="B251" s="96"/>
      <c r="C251" s="107"/>
      <c r="D251" s="107"/>
      <c r="E251" s="107"/>
      <c r="F251" s="96"/>
      <c r="G251" s="97"/>
      <c r="H251" s="108"/>
      <c r="I251" s="67" t="str">
        <f t="shared" si="15"/>
        <v/>
      </c>
      <c r="J251" s="67" t="str">
        <f t="shared" si="16"/>
        <v/>
      </c>
      <c r="K251" s="97"/>
      <c r="L251" s="97"/>
      <c r="M251" s="67" t="str">
        <f t="shared" si="17"/>
        <v/>
      </c>
      <c r="N251" s="68" t="str">
        <f t="shared" ca="1" si="18"/>
        <v/>
      </c>
      <c r="O251" s="68" t="str">
        <f t="shared" ca="1" si="19"/>
        <v/>
      </c>
      <c r="P251" s="96"/>
      <c r="Q251" s="89"/>
      <c r="R251" s="5"/>
      <c r="S251" s="5"/>
      <c r="T251" s="5"/>
      <c r="U251" s="5"/>
      <c r="V251" s="5"/>
      <c r="W251" s="5"/>
      <c r="X251" s="5"/>
      <c r="Y251" s="5"/>
      <c r="Z251" s="5"/>
    </row>
    <row r="252" spans="1:26">
      <c r="A252" s="95"/>
      <c r="B252" s="96"/>
      <c r="C252" s="107"/>
      <c r="D252" s="107"/>
      <c r="E252" s="107"/>
      <c r="F252" s="96"/>
      <c r="G252" s="97"/>
      <c r="H252" s="108"/>
      <c r="I252" s="67" t="str">
        <f t="shared" si="15"/>
        <v/>
      </c>
      <c r="J252" s="67" t="str">
        <f t="shared" si="16"/>
        <v/>
      </c>
      <c r="K252" s="97"/>
      <c r="L252" s="97"/>
      <c r="M252" s="67" t="str">
        <f t="shared" si="17"/>
        <v/>
      </c>
      <c r="N252" s="68" t="str">
        <f t="shared" ca="1" si="18"/>
        <v/>
      </c>
      <c r="O252" s="68" t="str">
        <f t="shared" ca="1" si="19"/>
        <v/>
      </c>
      <c r="P252" s="96"/>
      <c r="Q252" s="89"/>
      <c r="R252" s="5"/>
      <c r="S252" s="5"/>
      <c r="T252" s="5"/>
      <c r="U252" s="5"/>
      <c r="V252" s="5"/>
      <c r="W252" s="5"/>
      <c r="X252" s="5"/>
      <c r="Y252" s="5"/>
      <c r="Z252" s="5"/>
    </row>
    <row r="253" spans="1:26">
      <c r="A253" s="95"/>
      <c r="B253" s="96"/>
      <c r="C253" s="107"/>
      <c r="D253" s="107"/>
      <c r="E253" s="107"/>
      <c r="F253" s="96"/>
      <c r="G253" s="97"/>
      <c r="H253" s="108"/>
      <c r="I253" s="67" t="str">
        <f t="shared" si="15"/>
        <v/>
      </c>
      <c r="J253" s="67" t="str">
        <f t="shared" si="16"/>
        <v/>
      </c>
      <c r="K253" s="97"/>
      <c r="L253" s="97"/>
      <c r="M253" s="67" t="str">
        <f t="shared" si="17"/>
        <v/>
      </c>
      <c r="N253" s="68" t="str">
        <f t="shared" ca="1" si="18"/>
        <v/>
      </c>
      <c r="O253" s="68" t="str">
        <f t="shared" ca="1" si="19"/>
        <v/>
      </c>
      <c r="P253" s="96"/>
      <c r="Q253" s="89"/>
      <c r="R253" s="5"/>
      <c r="S253" s="5"/>
      <c r="T253" s="5"/>
      <c r="U253" s="5"/>
      <c r="V253" s="5"/>
      <c r="W253" s="5"/>
      <c r="X253" s="5"/>
      <c r="Y253" s="5"/>
      <c r="Z253" s="5"/>
    </row>
    <row r="254" spans="1:26">
      <c r="A254" s="95"/>
      <c r="B254" s="96"/>
      <c r="C254" s="107"/>
      <c r="D254" s="107"/>
      <c r="E254" s="107"/>
      <c r="F254" s="96"/>
      <c r="G254" s="97"/>
      <c r="H254" s="108"/>
      <c r="I254" s="67" t="str">
        <f t="shared" si="15"/>
        <v/>
      </c>
      <c r="J254" s="67" t="str">
        <f t="shared" si="16"/>
        <v/>
      </c>
      <c r="K254" s="97"/>
      <c r="L254" s="97"/>
      <c r="M254" s="67" t="str">
        <f t="shared" si="17"/>
        <v/>
      </c>
      <c r="N254" s="68" t="str">
        <f t="shared" ca="1" si="18"/>
        <v/>
      </c>
      <c r="O254" s="68" t="str">
        <f t="shared" ca="1" si="19"/>
        <v/>
      </c>
      <c r="P254" s="96"/>
      <c r="Q254" s="89"/>
      <c r="R254" s="5"/>
      <c r="S254" s="5"/>
      <c r="T254" s="5"/>
      <c r="U254" s="5"/>
      <c r="V254" s="5"/>
      <c r="W254" s="5"/>
      <c r="X254" s="5"/>
      <c r="Y254" s="5"/>
      <c r="Z254" s="5"/>
    </row>
    <row r="255" spans="1:26">
      <c r="A255" s="95"/>
      <c r="B255" s="96"/>
      <c r="C255" s="107"/>
      <c r="D255" s="107"/>
      <c r="E255" s="107"/>
      <c r="F255" s="96"/>
      <c r="G255" s="97"/>
      <c r="H255" s="108"/>
      <c r="I255" s="67" t="str">
        <f t="shared" si="15"/>
        <v/>
      </c>
      <c r="J255" s="67" t="str">
        <f t="shared" si="16"/>
        <v/>
      </c>
      <c r="K255" s="97"/>
      <c r="L255" s="97"/>
      <c r="M255" s="67" t="str">
        <f t="shared" si="17"/>
        <v/>
      </c>
      <c r="N255" s="68" t="str">
        <f t="shared" ca="1" si="18"/>
        <v/>
      </c>
      <c r="O255" s="68" t="str">
        <f t="shared" ca="1" si="19"/>
        <v/>
      </c>
      <c r="P255" s="96"/>
      <c r="Q255" s="89"/>
      <c r="R255" s="5"/>
      <c r="S255" s="5"/>
      <c r="T255" s="5"/>
      <c r="U255" s="5"/>
      <c r="V255" s="5"/>
      <c r="W255" s="5"/>
      <c r="X255" s="5"/>
      <c r="Y255" s="5"/>
      <c r="Z255" s="5"/>
    </row>
    <row r="256" spans="1:26">
      <c r="A256" s="95"/>
      <c r="B256" s="96"/>
      <c r="C256" s="107"/>
      <c r="D256" s="107"/>
      <c r="E256" s="107"/>
      <c r="F256" s="96"/>
      <c r="G256" s="97"/>
      <c r="H256" s="108"/>
      <c r="I256" s="67" t="str">
        <f t="shared" si="15"/>
        <v/>
      </c>
      <c r="J256" s="67" t="str">
        <f t="shared" si="16"/>
        <v/>
      </c>
      <c r="K256" s="97"/>
      <c r="L256" s="97"/>
      <c r="M256" s="67" t="str">
        <f t="shared" si="17"/>
        <v/>
      </c>
      <c r="N256" s="68" t="str">
        <f t="shared" ca="1" si="18"/>
        <v/>
      </c>
      <c r="O256" s="68" t="str">
        <f t="shared" ca="1" si="19"/>
        <v/>
      </c>
      <c r="P256" s="96"/>
      <c r="Q256" s="89"/>
      <c r="R256" s="5"/>
      <c r="S256" s="5"/>
      <c r="T256" s="5"/>
      <c r="U256" s="5"/>
      <c r="V256" s="5"/>
      <c r="W256" s="5"/>
      <c r="X256" s="5"/>
      <c r="Y256" s="5"/>
      <c r="Z256" s="5"/>
    </row>
    <row r="257" spans="1:26">
      <c r="A257" s="95"/>
      <c r="B257" s="96"/>
      <c r="C257" s="107"/>
      <c r="D257" s="107"/>
      <c r="E257" s="107"/>
      <c r="F257" s="96"/>
      <c r="G257" s="97"/>
      <c r="H257" s="108"/>
      <c r="I257" s="67" t="str">
        <f t="shared" si="15"/>
        <v/>
      </c>
      <c r="J257" s="67" t="str">
        <f t="shared" si="16"/>
        <v/>
      </c>
      <c r="K257" s="97"/>
      <c r="L257" s="97"/>
      <c r="M257" s="67" t="str">
        <f t="shared" si="17"/>
        <v/>
      </c>
      <c r="N257" s="68" t="str">
        <f t="shared" ca="1" si="18"/>
        <v/>
      </c>
      <c r="O257" s="68" t="str">
        <f t="shared" ca="1" si="19"/>
        <v/>
      </c>
      <c r="P257" s="96"/>
      <c r="Q257" s="89"/>
      <c r="R257" s="5"/>
      <c r="S257" s="5"/>
      <c r="T257" s="5"/>
      <c r="U257" s="5"/>
      <c r="V257" s="5"/>
      <c r="W257" s="5"/>
      <c r="X257" s="5"/>
      <c r="Y257" s="5"/>
      <c r="Z257" s="5"/>
    </row>
    <row r="258" spans="1:26">
      <c r="A258" s="95"/>
      <c r="B258" s="96"/>
      <c r="C258" s="107"/>
      <c r="D258" s="107"/>
      <c r="E258" s="107"/>
      <c r="F258" s="96"/>
      <c r="G258" s="97"/>
      <c r="H258" s="108"/>
      <c r="I258" s="67" t="str">
        <f t="shared" si="15"/>
        <v/>
      </c>
      <c r="J258" s="67" t="str">
        <f t="shared" si="16"/>
        <v/>
      </c>
      <c r="K258" s="97"/>
      <c r="L258" s="97"/>
      <c r="M258" s="67" t="str">
        <f t="shared" si="17"/>
        <v/>
      </c>
      <c r="N258" s="68" t="str">
        <f t="shared" ca="1" si="18"/>
        <v/>
      </c>
      <c r="O258" s="68" t="str">
        <f t="shared" ca="1" si="19"/>
        <v/>
      </c>
      <c r="P258" s="96"/>
      <c r="Q258" s="89"/>
      <c r="R258" s="5"/>
      <c r="S258" s="5"/>
      <c r="T258" s="5"/>
      <c r="U258" s="5"/>
      <c r="V258" s="5"/>
      <c r="W258" s="5"/>
      <c r="X258" s="5"/>
      <c r="Y258" s="5"/>
      <c r="Z258" s="5"/>
    </row>
    <row r="259" spans="1:26">
      <c r="A259" s="95"/>
      <c r="B259" s="96"/>
      <c r="C259" s="107"/>
      <c r="D259" s="107"/>
      <c r="E259" s="107"/>
      <c r="F259" s="96"/>
      <c r="G259" s="97"/>
      <c r="H259" s="108"/>
      <c r="I259" s="67" t="str">
        <f t="shared" si="15"/>
        <v/>
      </c>
      <c r="J259" s="67" t="str">
        <f t="shared" si="16"/>
        <v/>
      </c>
      <c r="K259" s="97"/>
      <c r="L259" s="97"/>
      <c r="M259" s="67" t="str">
        <f t="shared" si="17"/>
        <v/>
      </c>
      <c r="N259" s="68" t="str">
        <f t="shared" ca="1" si="18"/>
        <v/>
      </c>
      <c r="O259" s="68" t="str">
        <f t="shared" ca="1" si="19"/>
        <v/>
      </c>
      <c r="P259" s="96"/>
      <c r="Q259" s="89"/>
      <c r="R259" s="5"/>
      <c r="S259" s="5"/>
      <c r="T259" s="5"/>
      <c r="U259" s="5"/>
      <c r="V259" s="5"/>
      <c r="W259" s="5"/>
      <c r="X259" s="5"/>
      <c r="Y259" s="5"/>
      <c r="Z259" s="5"/>
    </row>
    <row r="260" spans="1:26">
      <c r="A260" s="95"/>
      <c r="B260" s="96"/>
      <c r="C260" s="107"/>
      <c r="D260" s="107"/>
      <c r="E260" s="107"/>
      <c r="F260" s="96"/>
      <c r="G260" s="97"/>
      <c r="H260" s="108"/>
      <c r="I260" s="67" t="str">
        <f t="shared" si="15"/>
        <v/>
      </c>
      <c r="J260" s="67" t="str">
        <f t="shared" si="16"/>
        <v/>
      </c>
      <c r="K260" s="97"/>
      <c r="L260" s="97"/>
      <c r="M260" s="67" t="str">
        <f t="shared" si="17"/>
        <v/>
      </c>
      <c r="N260" s="68" t="str">
        <f t="shared" ca="1" si="18"/>
        <v/>
      </c>
      <c r="O260" s="68" t="str">
        <f t="shared" ca="1" si="19"/>
        <v/>
      </c>
      <c r="P260" s="96"/>
      <c r="Q260" s="89"/>
      <c r="R260" s="5"/>
      <c r="S260" s="5"/>
      <c r="T260" s="5"/>
      <c r="U260" s="5"/>
      <c r="V260" s="5"/>
      <c r="W260" s="5"/>
      <c r="X260" s="5"/>
      <c r="Y260" s="5"/>
      <c r="Z260" s="5"/>
    </row>
    <row r="261" spans="1:26">
      <c r="A261" s="95"/>
      <c r="B261" s="96"/>
      <c r="C261" s="107"/>
      <c r="D261" s="107"/>
      <c r="E261" s="107"/>
      <c r="F261" s="96"/>
      <c r="G261" s="97"/>
      <c r="H261" s="108"/>
      <c r="I261" s="67" t="str">
        <f t="shared" ref="I261:I304" si="20">IF($A261="","",$G261*$H261)</f>
        <v/>
      </c>
      <c r="J261" s="67" t="str">
        <f t="shared" ref="J261:J304" si="21">IF($A261="","",$G261+$I261)</f>
        <v/>
      </c>
      <c r="K261" s="97"/>
      <c r="L261" s="97"/>
      <c r="M261" s="67" t="str">
        <f t="shared" ref="M261:M304" si="22">IF($A261="","",MAX(0,$J261-$K261-$L261))</f>
        <v/>
      </c>
      <c r="N261" s="68" t="str">
        <f t="shared" ref="N261:N304" ca="1" si="23">IF($A261="","",IF($M261&lt;=0,"Paid",IF($K261&gt;0,IF(TODAY()&gt;$E261,"Part Paid - Overdue","Part Paid"),IF(TODAY()&gt;$E261,"Overdue","Unpaid"))))</f>
        <v/>
      </c>
      <c r="O261" s="68" t="str">
        <f t="shared" ref="O261:O304" ca="1" si="24">IF(OR($A261="",$M261&lt;=0),"",MAX(0,TODAY()-$E261))</f>
        <v/>
      </c>
      <c r="P261" s="96"/>
      <c r="Q261" s="89"/>
      <c r="R261" s="5"/>
      <c r="S261" s="5"/>
      <c r="T261" s="5"/>
      <c r="U261" s="5"/>
      <c r="V261" s="5"/>
      <c r="W261" s="5"/>
      <c r="X261" s="5"/>
      <c r="Y261" s="5"/>
      <c r="Z261" s="5"/>
    </row>
    <row r="262" spans="1:26">
      <c r="A262" s="95"/>
      <c r="B262" s="96"/>
      <c r="C262" s="107"/>
      <c r="D262" s="107"/>
      <c r="E262" s="107"/>
      <c r="F262" s="96"/>
      <c r="G262" s="97"/>
      <c r="H262" s="108"/>
      <c r="I262" s="67" t="str">
        <f t="shared" si="20"/>
        <v/>
      </c>
      <c r="J262" s="67" t="str">
        <f t="shared" si="21"/>
        <v/>
      </c>
      <c r="K262" s="97"/>
      <c r="L262" s="97"/>
      <c r="M262" s="67" t="str">
        <f t="shared" si="22"/>
        <v/>
      </c>
      <c r="N262" s="68" t="str">
        <f t="shared" ca="1" si="23"/>
        <v/>
      </c>
      <c r="O262" s="68" t="str">
        <f t="shared" ca="1" si="24"/>
        <v/>
      </c>
      <c r="P262" s="96"/>
      <c r="Q262" s="89"/>
      <c r="R262" s="5"/>
      <c r="S262" s="5"/>
      <c r="T262" s="5"/>
      <c r="U262" s="5"/>
      <c r="V262" s="5"/>
      <c r="W262" s="5"/>
      <c r="X262" s="5"/>
      <c r="Y262" s="5"/>
      <c r="Z262" s="5"/>
    </row>
    <row r="263" spans="1:26">
      <c r="A263" s="95"/>
      <c r="B263" s="96"/>
      <c r="C263" s="107"/>
      <c r="D263" s="107"/>
      <c r="E263" s="107"/>
      <c r="F263" s="96"/>
      <c r="G263" s="97"/>
      <c r="H263" s="108"/>
      <c r="I263" s="67" t="str">
        <f t="shared" si="20"/>
        <v/>
      </c>
      <c r="J263" s="67" t="str">
        <f t="shared" si="21"/>
        <v/>
      </c>
      <c r="K263" s="97"/>
      <c r="L263" s="97"/>
      <c r="M263" s="67" t="str">
        <f t="shared" si="22"/>
        <v/>
      </c>
      <c r="N263" s="68" t="str">
        <f t="shared" ca="1" si="23"/>
        <v/>
      </c>
      <c r="O263" s="68" t="str">
        <f t="shared" ca="1" si="24"/>
        <v/>
      </c>
      <c r="P263" s="96"/>
      <c r="Q263" s="89"/>
      <c r="R263" s="5"/>
      <c r="S263" s="5"/>
      <c r="T263" s="5"/>
      <c r="U263" s="5"/>
      <c r="V263" s="5"/>
      <c r="W263" s="5"/>
      <c r="X263" s="5"/>
      <c r="Y263" s="5"/>
      <c r="Z263" s="5"/>
    </row>
    <row r="264" spans="1:26">
      <c r="A264" s="95"/>
      <c r="B264" s="96"/>
      <c r="C264" s="107"/>
      <c r="D264" s="107"/>
      <c r="E264" s="107"/>
      <c r="F264" s="96"/>
      <c r="G264" s="97"/>
      <c r="H264" s="108"/>
      <c r="I264" s="67" t="str">
        <f t="shared" si="20"/>
        <v/>
      </c>
      <c r="J264" s="67" t="str">
        <f t="shared" si="21"/>
        <v/>
      </c>
      <c r="K264" s="97"/>
      <c r="L264" s="97"/>
      <c r="M264" s="67" t="str">
        <f t="shared" si="22"/>
        <v/>
      </c>
      <c r="N264" s="68" t="str">
        <f t="shared" ca="1" si="23"/>
        <v/>
      </c>
      <c r="O264" s="68" t="str">
        <f t="shared" ca="1" si="24"/>
        <v/>
      </c>
      <c r="P264" s="96"/>
      <c r="Q264" s="89"/>
      <c r="R264" s="5"/>
      <c r="S264" s="5"/>
      <c r="T264" s="5"/>
      <c r="U264" s="5"/>
      <c r="V264" s="5"/>
      <c r="W264" s="5"/>
      <c r="X264" s="5"/>
      <c r="Y264" s="5"/>
      <c r="Z264" s="5"/>
    </row>
    <row r="265" spans="1:26">
      <c r="A265" s="95"/>
      <c r="B265" s="96"/>
      <c r="C265" s="107"/>
      <c r="D265" s="107"/>
      <c r="E265" s="107"/>
      <c r="F265" s="96"/>
      <c r="G265" s="97"/>
      <c r="H265" s="108"/>
      <c r="I265" s="67" t="str">
        <f t="shared" si="20"/>
        <v/>
      </c>
      <c r="J265" s="67" t="str">
        <f t="shared" si="21"/>
        <v/>
      </c>
      <c r="K265" s="97"/>
      <c r="L265" s="97"/>
      <c r="M265" s="67" t="str">
        <f t="shared" si="22"/>
        <v/>
      </c>
      <c r="N265" s="68" t="str">
        <f t="shared" ca="1" si="23"/>
        <v/>
      </c>
      <c r="O265" s="68" t="str">
        <f t="shared" ca="1" si="24"/>
        <v/>
      </c>
      <c r="P265" s="96"/>
      <c r="Q265" s="89"/>
      <c r="R265" s="5"/>
      <c r="S265" s="5"/>
      <c r="T265" s="5"/>
      <c r="U265" s="5"/>
      <c r="V265" s="5"/>
      <c r="W265" s="5"/>
      <c r="X265" s="5"/>
      <c r="Y265" s="5"/>
      <c r="Z265" s="5"/>
    </row>
    <row r="266" spans="1:26">
      <c r="A266" s="95"/>
      <c r="B266" s="96"/>
      <c r="C266" s="107"/>
      <c r="D266" s="107"/>
      <c r="E266" s="107"/>
      <c r="F266" s="96"/>
      <c r="G266" s="97"/>
      <c r="H266" s="108"/>
      <c r="I266" s="67" t="str">
        <f t="shared" si="20"/>
        <v/>
      </c>
      <c r="J266" s="67" t="str">
        <f t="shared" si="21"/>
        <v/>
      </c>
      <c r="K266" s="97"/>
      <c r="L266" s="97"/>
      <c r="M266" s="67" t="str">
        <f t="shared" si="22"/>
        <v/>
      </c>
      <c r="N266" s="68" t="str">
        <f t="shared" ca="1" si="23"/>
        <v/>
      </c>
      <c r="O266" s="68" t="str">
        <f t="shared" ca="1" si="24"/>
        <v/>
      </c>
      <c r="P266" s="96"/>
      <c r="Q266" s="89"/>
      <c r="R266" s="5"/>
      <c r="S266" s="5"/>
      <c r="T266" s="5"/>
      <c r="U266" s="5"/>
      <c r="V266" s="5"/>
      <c r="W266" s="5"/>
      <c r="X266" s="5"/>
      <c r="Y266" s="5"/>
      <c r="Z266" s="5"/>
    </row>
    <row r="267" spans="1:26">
      <c r="A267" s="95"/>
      <c r="B267" s="96"/>
      <c r="C267" s="107"/>
      <c r="D267" s="107"/>
      <c r="E267" s="107"/>
      <c r="F267" s="96"/>
      <c r="G267" s="97"/>
      <c r="H267" s="108"/>
      <c r="I267" s="67" t="str">
        <f t="shared" si="20"/>
        <v/>
      </c>
      <c r="J267" s="67" t="str">
        <f t="shared" si="21"/>
        <v/>
      </c>
      <c r="K267" s="97"/>
      <c r="L267" s="97"/>
      <c r="M267" s="67" t="str">
        <f t="shared" si="22"/>
        <v/>
      </c>
      <c r="N267" s="68" t="str">
        <f t="shared" ca="1" si="23"/>
        <v/>
      </c>
      <c r="O267" s="68" t="str">
        <f t="shared" ca="1" si="24"/>
        <v/>
      </c>
      <c r="P267" s="96"/>
      <c r="Q267" s="89"/>
      <c r="R267" s="5"/>
      <c r="S267" s="5"/>
      <c r="T267" s="5"/>
      <c r="U267" s="5"/>
      <c r="V267" s="5"/>
      <c r="W267" s="5"/>
      <c r="X267" s="5"/>
      <c r="Y267" s="5"/>
      <c r="Z267" s="5"/>
    </row>
    <row r="268" spans="1:26">
      <c r="A268" s="95"/>
      <c r="B268" s="96"/>
      <c r="C268" s="107"/>
      <c r="D268" s="107"/>
      <c r="E268" s="107"/>
      <c r="F268" s="96"/>
      <c r="G268" s="97"/>
      <c r="H268" s="108"/>
      <c r="I268" s="67" t="str">
        <f t="shared" si="20"/>
        <v/>
      </c>
      <c r="J268" s="67" t="str">
        <f t="shared" si="21"/>
        <v/>
      </c>
      <c r="K268" s="97"/>
      <c r="L268" s="97"/>
      <c r="M268" s="67" t="str">
        <f t="shared" si="22"/>
        <v/>
      </c>
      <c r="N268" s="68" t="str">
        <f t="shared" ca="1" si="23"/>
        <v/>
      </c>
      <c r="O268" s="68" t="str">
        <f t="shared" ca="1" si="24"/>
        <v/>
      </c>
      <c r="P268" s="96"/>
      <c r="Q268" s="89"/>
      <c r="R268" s="5"/>
      <c r="S268" s="5"/>
      <c r="T268" s="5"/>
      <c r="U268" s="5"/>
      <c r="V268" s="5"/>
      <c r="W268" s="5"/>
      <c r="X268" s="5"/>
      <c r="Y268" s="5"/>
      <c r="Z268" s="5"/>
    </row>
    <row r="269" spans="1:26">
      <c r="A269" s="95"/>
      <c r="B269" s="96"/>
      <c r="C269" s="107"/>
      <c r="D269" s="107"/>
      <c r="E269" s="107"/>
      <c r="F269" s="96"/>
      <c r="G269" s="97"/>
      <c r="H269" s="108"/>
      <c r="I269" s="67" t="str">
        <f t="shared" si="20"/>
        <v/>
      </c>
      <c r="J269" s="67" t="str">
        <f t="shared" si="21"/>
        <v/>
      </c>
      <c r="K269" s="97"/>
      <c r="L269" s="97"/>
      <c r="M269" s="67" t="str">
        <f t="shared" si="22"/>
        <v/>
      </c>
      <c r="N269" s="68" t="str">
        <f t="shared" ca="1" si="23"/>
        <v/>
      </c>
      <c r="O269" s="68" t="str">
        <f t="shared" ca="1" si="24"/>
        <v/>
      </c>
      <c r="P269" s="96"/>
      <c r="Q269" s="89"/>
      <c r="R269" s="5"/>
      <c r="S269" s="5"/>
      <c r="T269" s="5"/>
      <c r="U269" s="5"/>
      <c r="V269" s="5"/>
      <c r="W269" s="5"/>
      <c r="X269" s="5"/>
      <c r="Y269" s="5"/>
      <c r="Z269" s="5"/>
    </row>
    <row r="270" spans="1:26">
      <c r="A270" s="95"/>
      <c r="B270" s="96"/>
      <c r="C270" s="107"/>
      <c r="D270" s="107"/>
      <c r="E270" s="107"/>
      <c r="F270" s="96"/>
      <c r="G270" s="97"/>
      <c r="H270" s="108"/>
      <c r="I270" s="67" t="str">
        <f t="shared" si="20"/>
        <v/>
      </c>
      <c r="J270" s="67" t="str">
        <f t="shared" si="21"/>
        <v/>
      </c>
      <c r="K270" s="97"/>
      <c r="L270" s="97"/>
      <c r="M270" s="67" t="str">
        <f t="shared" si="22"/>
        <v/>
      </c>
      <c r="N270" s="68" t="str">
        <f t="shared" ca="1" si="23"/>
        <v/>
      </c>
      <c r="O270" s="68" t="str">
        <f t="shared" ca="1" si="24"/>
        <v/>
      </c>
      <c r="P270" s="96"/>
      <c r="Q270" s="89"/>
      <c r="R270" s="5"/>
      <c r="S270" s="5"/>
      <c r="T270" s="5"/>
      <c r="U270" s="5"/>
      <c r="V270" s="5"/>
      <c r="W270" s="5"/>
      <c r="X270" s="5"/>
      <c r="Y270" s="5"/>
      <c r="Z270" s="5"/>
    </row>
    <row r="271" spans="1:26">
      <c r="A271" s="95"/>
      <c r="B271" s="96"/>
      <c r="C271" s="107"/>
      <c r="D271" s="107"/>
      <c r="E271" s="107"/>
      <c r="F271" s="96"/>
      <c r="G271" s="97"/>
      <c r="H271" s="108"/>
      <c r="I271" s="67" t="str">
        <f t="shared" si="20"/>
        <v/>
      </c>
      <c r="J271" s="67" t="str">
        <f t="shared" si="21"/>
        <v/>
      </c>
      <c r="K271" s="97"/>
      <c r="L271" s="97"/>
      <c r="M271" s="67" t="str">
        <f t="shared" si="22"/>
        <v/>
      </c>
      <c r="N271" s="68" t="str">
        <f t="shared" ca="1" si="23"/>
        <v/>
      </c>
      <c r="O271" s="68" t="str">
        <f t="shared" ca="1" si="24"/>
        <v/>
      </c>
      <c r="P271" s="96"/>
      <c r="Q271" s="89"/>
      <c r="R271" s="5"/>
      <c r="S271" s="5"/>
      <c r="T271" s="5"/>
      <c r="U271" s="5"/>
      <c r="V271" s="5"/>
      <c r="W271" s="5"/>
      <c r="X271" s="5"/>
      <c r="Y271" s="5"/>
      <c r="Z271" s="5"/>
    </row>
    <row r="272" spans="1:26">
      <c r="A272" s="95"/>
      <c r="B272" s="96"/>
      <c r="C272" s="107"/>
      <c r="D272" s="107"/>
      <c r="E272" s="107"/>
      <c r="F272" s="96"/>
      <c r="G272" s="97"/>
      <c r="H272" s="108"/>
      <c r="I272" s="67" t="str">
        <f t="shared" si="20"/>
        <v/>
      </c>
      <c r="J272" s="67" t="str">
        <f t="shared" si="21"/>
        <v/>
      </c>
      <c r="K272" s="97"/>
      <c r="L272" s="97"/>
      <c r="M272" s="67" t="str">
        <f t="shared" si="22"/>
        <v/>
      </c>
      <c r="N272" s="68" t="str">
        <f t="shared" ca="1" si="23"/>
        <v/>
      </c>
      <c r="O272" s="68" t="str">
        <f t="shared" ca="1" si="24"/>
        <v/>
      </c>
      <c r="P272" s="96"/>
      <c r="Q272" s="89"/>
      <c r="R272" s="5"/>
      <c r="S272" s="5"/>
      <c r="T272" s="5"/>
      <c r="U272" s="5"/>
      <c r="V272" s="5"/>
      <c r="W272" s="5"/>
      <c r="X272" s="5"/>
      <c r="Y272" s="5"/>
      <c r="Z272" s="5"/>
    </row>
    <row r="273" spans="1:26">
      <c r="A273" s="95"/>
      <c r="B273" s="96"/>
      <c r="C273" s="107"/>
      <c r="D273" s="107"/>
      <c r="E273" s="107"/>
      <c r="F273" s="96"/>
      <c r="G273" s="97"/>
      <c r="H273" s="108"/>
      <c r="I273" s="67" t="str">
        <f t="shared" si="20"/>
        <v/>
      </c>
      <c r="J273" s="67" t="str">
        <f t="shared" si="21"/>
        <v/>
      </c>
      <c r="K273" s="97"/>
      <c r="L273" s="97"/>
      <c r="M273" s="67" t="str">
        <f t="shared" si="22"/>
        <v/>
      </c>
      <c r="N273" s="68" t="str">
        <f t="shared" ca="1" si="23"/>
        <v/>
      </c>
      <c r="O273" s="68" t="str">
        <f t="shared" ca="1" si="24"/>
        <v/>
      </c>
      <c r="P273" s="96"/>
      <c r="Q273" s="89"/>
      <c r="R273" s="5"/>
      <c r="S273" s="5"/>
      <c r="T273" s="5"/>
      <c r="U273" s="5"/>
      <c r="V273" s="5"/>
      <c r="W273" s="5"/>
      <c r="X273" s="5"/>
      <c r="Y273" s="5"/>
      <c r="Z273" s="5"/>
    </row>
    <row r="274" spans="1:26">
      <c r="A274" s="95"/>
      <c r="B274" s="96"/>
      <c r="C274" s="107"/>
      <c r="D274" s="107"/>
      <c r="E274" s="107"/>
      <c r="F274" s="96"/>
      <c r="G274" s="97"/>
      <c r="H274" s="108"/>
      <c r="I274" s="67" t="str">
        <f t="shared" si="20"/>
        <v/>
      </c>
      <c r="J274" s="67" t="str">
        <f t="shared" si="21"/>
        <v/>
      </c>
      <c r="K274" s="97"/>
      <c r="L274" s="97"/>
      <c r="M274" s="67" t="str">
        <f t="shared" si="22"/>
        <v/>
      </c>
      <c r="N274" s="68" t="str">
        <f t="shared" ca="1" si="23"/>
        <v/>
      </c>
      <c r="O274" s="68" t="str">
        <f t="shared" ca="1" si="24"/>
        <v/>
      </c>
      <c r="P274" s="96"/>
      <c r="Q274" s="89"/>
      <c r="R274" s="5"/>
      <c r="S274" s="5"/>
      <c r="T274" s="5"/>
      <c r="U274" s="5"/>
      <c r="V274" s="5"/>
      <c r="W274" s="5"/>
      <c r="X274" s="5"/>
      <c r="Y274" s="5"/>
      <c r="Z274" s="5"/>
    </row>
    <row r="275" spans="1:26">
      <c r="A275" s="95"/>
      <c r="B275" s="96"/>
      <c r="C275" s="107"/>
      <c r="D275" s="107"/>
      <c r="E275" s="107"/>
      <c r="F275" s="96"/>
      <c r="G275" s="97"/>
      <c r="H275" s="108"/>
      <c r="I275" s="67" t="str">
        <f t="shared" si="20"/>
        <v/>
      </c>
      <c r="J275" s="67" t="str">
        <f t="shared" si="21"/>
        <v/>
      </c>
      <c r="K275" s="97"/>
      <c r="L275" s="97"/>
      <c r="M275" s="67" t="str">
        <f t="shared" si="22"/>
        <v/>
      </c>
      <c r="N275" s="68" t="str">
        <f t="shared" ca="1" si="23"/>
        <v/>
      </c>
      <c r="O275" s="68" t="str">
        <f t="shared" ca="1" si="24"/>
        <v/>
      </c>
      <c r="P275" s="96"/>
      <c r="Q275" s="89"/>
      <c r="R275" s="5"/>
      <c r="S275" s="5"/>
      <c r="T275" s="5"/>
      <c r="U275" s="5"/>
      <c r="V275" s="5"/>
      <c r="W275" s="5"/>
      <c r="X275" s="5"/>
      <c r="Y275" s="5"/>
      <c r="Z275" s="5"/>
    </row>
    <row r="276" spans="1:26">
      <c r="A276" s="95"/>
      <c r="B276" s="96"/>
      <c r="C276" s="107"/>
      <c r="D276" s="107"/>
      <c r="E276" s="107"/>
      <c r="F276" s="96"/>
      <c r="G276" s="97"/>
      <c r="H276" s="108"/>
      <c r="I276" s="67" t="str">
        <f t="shared" si="20"/>
        <v/>
      </c>
      <c r="J276" s="67" t="str">
        <f t="shared" si="21"/>
        <v/>
      </c>
      <c r="K276" s="97"/>
      <c r="L276" s="97"/>
      <c r="M276" s="67" t="str">
        <f t="shared" si="22"/>
        <v/>
      </c>
      <c r="N276" s="68" t="str">
        <f t="shared" ca="1" si="23"/>
        <v/>
      </c>
      <c r="O276" s="68" t="str">
        <f t="shared" ca="1" si="24"/>
        <v/>
      </c>
      <c r="P276" s="96"/>
      <c r="Q276" s="89"/>
      <c r="R276" s="5"/>
      <c r="S276" s="5"/>
      <c r="T276" s="5"/>
      <c r="U276" s="5"/>
      <c r="V276" s="5"/>
      <c r="W276" s="5"/>
      <c r="X276" s="5"/>
      <c r="Y276" s="5"/>
      <c r="Z276" s="5"/>
    </row>
    <row r="277" spans="1:26">
      <c r="A277" s="95"/>
      <c r="B277" s="96"/>
      <c r="C277" s="107"/>
      <c r="D277" s="107"/>
      <c r="E277" s="107"/>
      <c r="F277" s="96"/>
      <c r="G277" s="97"/>
      <c r="H277" s="108"/>
      <c r="I277" s="67" t="str">
        <f t="shared" si="20"/>
        <v/>
      </c>
      <c r="J277" s="67" t="str">
        <f t="shared" si="21"/>
        <v/>
      </c>
      <c r="K277" s="97"/>
      <c r="L277" s="97"/>
      <c r="M277" s="67" t="str">
        <f t="shared" si="22"/>
        <v/>
      </c>
      <c r="N277" s="68" t="str">
        <f t="shared" ca="1" si="23"/>
        <v/>
      </c>
      <c r="O277" s="68" t="str">
        <f t="shared" ca="1" si="24"/>
        <v/>
      </c>
      <c r="P277" s="96"/>
      <c r="Q277" s="89"/>
      <c r="R277" s="5"/>
      <c r="S277" s="5"/>
      <c r="T277" s="5"/>
      <c r="U277" s="5"/>
      <c r="V277" s="5"/>
      <c r="W277" s="5"/>
      <c r="X277" s="5"/>
      <c r="Y277" s="5"/>
      <c r="Z277" s="5"/>
    </row>
    <row r="278" spans="1:26">
      <c r="A278" s="95"/>
      <c r="B278" s="96"/>
      <c r="C278" s="107"/>
      <c r="D278" s="107"/>
      <c r="E278" s="107"/>
      <c r="F278" s="96"/>
      <c r="G278" s="97"/>
      <c r="H278" s="108"/>
      <c r="I278" s="67" t="str">
        <f t="shared" si="20"/>
        <v/>
      </c>
      <c r="J278" s="67" t="str">
        <f t="shared" si="21"/>
        <v/>
      </c>
      <c r="K278" s="97"/>
      <c r="L278" s="97"/>
      <c r="M278" s="67" t="str">
        <f t="shared" si="22"/>
        <v/>
      </c>
      <c r="N278" s="68" t="str">
        <f t="shared" ca="1" si="23"/>
        <v/>
      </c>
      <c r="O278" s="68" t="str">
        <f t="shared" ca="1" si="24"/>
        <v/>
      </c>
      <c r="P278" s="96"/>
      <c r="Q278" s="89"/>
      <c r="R278" s="5"/>
      <c r="S278" s="5"/>
      <c r="T278" s="5"/>
      <c r="U278" s="5"/>
      <c r="V278" s="5"/>
      <c r="W278" s="5"/>
      <c r="X278" s="5"/>
      <c r="Y278" s="5"/>
      <c r="Z278" s="5"/>
    </row>
    <row r="279" spans="1:26">
      <c r="A279" s="95"/>
      <c r="B279" s="96"/>
      <c r="C279" s="107"/>
      <c r="D279" s="107"/>
      <c r="E279" s="107"/>
      <c r="F279" s="96"/>
      <c r="G279" s="97"/>
      <c r="H279" s="108"/>
      <c r="I279" s="67" t="str">
        <f t="shared" si="20"/>
        <v/>
      </c>
      <c r="J279" s="67" t="str">
        <f t="shared" si="21"/>
        <v/>
      </c>
      <c r="K279" s="97"/>
      <c r="L279" s="97"/>
      <c r="M279" s="67" t="str">
        <f t="shared" si="22"/>
        <v/>
      </c>
      <c r="N279" s="68" t="str">
        <f t="shared" ca="1" si="23"/>
        <v/>
      </c>
      <c r="O279" s="68" t="str">
        <f t="shared" ca="1" si="24"/>
        <v/>
      </c>
      <c r="P279" s="96"/>
      <c r="Q279" s="89"/>
      <c r="R279" s="5"/>
      <c r="S279" s="5"/>
      <c r="T279" s="5"/>
      <c r="U279" s="5"/>
      <c r="V279" s="5"/>
      <c r="W279" s="5"/>
      <c r="X279" s="5"/>
      <c r="Y279" s="5"/>
      <c r="Z279" s="5"/>
    </row>
    <row r="280" spans="1:26">
      <c r="A280" s="95"/>
      <c r="B280" s="96"/>
      <c r="C280" s="107"/>
      <c r="D280" s="107"/>
      <c r="E280" s="107"/>
      <c r="F280" s="96"/>
      <c r="G280" s="97"/>
      <c r="H280" s="108"/>
      <c r="I280" s="67" t="str">
        <f t="shared" si="20"/>
        <v/>
      </c>
      <c r="J280" s="67" t="str">
        <f t="shared" si="21"/>
        <v/>
      </c>
      <c r="K280" s="97"/>
      <c r="L280" s="97"/>
      <c r="M280" s="67" t="str">
        <f t="shared" si="22"/>
        <v/>
      </c>
      <c r="N280" s="68" t="str">
        <f t="shared" ca="1" si="23"/>
        <v/>
      </c>
      <c r="O280" s="68" t="str">
        <f t="shared" ca="1" si="24"/>
        <v/>
      </c>
      <c r="P280" s="96"/>
      <c r="Q280" s="89"/>
      <c r="R280" s="5"/>
      <c r="S280" s="5"/>
      <c r="T280" s="5"/>
      <c r="U280" s="5"/>
      <c r="V280" s="5"/>
      <c r="W280" s="5"/>
      <c r="X280" s="5"/>
      <c r="Y280" s="5"/>
      <c r="Z280" s="5"/>
    </row>
    <row r="281" spans="1:26">
      <c r="A281" s="95"/>
      <c r="B281" s="96"/>
      <c r="C281" s="107"/>
      <c r="D281" s="107"/>
      <c r="E281" s="107"/>
      <c r="F281" s="96"/>
      <c r="G281" s="97"/>
      <c r="H281" s="108"/>
      <c r="I281" s="67" t="str">
        <f t="shared" si="20"/>
        <v/>
      </c>
      <c r="J281" s="67" t="str">
        <f t="shared" si="21"/>
        <v/>
      </c>
      <c r="K281" s="97"/>
      <c r="L281" s="97"/>
      <c r="M281" s="67" t="str">
        <f t="shared" si="22"/>
        <v/>
      </c>
      <c r="N281" s="68" t="str">
        <f t="shared" ca="1" si="23"/>
        <v/>
      </c>
      <c r="O281" s="68" t="str">
        <f t="shared" ca="1" si="24"/>
        <v/>
      </c>
      <c r="P281" s="96"/>
      <c r="Q281" s="89"/>
      <c r="R281" s="5"/>
      <c r="S281" s="5"/>
      <c r="T281" s="5"/>
      <c r="U281" s="5"/>
      <c r="V281" s="5"/>
      <c r="W281" s="5"/>
      <c r="X281" s="5"/>
      <c r="Y281" s="5"/>
      <c r="Z281" s="5"/>
    </row>
    <row r="282" spans="1:26">
      <c r="A282" s="95"/>
      <c r="B282" s="96"/>
      <c r="C282" s="107"/>
      <c r="D282" s="107"/>
      <c r="E282" s="107"/>
      <c r="F282" s="96"/>
      <c r="G282" s="97"/>
      <c r="H282" s="108"/>
      <c r="I282" s="67" t="str">
        <f t="shared" si="20"/>
        <v/>
      </c>
      <c r="J282" s="67" t="str">
        <f t="shared" si="21"/>
        <v/>
      </c>
      <c r="K282" s="97"/>
      <c r="L282" s="97"/>
      <c r="M282" s="67" t="str">
        <f t="shared" si="22"/>
        <v/>
      </c>
      <c r="N282" s="68" t="str">
        <f t="shared" ca="1" si="23"/>
        <v/>
      </c>
      <c r="O282" s="68" t="str">
        <f t="shared" ca="1" si="24"/>
        <v/>
      </c>
      <c r="P282" s="96"/>
      <c r="Q282" s="89"/>
      <c r="R282" s="5"/>
      <c r="S282" s="5"/>
      <c r="T282" s="5"/>
      <c r="U282" s="5"/>
      <c r="V282" s="5"/>
      <c r="W282" s="5"/>
      <c r="X282" s="5"/>
      <c r="Y282" s="5"/>
      <c r="Z282" s="5"/>
    </row>
    <row r="283" spans="1:26">
      <c r="A283" s="95"/>
      <c r="B283" s="96"/>
      <c r="C283" s="107"/>
      <c r="D283" s="107"/>
      <c r="E283" s="107"/>
      <c r="F283" s="96"/>
      <c r="G283" s="97"/>
      <c r="H283" s="108"/>
      <c r="I283" s="67" t="str">
        <f t="shared" si="20"/>
        <v/>
      </c>
      <c r="J283" s="67" t="str">
        <f t="shared" si="21"/>
        <v/>
      </c>
      <c r="K283" s="97"/>
      <c r="L283" s="97"/>
      <c r="M283" s="67" t="str">
        <f t="shared" si="22"/>
        <v/>
      </c>
      <c r="N283" s="68" t="str">
        <f t="shared" ca="1" si="23"/>
        <v/>
      </c>
      <c r="O283" s="68" t="str">
        <f t="shared" ca="1" si="24"/>
        <v/>
      </c>
      <c r="P283" s="96"/>
      <c r="Q283" s="89"/>
      <c r="R283" s="5"/>
      <c r="S283" s="5"/>
      <c r="T283" s="5"/>
      <c r="U283" s="5"/>
      <c r="V283" s="5"/>
      <c r="W283" s="5"/>
      <c r="X283" s="5"/>
      <c r="Y283" s="5"/>
      <c r="Z283" s="5"/>
    </row>
    <row r="284" spans="1:26">
      <c r="A284" s="95"/>
      <c r="B284" s="96"/>
      <c r="C284" s="107"/>
      <c r="D284" s="107"/>
      <c r="E284" s="107"/>
      <c r="F284" s="96"/>
      <c r="G284" s="97"/>
      <c r="H284" s="108"/>
      <c r="I284" s="67" t="str">
        <f t="shared" si="20"/>
        <v/>
      </c>
      <c r="J284" s="67" t="str">
        <f t="shared" si="21"/>
        <v/>
      </c>
      <c r="K284" s="97"/>
      <c r="L284" s="97"/>
      <c r="M284" s="67" t="str">
        <f t="shared" si="22"/>
        <v/>
      </c>
      <c r="N284" s="68" t="str">
        <f t="shared" ca="1" si="23"/>
        <v/>
      </c>
      <c r="O284" s="68" t="str">
        <f t="shared" ca="1" si="24"/>
        <v/>
      </c>
      <c r="P284" s="96"/>
      <c r="Q284" s="89"/>
      <c r="R284" s="5"/>
      <c r="S284" s="5"/>
      <c r="T284" s="5"/>
      <c r="U284" s="5"/>
      <c r="V284" s="5"/>
      <c r="W284" s="5"/>
      <c r="X284" s="5"/>
      <c r="Y284" s="5"/>
      <c r="Z284" s="5"/>
    </row>
    <row r="285" spans="1:26">
      <c r="A285" s="95"/>
      <c r="B285" s="96"/>
      <c r="C285" s="107"/>
      <c r="D285" s="107"/>
      <c r="E285" s="107"/>
      <c r="F285" s="96"/>
      <c r="G285" s="97"/>
      <c r="H285" s="108"/>
      <c r="I285" s="67" t="str">
        <f t="shared" si="20"/>
        <v/>
      </c>
      <c r="J285" s="67" t="str">
        <f t="shared" si="21"/>
        <v/>
      </c>
      <c r="K285" s="97"/>
      <c r="L285" s="97"/>
      <c r="M285" s="67" t="str">
        <f t="shared" si="22"/>
        <v/>
      </c>
      <c r="N285" s="68" t="str">
        <f t="shared" ca="1" si="23"/>
        <v/>
      </c>
      <c r="O285" s="68" t="str">
        <f t="shared" ca="1" si="24"/>
        <v/>
      </c>
      <c r="P285" s="96"/>
      <c r="Q285" s="89"/>
      <c r="R285" s="5"/>
      <c r="S285" s="5"/>
      <c r="T285" s="5"/>
      <c r="U285" s="5"/>
      <c r="V285" s="5"/>
      <c r="W285" s="5"/>
      <c r="X285" s="5"/>
      <c r="Y285" s="5"/>
      <c r="Z285" s="5"/>
    </row>
    <row r="286" spans="1:26">
      <c r="A286" s="95"/>
      <c r="B286" s="96"/>
      <c r="C286" s="107"/>
      <c r="D286" s="107"/>
      <c r="E286" s="107"/>
      <c r="F286" s="96"/>
      <c r="G286" s="97"/>
      <c r="H286" s="108"/>
      <c r="I286" s="67" t="str">
        <f t="shared" si="20"/>
        <v/>
      </c>
      <c r="J286" s="67" t="str">
        <f t="shared" si="21"/>
        <v/>
      </c>
      <c r="K286" s="97"/>
      <c r="L286" s="97"/>
      <c r="M286" s="67" t="str">
        <f t="shared" si="22"/>
        <v/>
      </c>
      <c r="N286" s="68" t="str">
        <f t="shared" ca="1" si="23"/>
        <v/>
      </c>
      <c r="O286" s="68" t="str">
        <f t="shared" ca="1" si="24"/>
        <v/>
      </c>
      <c r="P286" s="96"/>
      <c r="Q286" s="89"/>
      <c r="R286" s="5"/>
      <c r="S286" s="5"/>
      <c r="T286" s="5"/>
      <c r="U286" s="5"/>
      <c r="V286" s="5"/>
      <c r="W286" s="5"/>
      <c r="X286" s="5"/>
      <c r="Y286" s="5"/>
      <c r="Z286" s="5"/>
    </row>
    <row r="287" spans="1:26">
      <c r="A287" s="95"/>
      <c r="B287" s="96"/>
      <c r="C287" s="107"/>
      <c r="D287" s="107"/>
      <c r="E287" s="107"/>
      <c r="F287" s="96"/>
      <c r="G287" s="97"/>
      <c r="H287" s="108"/>
      <c r="I287" s="67" t="str">
        <f t="shared" si="20"/>
        <v/>
      </c>
      <c r="J287" s="67" t="str">
        <f t="shared" si="21"/>
        <v/>
      </c>
      <c r="K287" s="97"/>
      <c r="L287" s="97"/>
      <c r="M287" s="67" t="str">
        <f t="shared" si="22"/>
        <v/>
      </c>
      <c r="N287" s="68" t="str">
        <f t="shared" ca="1" si="23"/>
        <v/>
      </c>
      <c r="O287" s="68" t="str">
        <f t="shared" ca="1" si="24"/>
        <v/>
      </c>
      <c r="P287" s="96"/>
      <c r="Q287" s="89"/>
      <c r="R287" s="5"/>
      <c r="S287" s="5"/>
      <c r="T287" s="5"/>
      <c r="U287" s="5"/>
      <c r="V287" s="5"/>
      <c r="W287" s="5"/>
      <c r="X287" s="5"/>
      <c r="Y287" s="5"/>
      <c r="Z287" s="5"/>
    </row>
    <row r="288" spans="1:26">
      <c r="A288" s="95"/>
      <c r="B288" s="96"/>
      <c r="C288" s="107"/>
      <c r="D288" s="107"/>
      <c r="E288" s="107"/>
      <c r="F288" s="96"/>
      <c r="G288" s="97"/>
      <c r="H288" s="108"/>
      <c r="I288" s="67" t="str">
        <f t="shared" si="20"/>
        <v/>
      </c>
      <c r="J288" s="67" t="str">
        <f t="shared" si="21"/>
        <v/>
      </c>
      <c r="K288" s="97"/>
      <c r="L288" s="97"/>
      <c r="M288" s="67" t="str">
        <f t="shared" si="22"/>
        <v/>
      </c>
      <c r="N288" s="68" t="str">
        <f t="shared" ca="1" si="23"/>
        <v/>
      </c>
      <c r="O288" s="68" t="str">
        <f t="shared" ca="1" si="24"/>
        <v/>
      </c>
      <c r="P288" s="96"/>
      <c r="Q288" s="89"/>
      <c r="R288" s="5"/>
      <c r="S288" s="5"/>
      <c r="T288" s="5"/>
      <c r="U288" s="5"/>
      <c r="V288" s="5"/>
      <c r="W288" s="5"/>
      <c r="X288" s="5"/>
      <c r="Y288" s="5"/>
      <c r="Z288" s="5"/>
    </row>
    <row r="289" spans="1:26">
      <c r="A289" s="95"/>
      <c r="B289" s="96"/>
      <c r="C289" s="107"/>
      <c r="D289" s="107"/>
      <c r="E289" s="107"/>
      <c r="F289" s="96"/>
      <c r="G289" s="97"/>
      <c r="H289" s="108"/>
      <c r="I289" s="67" t="str">
        <f t="shared" si="20"/>
        <v/>
      </c>
      <c r="J289" s="67" t="str">
        <f t="shared" si="21"/>
        <v/>
      </c>
      <c r="K289" s="97"/>
      <c r="L289" s="97"/>
      <c r="M289" s="67" t="str">
        <f t="shared" si="22"/>
        <v/>
      </c>
      <c r="N289" s="68" t="str">
        <f t="shared" ca="1" si="23"/>
        <v/>
      </c>
      <c r="O289" s="68" t="str">
        <f t="shared" ca="1" si="24"/>
        <v/>
      </c>
      <c r="P289" s="96"/>
      <c r="Q289" s="89"/>
      <c r="R289" s="5"/>
      <c r="S289" s="5"/>
      <c r="T289" s="5"/>
      <c r="U289" s="5"/>
      <c r="V289" s="5"/>
      <c r="W289" s="5"/>
      <c r="X289" s="5"/>
      <c r="Y289" s="5"/>
      <c r="Z289" s="5"/>
    </row>
    <row r="290" spans="1:26">
      <c r="A290" s="95"/>
      <c r="B290" s="96"/>
      <c r="C290" s="107"/>
      <c r="D290" s="107"/>
      <c r="E290" s="107"/>
      <c r="F290" s="96"/>
      <c r="G290" s="97"/>
      <c r="H290" s="108"/>
      <c r="I290" s="67" t="str">
        <f t="shared" si="20"/>
        <v/>
      </c>
      <c r="J290" s="67" t="str">
        <f t="shared" si="21"/>
        <v/>
      </c>
      <c r="K290" s="97"/>
      <c r="L290" s="97"/>
      <c r="M290" s="67" t="str">
        <f t="shared" si="22"/>
        <v/>
      </c>
      <c r="N290" s="68" t="str">
        <f t="shared" ca="1" si="23"/>
        <v/>
      </c>
      <c r="O290" s="68" t="str">
        <f t="shared" ca="1" si="24"/>
        <v/>
      </c>
      <c r="P290" s="96"/>
      <c r="Q290" s="89"/>
      <c r="R290" s="5"/>
      <c r="S290" s="5"/>
      <c r="T290" s="5"/>
      <c r="U290" s="5"/>
      <c r="V290" s="5"/>
      <c r="W290" s="5"/>
      <c r="X290" s="5"/>
      <c r="Y290" s="5"/>
      <c r="Z290" s="5"/>
    </row>
    <row r="291" spans="1:26">
      <c r="A291" s="95"/>
      <c r="B291" s="96"/>
      <c r="C291" s="107"/>
      <c r="D291" s="107"/>
      <c r="E291" s="107"/>
      <c r="F291" s="96"/>
      <c r="G291" s="97"/>
      <c r="H291" s="108"/>
      <c r="I291" s="67" t="str">
        <f t="shared" si="20"/>
        <v/>
      </c>
      <c r="J291" s="67" t="str">
        <f t="shared" si="21"/>
        <v/>
      </c>
      <c r="K291" s="97"/>
      <c r="L291" s="97"/>
      <c r="M291" s="67" t="str">
        <f t="shared" si="22"/>
        <v/>
      </c>
      <c r="N291" s="68" t="str">
        <f t="shared" ca="1" si="23"/>
        <v/>
      </c>
      <c r="O291" s="68" t="str">
        <f t="shared" ca="1" si="24"/>
        <v/>
      </c>
      <c r="P291" s="96"/>
      <c r="Q291" s="89"/>
      <c r="R291" s="5"/>
      <c r="S291" s="5"/>
      <c r="T291" s="5"/>
      <c r="U291" s="5"/>
      <c r="V291" s="5"/>
      <c r="W291" s="5"/>
      <c r="X291" s="5"/>
      <c r="Y291" s="5"/>
      <c r="Z291" s="5"/>
    </row>
    <row r="292" spans="1:26">
      <c r="A292" s="95"/>
      <c r="B292" s="96"/>
      <c r="C292" s="107"/>
      <c r="D292" s="107"/>
      <c r="E292" s="107"/>
      <c r="F292" s="96"/>
      <c r="G292" s="97"/>
      <c r="H292" s="108"/>
      <c r="I292" s="67" t="str">
        <f t="shared" si="20"/>
        <v/>
      </c>
      <c r="J292" s="67" t="str">
        <f t="shared" si="21"/>
        <v/>
      </c>
      <c r="K292" s="97"/>
      <c r="L292" s="97"/>
      <c r="M292" s="67" t="str">
        <f t="shared" si="22"/>
        <v/>
      </c>
      <c r="N292" s="68" t="str">
        <f t="shared" ca="1" si="23"/>
        <v/>
      </c>
      <c r="O292" s="68" t="str">
        <f t="shared" ca="1" si="24"/>
        <v/>
      </c>
      <c r="P292" s="96"/>
      <c r="Q292" s="89"/>
      <c r="R292" s="5"/>
      <c r="S292" s="5"/>
      <c r="T292" s="5"/>
      <c r="U292" s="5"/>
      <c r="V292" s="5"/>
      <c r="W292" s="5"/>
      <c r="X292" s="5"/>
      <c r="Y292" s="5"/>
      <c r="Z292" s="5"/>
    </row>
    <row r="293" spans="1:26">
      <c r="A293" s="95"/>
      <c r="B293" s="96"/>
      <c r="C293" s="107"/>
      <c r="D293" s="107"/>
      <c r="E293" s="107"/>
      <c r="F293" s="96"/>
      <c r="G293" s="97"/>
      <c r="H293" s="108"/>
      <c r="I293" s="67" t="str">
        <f t="shared" si="20"/>
        <v/>
      </c>
      <c r="J293" s="67" t="str">
        <f t="shared" si="21"/>
        <v/>
      </c>
      <c r="K293" s="97"/>
      <c r="L293" s="97"/>
      <c r="M293" s="67" t="str">
        <f t="shared" si="22"/>
        <v/>
      </c>
      <c r="N293" s="68" t="str">
        <f t="shared" ca="1" si="23"/>
        <v/>
      </c>
      <c r="O293" s="68" t="str">
        <f t="shared" ca="1" si="24"/>
        <v/>
      </c>
      <c r="P293" s="96"/>
      <c r="Q293" s="89"/>
      <c r="R293" s="5"/>
      <c r="S293" s="5"/>
      <c r="T293" s="5"/>
      <c r="U293" s="5"/>
      <c r="V293" s="5"/>
      <c r="W293" s="5"/>
      <c r="X293" s="5"/>
      <c r="Y293" s="5"/>
      <c r="Z293" s="5"/>
    </row>
    <row r="294" spans="1:26">
      <c r="A294" s="95"/>
      <c r="B294" s="96"/>
      <c r="C294" s="107"/>
      <c r="D294" s="107"/>
      <c r="E294" s="107"/>
      <c r="F294" s="96"/>
      <c r="G294" s="97"/>
      <c r="H294" s="108"/>
      <c r="I294" s="67" t="str">
        <f t="shared" si="20"/>
        <v/>
      </c>
      <c r="J294" s="67" t="str">
        <f t="shared" si="21"/>
        <v/>
      </c>
      <c r="K294" s="97"/>
      <c r="L294" s="97"/>
      <c r="M294" s="67" t="str">
        <f t="shared" si="22"/>
        <v/>
      </c>
      <c r="N294" s="68" t="str">
        <f t="shared" ca="1" si="23"/>
        <v/>
      </c>
      <c r="O294" s="68" t="str">
        <f t="shared" ca="1" si="24"/>
        <v/>
      </c>
      <c r="P294" s="96"/>
      <c r="Q294" s="89"/>
      <c r="R294" s="5"/>
      <c r="S294" s="5"/>
      <c r="T294" s="5"/>
      <c r="U294" s="5"/>
      <c r="V294" s="5"/>
      <c r="W294" s="5"/>
      <c r="X294" s="5"/>
      <c r="Y294" s="5"/>
      <c r="Z294" s="5"/>
    </row>
    <row r="295" spans="1:26">
      <c r="A295" s="95"/>
      <c r="B295" s="96"/>
      <c r="C295" s="107"/>
      <c r="D295" s="107"/>
      <c r="E295" s="107"/>
      <c r="F295" s="96"/>
      <c r="G295" s="97"/>
      <c r="H295" s="108"/>
      <c r="I295" s="67" t="str">
        <f t="shared" si="20"/>
        <v/>
      </c>
      <c r="J295" s="67" t="str">
        <f t="shared" si="21"/>
        <v/>
      </c>
      <c r="K295" s="97"/>
      <c r="L295" s="97"/>
      <c r="M295" s="67" t="str">
        <f t="shared" si="22"/>
        <v/>
      </c>
      <c r="N295" s="68" t="str">
        <f t="shared" ca="1" si="23"/>
        <v/>
      </c>
      <c r="O295" s="68" t="str">
        <f t="shared" ca="1" si="24"/>
        <v/>
      </c>
      <c r="P295" s="96"/>
      <c r="Q295" s="89"/>
      <c r="R295" s="5"/>
      <c r="S295" s="5"/>
      <c r="T295" s="5"/>
      <c r="U295" s="5"/>
      <c r="V295" s="5"/>
      <c r="W295" s="5"/>
      <c r="X295" s="5"/>
      <c r="Y295" s="5"/>
      <c r="Z295" s="5"/>
    </row>
    <row r="296" spans="1:26">
      <c r="A296" s="95"/>
      <c r="B296" s="96"/>
      <c r="C296" s="107"/>
      <c r="D296" s="107"/>
      <c r="E296" s="107"/>
      <c r="F296" s="96"/>
      <c r="G296" s="97"/>
      <c r="H296" s="108"/>
      <c r="I296" s="67" t="str">
        <f t="shared" si="20"/>
        <v/>
      </c>
      <c r="J296" s="67" t="str">
        <f t="shared" si="21"/>
        <v/>
      </c>
      <c r="K296" s="97"/>
      <c r="L296" s="97"/>
      <c r="M296" s="67" t="str">
        <f t="shared" si="22"/>
        <v/>
      </c>
      <c r="N296" s="68" t="str">
        <f t="shared" ca="1" si="23"/>
        <v/>
      </c>
      <c r="O296" s="68" t="str">
        <f t="shared" ca="1" si="24"/>
        <v/>
      </c>
      <c r="P296" s="96"/>
      <c r="Q296" s="89"/>
      <c r="R296" s="5"/>
      <c r="S296" s="5"/>
      <c r="T296" s="5"/>
      <c r="U296" s="5"/>
      <c r="V296" s="5"/>
      <c r="W296" s="5"/>
      <c r="X296" s="5"/>
      <c r="Y296" s="5"/>
      <c r="Z296" s="5"/>
    </row>
    <row r="297" spans="1:26">
      <c r="A297" s="95"/>
      <c r="B297" s="96"/>
      <c r="C297" s="107"/>
      <c r="D297" s="107"/>
      <c r="E297" s="107"/>
      <c r="F297" s="96"/>
      <c r="G297" s="97"/>
      <c r="H297" s="108"/>
      <c r="I297" s="67" t="str">
        <f t="shared" si="20"/>
        <v/>
      </c>
      <c r="J297" s="67" t="str">
        <f t="shared" si="21"/>
        <v/>
      </c>
      <c r="K297" s="97"/>
      <c r="L297" s="97"/>
      <c r="M297" s="67" t="str">
        <f t="shared" si="22"/>
        <v/>
      </c>
      <c r="N297" s="68" t="str">
        <f t="shared" ca="1" si="23"/>
        <v/>
      </c>
      <c r="O297" s="68" t="str">
        <f t="shared" ca="1" si="24"/>
        <v/>
      </c>
      <c r="P297" s="96"/>
      <c r="Q297" s="89"/>
      <c r="R297" s="5"/>
      <c r="S297" s="5"/>
      <c r="T297" s="5"/>
      <c r="U297" s="5"/>
      <c r="V297" s="5"/>
      <c r="W297" s="5"/>
      <c r="X297" s="5"/>
      <c r="Y297" s="5"/>
      <c r="Z297" s="5"/>
    </row>
    <row r="298" spans="1:26">
      <c r="A298" s="95"/>
      <c r="B298" s="96"/>
      <c r="C298" s="107"/>
      <c r="D298" s="107"/>
      <c r="E298" s="107"/>
      <c r="F298" s="96"/>
      <c r="G298" s="97"/>
      <c r="H298" s="108"/>
      <c r="I298" s="67" t="str">
        <f t="shared" si="20"/>
        <v/>
      </c>
      <c r="J298" s="67" t="str">
        <f t="shared" si="21"/>
        <v/>
      </c>
      <c r="K298" s="97"/>
      <c r="L298" s="97"/>
      <c r="M298" s="67" t="str">
        <f t="shared" si="22"/>
        <v/>
      </c>
      <c r="N298" s="68" t="str">
        <f t="shared" ca="1" si="23"/>
        <v/>
      </c>
      <c r="O298" s="68" t="str">
        <f t="shared" ca="1" si="24"/>
        <v/>
      </c>
      <c r="P298" s="96"/>
      <c r="Q298" s="89"/>
      <c r="R298" s="5"/>
      <c r="S298" s="5"/>
      <c r="T298" s="5"/>
      <c r="U298" s="5"/>
      <c r="V298" s="5"/>
      <c r="W298" s="5"/>
      <c r="X298" s="5"/>
      <c r="Y298" s="5"/>
      <c r="Z298" s="5"/>
    </row>
    <row r="299" spans="1:26">
      <c r="A299" s="95"/>
      <c r="B299" s="96"/>
      <c r="C299" s="107"/>
      <c r="D299" s="107"/>
      <c r="E299" s="107"/>
      <c r="F299" s="96"/>
      <c r="G299" s="97"/>
      <c r="H299" s="108"/>
      <c r="I299" s="67" t="str">
        <f t="shared" si="20"/>
        <v/>
      </c>
      <c r="J299" s="67" t="str">
        <f t="shared" si="21"/>
        <v/>
      </c>
      <c r="K299" s="97"/>
      <c r="L299" s="97"/>
      <c r="M299" s="67" t="str">
        <f t="shared" si="22"/>
        <v/>
      </c>
      <c r="N299" s="68" t="str">
        <f t="shared" ca="1" si="23"/>
        <v/>
      </c>
      <c r="O299" s="68" t="str">
        <f t="shared" ca="1" si="24"/>
        <v/>
      </c>
      <c r="P299" s="96"/>
      <c r="Q299" s="89"/>
      <c r="R299" s="5"/>
      <c r="S299" s="5"/>
      <c r="T299" s="5"/>
      <c r="U299" s="5"/>
      <c r="V299" s="5"/>
      <c r="W299" s="5"/>
      <c r="X299" s="5"/>
      <c r="Y299" s="5"/>
      <c r="Z299" s="5"/>
    </row>
    <row r="300" spans="1:26">
      <c r="A300" s="95"/>
      <c r="B300" s="96"/>
      <c r="C300" s="107"/>
      <c r="D300" s="107"/>
      <c r="E300" s="107"/>
      <c r="F300" s="96"/>
      <c r="G300" s="97"/>
      <c r="H300" s="108"/>
      <c r="I300" s="67" t="str">
        <f t="shared" si="20"/>
        <v/>
      </c>
      <c r="J300" s="67" t="str">
        <f t="shared" si="21"/>
        <v/>
      </c>
      <c r="K300" s="97"/>
      <c r="L300" s="97"/>
      <c r="M300" s="67" t="str">
        <f t="shared" si="22"/>
        <v/>
      </c>
      <c r="N300" s="68" t="str">
        <f t="shared" ca="1" si="23"/>
        <v/>
      </c>
      <c r="O300" s="68" t="str">
        <f t="shared" ca="1" si="24"/>
        <v/>
      </c>
      <c r="P300" s="96"/>
      <c r="Q300" s="89"/>
      <c r="R300" s="5"/>
      <c r="S300" s="5"/>
      <c r="T300" s="5"/>
      <c r="U300" s="5"/>
      <c r="V300" s="5"/>
      <c r="W300" s="5"/>
      <c r="X300" s="5"/>
      <c r="Y300" s="5"/>
      <c r="Z300" s="5"/>
    </row>
    <row r="301" spans="1:26">
      <c r="A301" s="95"/>
      <c r="B301" s="96"/>
      <c r="C301" s="107"/>
      <c r="D301" s="107"/>
      <c r="E301" s="107"/>
      <c r="F301" s="96"/>
      <c r="G301" s="97"/>
      <c r="H301" s="108"/>
      <c r="I301" s="67" t="str">
        <f t="shared" si="20"/>
        <v/>
      </c>
      <c r="J301" s="67" t="str">
        <f t="shared" si="21"/>
        <v/>
      </c>
      <c r="K301" s="97"/>
      <c r="L301" s="97"/>
      <c r="M301" s="67" t="str">
        <f t="shared" si="22"/>
        <v/>
      </c>
      <c r="N301" s="68" t="str">
        <f t="shared" ca="1" si="23"/>
        <v/>
      </c>
      <c r="O301" s="68" t="str">
        <f t="shared" ca="1" si="24"/>
        <v/>
      </c>
      <c r="P301" s="96"/>
      <c r="Q301" s="89"/>
      <c r="R301" s="5"/>
      <c r="S301" s="5"/>
      <c r="T301" s="5"/>
      <c r="U301" s="5"/>
      <c r="V301" s="5"/>
      <c r="W301" s="5"/>
      <c r="X301" s="5"/>
      <c r="Y301" s="5"/>
      <c r="Z301" s="5"/>
    </row>
    <row r="302" spans="1:26">
      <c r="A302" s="95"/>
      <c r="B302" s="96"/>
      <c r="C302" s="107"/>
      <c r="D302" s="107"/>
      <c r="E302" s="107"/>
      <c r="F302" s="96"/>
      <c r="G302" s="97"/>
      <c r="H302" s="108"/>
      <c r="I302" s="67" t="str">
        <f t="shared" si="20"/>
        <v/>
      </c>
      <c r="J302" s="67" t="str">
        <f t="shared" si="21"/>
        <v/>
      </c>
      <c r="K302" s="97"/>
      <c r="L302" s="97"/>
      <c r="M302" s="67" t="str">
        <f t="shared" si="22"/>
        <v/>
      </c>
      <c r="N302" s="68" t="str">
        <f t="shared" ca="1" si="23"/>
        <v/>
      </c>
      <c r="O302" s="68" t="str">
        <f t="shared" ca="1" si="24"/>
        <v/>
      </c>
      <c r="P302" s="96"/>
      <c r="Q302" s="89"/>
      <c r="R302" s="5"/>
      <c r="S302" s="5"/>
      <c r="T302" s="5"/>
      <c r="U302" s="5"/>
      <c r="V302" s="5"/>
      <c r="W302" s="5"/>
      <c r="X302" s="5"/>
      <c r="Y302" s="5"/>
      <c r="Z302" s="5"/>
    </row>
    <row r="303" spans="1:26">
      <c r="A303" s="95"/>
      <c r="B303" s="96"/>
      <c r="C303" s="107"/>
      <c r="D303" s="107"/>
      <c r="E303" s="107"/>
      <c r="F303" s="96"/>
      <c r="G303" s="97"/>
      <c r="H303" s="108"/>
      <c r="I303" s="67" t="str">
        <f t="shared" si="20"/>
        <v/>
      </c>
      <c r="J303" s="67" t="str">
        <f t="shared" si="21"/>
        <v/>
      </c>
      <c r="K303" s="97"/>
      <c r="L303" s="97"/>
      <c r="M303" s="67" t="str">
        <f t="shared" si="22"/>
        <v/>
      </c>
      <c r="N303" s="68" t="str">
        <f t="shared" ca="1" si="23"/>
        <v/>
      </c>
      <c r="O303" s="68" t="str">
        <f t="shared" ca="1" si="24"/>
        <v/>
      </c>
      <c r="P303" s="96"/>
      <c r="Q303" s="89"/>
      <c r="R303" s="5"/>
      <c r="S303" s="5"/>
      <c r="T303" s="5"/>
      <c r="U303" s="5"/>
      <c r="V303" s="5"/>
      <c r="W303" s="5"/>
      <c r="X303" s="5"/>
      <c r="Y303" s="5"/>
      <c r="Z303" s="5"/>
    </row>
    <row r="304" spans="1:26">
      <c r="A304" s="98"/>
      <c r="B304" s="99"/>
      <c r="C304" s="109"/>
      <c r="D304" s="109"/>
      <c r="E304" s="109"/>
      <c r="F304" s="99"/>
      <c r="G304" s="100"/>
      <c r="H304" s="110"/>
      <c r="I304" s="69" t="str">
        <f t="shared" si="20"/>
        <v/>
      </c>
      <c r="J304" s="69" t="str">
        <f t="shared" si="21"/>
        <v/>
      </c>
      <c r="K304" s="100"/>
      <c r="L304" s="100"/>
      <c r="M304" s="69" t="str">
        <f t="shared" si="22"/>
        <v/>
      </c>
      <c r="N304" s="70" t="str">
        <f t="shared" ca="1" si="23"/>
        <v/>
      </c>
      <c r="O304" s="70" t="str">
        <f t="shared" ca="1" si="24"/>
        <v/>
      </c>
      <c r="P304" s="99"/>
      <c r="Q304" s="104"/>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Q1"/>
    <mergeCell ref="A2:Q2"/>
  </mergeCells>
  <conditionalFormatting sqref="N5:N304">
    <cfRule type="expression" dxfId="157" priority="1">
      <formula>OR(N5="Overdue",N5="Part Paid - Overdue")</formula>
    </cfRule>
    <cfRule type="expression" dxfId="156" priority="2">
      <formula>N5="Paid"</formula>
    </cfRule>
  </conditionalFormatting>
  <conditionalFormatting sqref="A5:Q304">
    <cfRule type="expression" dxfId="136" priority="3">
      <formula>AND($A5&lt;&gt;"",$M5&gt;0,$E5&lt;TODAY())</formula>
    </cfRule>
  </conditionalFormatting>
  <conditionalFormatting sqref="M5:N304">
    <cfRule type="expression" dxfId="135" priority="4">
      <formula>AND($A5&lt;&gt;"",$M5&gt;0)</formula>
    </cfRule>
  </conditionalFormatting>
  <dataValidations count="3">
    <dataValidation type="list" errorStyle="warning" allowBlank="1" showInputMessage="1" showErrorMessage="1" errorTitle="Check entry" error="Choose a value from the dropdown list where possible." promptTitle="Customer" prompt="Choose a customer from the Customers sheet." sqref="B5:B304" xr:uid="{25F8EF79-5B9E-458A-9BD8-8D267EEC30F9}">
      <formula1>CustomerNameList</formula1>
    </dataValidation>
    <dataValidation type="list" errorStyle="warning" allowBlank="1" showInputMessage="1" showErrorMessage="1" errorTitle="Check entry" error="Choose a value from the dropdown list where possible." promptTitle="VAT rate" prompt="Choose the VAT rate." sqref="H5:H304" xr:uid="{C8EE3EB0-31B8-4D0E-BC03-4217A8132222}">
      <formula1>"0%,20%"</formula1>
    </dataValidation>
    <dataValidation type="list" errorStyle="warning" allowBlank="1" showInputMessage="1" showErrorMessage="1" errorTitle="Check entry" error="Choose a value from the dropdown list where possible." promptTitle="Invoice status" prompt="Choose the invoice status." sqref="N5:N304" xr:uid="{8E76D85C-CB96-42DD-A3C1-3A39F98D25A0}">
      <formula1>"Draft,Sent,Part-paid,Paid,Overdue,Written off"</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600"/>
  <sheetViews>
    <sheetView workbookViewId="0"/>
  </sheetViews>
  <sheetFormatPr defaultRowHeight="14.25"/>
  <cols>
    <col min="1" max="1" width="13.75" bestFit="1" customWidth="1"/>
    <col min="2" max="3" width="8.375" bestFit="1" customWidth="1"/>
    <col min="4" max="4" width="9.125" bestFit="1" customWidth="1"/>
    <col min="5" max="5" width="26.625" customWidth="1"/>
    <col min="6" max="6" width="6.75" bestFit="1" customWidth="1"/>
    <col min="7" max="7" width="9" bestFit="1" customWidth="1"/>
    <col min="8" max="8" width="7.125" bestFit="1" customWidth="1"/>
    <col min="9" max="9" width="9" bestFit="1" customWidth="1"/>
    <col min="10" max="10" width="14.75" bestFit="1" customWidth="1"/>
    <col min="11" max="11" width="14.625" bestFit="1" customWidth="1"/>
    <col min="12" max="12" width="6.5" bestFit="1" customWidth="1"/>
    <col min="13" max="13" width="13.625" bestFit="1" customWidth="1"/>
    <col min="14" max="14" width="17.625" bestFit="1" customWidth="1"/>
    <col min="15" max="15" width="31.625" customWidth="1"/>
  </cols>
  <sheetData>
    <row r="1" spans="1:26" ht="23.25">
      <c r="A1" s="42" t="s">
        <v>217</v>
      </c>
      <c r="B1" s="42"/>
      <c r="C1" s="42"/>
      <c r="D1" s="42"/>
      <c r="E1" s="42"/>
      <c r="F1" s="42"/>
      <c r="G1" s="42"/>
      <c r="H1" s="42"/>
      <c r="I1" s="42"/>
      <c r="J1" s="42"/>
      <c r="K1" s="42"/>
      <c r="L1" s="42"/>
      <c r="M1" s="42"/>
      <c r="N1" s="42"/>
      <c r="O1" s="42"/>
      <c r="P1" s="5"/>
      <c r="Q1" s="5"/>
      <c r="R1" s="5"/>
      <c r="S1" s="5"/>
      <c r="T1" s="5"/>
      <c r="U1" s="5"/>
      <c r="V1" s="5"/>
      <c r="W1" s="5"/>
      <c r="X1" s="5"/>
      <c r="Y1" s="5"/>
      <c r="Z1" s="5"/>
    </row>
    <row r="2" spans="1:26">
      <c r="A2" s="43" t="s">
        <v>218</v>
      </c>
      <c r="B2" s="43"/>
      <c r="C2" s="43"/>
      <c r="D2" s="43"/>
      <c r="E2" s="43"/>
      <c r="F2" s="43"/>
      <c r="G2" s="43"/>
      <c r="H2" s="43"/>
      <c r="I2" s="43"/>
      <c r="J2" s="43"/>
      <c r="K2" s="43"/>
      <c r="L2" s="43"/>
      <c r="M2" s="43"/>
      <c r="N2" s="43"/>
      <c r="O2" s="43"/>
      <c r="P2" s="5"/>
      <c r="Q2" s="5"/>
      <c r="R2" s="5"/>
      <c r="S2" s="5"/>
      <c r="T2" s="5"/>
      <c r="U2" s="5"/>
      <c r="V2" s="5"/>
      <c r="W2" s="5"/>
      <c r="X2" s="5"/>
      <c r="Y2" s="5"/>
      <c r="Z2" s="5"/>
    </row>
    <row r="3" spans="1:26">
      <c r="A3" s="44"/>
      <c r="B3" s="44"/>
      <c r="C3" s="44"/>
      <c r="D3" s="44"/>
      <c r="E3" s="44"/>
      <c r="F3" s="44"/>
      <c r="G3" s="44"/>
      <c r="H3" s="44"/>
      <c r="I3" s="44"/>
      <c r="J3" s="44"/>
      <c r="K3" s="44"/>
      <c r="L3" s="44"/>
      <c r="M3" s="44"/>
      <c r="N3" s="44"/>
      <c r="O3" s="44"/>
      <c r="P3" s="5"/>
      <c r="Q3" s="5"/>
      <c r="R3" s="5"/>
      <c r="S3" s="5"/>
      <c r="T3" s="5"/>
      <c r="U3" s="5"/>
      <c r="V3" s="5"/>
      <c r="W3" s="5"/>
      <c r="X3" s="5"/>
      <c r="Y3" s="5"/>
      <c r="Z3" s="5"/>
    </row>
    <row r="4" spans="1:26" ht="15">
      <c r="A4" s="45" t="s">
        <v>219</v>
      </c>
      <c r="B4" s="58" t="s">
        <v>220</v>
      </c>
      <c r="C4" s="58" t="s">
        <v>221</v>
      </c>
      <c r="D4" s="58" t="s">
        <v>205</v>
      </c>
      <c r="E4" s="58" t="s">
        <v>206</v>
      </c>
      <c r="F4" s="58" t="s">
        <v>207</v>
      </c>
      <c r="G4" s="58" t="s">
        <v>208</v>
      </c>
      <c r="H4" s="58" t="s">
        <v>209</v>
      </c>
      <c r="I4" s="58" t="s">
        <v>210</v>
      </c>
      <c r="J4" s="58" t="s">
        <v>222</v>
      </c>
      <c r="K4" s="58" t="s">
        <v>213</v>
      </c>
      <c r="L4" s="58" t="s">
        <v>214</v>
      </c>
      <c r="M4" s="58" t="s">
        <v>215</v>
      </c>
      <c r="N4" s="58" t="s">
        <v>216</v>
      </c>
      <c r="O4" s="46" t="s">
        <v>47</v>
      </c>
      <c r="P4" s="5"/>
      <c r="Q4" s="5"/>
      <c r="R4" s="5"/>
      <c r="S4" s="5"/>
      <c r="T4" s="5"/>
      <c r="U4" s="5"/>
      <c r="V4" s="5"/>
      <c r="W4" s="5"/>
      <c r="X4" s="5"/>
      <c r="Y4" s="5"/>
      <c r="Z4" s="5"/>
    </row>
    <row r="5" spans="1:26">
      <c r="A5" s="92"/>
      <c r="B5" s="93"/>
      <c r="C5" s="105"/>
      <c r="D5" s="105"/>
      <c r="E5" s="93"/>
      <c r="F5" s="94"/>
      <c r="G5" s="106"/>
      <c r="H5" s="65" t="str">
        <f t="shared" ref="H5:H68" si="0">IF($A5="","",$F5*$G5)</f>
        <v/>
      </c>
      <c r="I5" s="65" t="str">
        <f t="shared" ref="I5:I68" si="1">IF($A5="","",$F5+$H5)</f>
        <v/>
      </c>
      <c r="J5" s="94"/>
      <c r="K5" s="65" t="str">
        <f t="shared" ref="K5:K68" si="2">IF($A5="","",MAX(0,$I5-$J5))</f>
        <v/>
      </c>
      <c r="L5" s="111" t="str">
        <f t="shared" ref="L5:L68" ca="1" si="3">IF($A5="","",IF($K5&lt;=0,"Paid",IF($J5&gt;0,IF(TODAY()&gt;$D5,"Part Paid - Overdue","Part Paid"),IF(TODAY()&gt;$D5,"Overdue","Unpaid"))))</f>
        <v/>
      </c>
      <c r="M5" s="66" t="str">
        <f t="shared" ref="M5:M68" ca="1" si="4">IF(OR($A5="",$K5&lt;=0),"",MAX(0,TODAY()-$D5))</f>
        <v/>
      </c>
      <c r="N5" s="93"/>
      <c r="O5" s="88"/>
      <c r="P5" s="5"/>
      <c r="Q5" s="5"/>
      <c r="R5" s="5"/>
      <c r="S5" s="5"/>
      <c r="T5" s="5"/>
      <c r="U5" s="5"/>
      <c r="V5" s="5"/>
      <c r="W5" s="5"/>
      <c r="X5" s="5"/>
      <c r="Y5" s="5"/>
      <c r="Z5" s="5"/>
    </row>
    <row r="6" spans="1:26">
      <c r="A6" s="95"/>
      <c r="B6" s="96"/>
      <c r="C6" s="107"/>
      <c r="D6" s="107"/>
      <c r="E6" s="96"/>
      <c r="F6" s="97"/>
      <c r="G6" s="108"/>
      <c r="H6" s="67" t="str">
        <f t="shared" si="0"/>
        <v/>
      </c>
      <c r="I6" s="67" t="str">
        <f t="shared" si="1"/>
        <v/>
      </c>
      <c r="J6" s="97"/>
      <c r="K6" s="67" t="str">
        <f t="shared" si="2"/>
        <v/>
      </c>
      <c r="L6" s="112" t="str">
        <f t="shared" ca="1" si="3"/>
        <v/>
      </c>
      <c r="M6" s="68" t="str">
        <f t="shared" ca="1" si="4"/>
        <v/>
      </c>
      <c r="N6" s="96"/>
      <c r="O6" s="89"/>
      <c r="P6" s="5"/>
      <c r="Q6" s="5"/>
      <c r="R6" s="5"/>
      <c r="S6" s="5"/>
      <c r="T6" s="5"/>
      <c r="U6" s="5"/>
      <c r="V6" s="5"/>
      <c r="W6" s="5"/>
      <c r="X6" s="5"/>
      <c r="Y6" s="5"/>
      <c r="Z6" s="5"/>
    </row>
    <row r="7" spans="1:26">
      <c r="A7" s="95"/>
      <c r="B7" s="96"/>
      <c r="C7" s="107"/>
      <c r="D7" s="107"/>
      <c r="E7" s="96"/>
      <c r="F7" s="97"/>
      <c r="G7" s="108"/>
      <c r="H7" s="67" t="str">
        <f t="shared" si="0"/>
        <v/>
      </c>
      <c r="I7" s="67" t="str">
        <f t="shared" si="1"/>
        <v/>
      </c>
      <c r="J7" s="97"/>
      <c r="K7" s="67" t="str">
        <f t="shared" si="2"/>
        <v/>
      </c>
      <c r="L7" s="112" t="str">
        <f t="shared" ca="1" si="3"/>
        <v/>
      </c>
      <c r="M7" s="68" t="str">
        <f t="shared" ca="1" si="4"/>
        <v/>
      </c>
      <c r="N7" s="96"/>
      <c r="O7" s="89"/>
      <c r="P7" s="5"/>
      <c r="Q7" s="5"/>
      <c r="R7" s="5"/>
      <c r="S7" s="5"/>
      <c r="T7" s="5"/>
      <c r="U7" s="5"/>
      <c r="V7" s="5"/>
      <c r="W7" s="5"/>
      <c r="X7" s="5"/>
      <c r="Y7" s="5"/>
      <c r="Z7" s="5"/>
    </row>
    <row r="8" spans="1:26">
      <c r="A8" s="95"/>
      <c r="B8" s="96"/>
      <c r="C8" s="107"/>
      <c r="D8" s="107"/>
      <c r="E8" s="96"/>
      <c r="F8" s="97"/>
      <c r="G8" s="108"/>
      <c r="H8" s="67" t="str">
        <f t="shared" si="0"/>
        <v/>
      </c>
      <c r="I8" s="67" t="str">
        <f t="shared" si="1"/>
        <v/>
      </c>
      <c r="J8" s="97"/>
      <c r="K8" s="67" t="str">
        <f t="shared" si="2"/>
        <v/>
      </c>
      <c r="L8" s="112" t="str">
        <f t="shared" ca="1" si="3"/>
        <v/>
      </c>
      <c r="M8" s="68" t="str">
        <f t="shared" ca="1" si="4"/>
        <v/>
      </c>
      <c r="N8" s="96"/>
      <c r="O8" s="89"/>
      <c r="P8" s="5"/>
      <c r="Q8" s="5"/>
      <c r="R8" s="5"/>
      <c r="S8" s="5"/>
      <c r="T8" s="5"/>
      <c r="U8" s="5"/>
      <c r="V8" s="5"/>
      <c r="W8" s="5"/>
      <c r="X8" s="5"/>
      <c r="Y8" s="5"/>
      <c r="Z8" s="5"/>
    </row>
    <row r="9" spans="1:26">
      <c r="A9" s="95"/>
      <c r="B9" s="96"/>
      <c r="C9" s="107"/>
      <c r="D9" s="107"/>
      <c r="E9" s="96"/>
      <c r="F9" s="97"/>
      <c r="G9" s="108"/>
      <c r="H9" s="67" t="str">
        <f t="shared" si="0"/>
        <v/>
      </c>
      <c r="I9" s="67" t="str">
        <f t="shared" si="1"/>
        <v/>
      </c>
      <c r="J9" s="97"/>
      <c r="K9" s="67" t="str">
        <f t="shared" si="2"/>
        <v/>
      </c>
      <c r="L9" s="112" t="str">
        <f t="shared" ca="1" si="3"/>
        <v/>
      </c>
      <c r="M9" s="68" t="str">
        <f t="shared" ca="1" si="4"/>
        <v/>
      </c>
      <c r="N9" s="96"/>
      <c r="O9" s="89"/>
      <c r="P9" s="5"/>
      <c r="Q9" s="5"/>
      <c r="R9" s="5"/>
      <c r="S9" s="5"/>
      <c r="T9" s="5"/>
      <c r="U9" s="5"/>
      <c r="V9" s="5"/>
      <c r="W9" s="5"/>
      <c r="X9" s="5"/>
      <c r="Y9" s="5"/>
      <c r="Z9" s="5"/>
    </row>
    <row r="10" spans="1:26">
      <c r="A10" s="95"/>
      <c r="B10" s="96"/>
      <c r="C10" s="107"/>
      <c r="D10" s="107"/>
      <c r="E10" s="96"/>
      <c r="F10" s="97"/>
      <c r="G10" s="108"/>
      <c r="H10" s="67" t="str">
        <f t="shared" si="0"/>
        <v/>
      </c>
      <c r="I10" s="67" t="str">
        <f t="shared" si="1"/>
        <v/>
      </c>
      <c r="J10" s="97"/>
      <c r="K10" s="67" t="str">
        <f t="shared" si="2"/>
        <v/>
      </c>
      <c r="L10" s="112" t="str">
        <f t="shared" ca="1" si="3"/>
        <v/>
      </c>
      <c r="M10" s="68" t="str">
        <f t="shared" ca="1" si="4"/>
        <v/>
      </c>
      <c r="N10" s="96"/>
      <c r="O10" s="89"/>
      <c r="P10" s="5"/>
      <c r="Q10" s="5"/>
      <c r="R10" s="5"/>
      <c r="S10" s="5"/>
      <c r="T10" s="5"/>
      <c r="U10" s="5"/>
      <c r="V10" s="5"/>
      <c r="W10" s="5"/>
      <c r="X10" s="5"/>
      <c r="Y10" s="5"/>
      <c r="Z10" s="5"/>
    </row>
    <row r="11" spans="1:26">
      <c r="A11" s="95"/>
      <c r="B11" s="96"/>
      <c r="C11" s="107"/>
      <c r="D11" s="107"/>
      <c r="E11" s="96"/>
      <c r="F11" s="97"/>
      <c r="G11" s="108"/>
      <c r="H11" s="67" t="str">
        <f t="shared" si="0"/>
        <v/>
      </c>
      <c r="I11" s="67" t="str">
        <f t="shared" si="1"/>
        <v/>
      </c>
      <c r="J11" s="97"/>
      <c r="K11" s="67" t="str">
        <f t="shared" si="2"/>
        <v/>
      </c>
      <c r="L11" s="112" t="str">
        <f t="shared" ca="1" si="3"/>
        <v/>
      </c>
      <c r="M11" s="68" t="str">
        <f t="shared" ca="1" si="4"/>
        <v/>
      </c>
      <c r="N11" s="96"/>
      <c r="O11" s="89"/>
      <c r="P11" s="5"/>
      <c r="Q11" s="5"/>
      <c r="R11" s="5"/>
      <c r="S11" s="5"/>
      <c r="T11" s="5"/>
      <c r="U11" s="5"/>
      <c r="V11" s="5"/>
      <c r="W11" s="5"/>
      <c r="X11" s="5"/>
      <c r="Y11" s="5"/>
      <c r="Z11" s="5"/>
    </row>
    <row r="12" spans="1:26">
      <c r="A12" s="95"/>
      <c r="B12" s="96"/>
      <c r="C12" s="107"/>
      <c r="D12" s="107"/>
      <c r="E12" s="96"/>
      <c r="F12" s="97"/>
      <c r="G12" s="108"/>
      <c r="H12" s="67" t="str">
        <f t="shared" si="0"/>
        <v/>
      </c>
      <c r="I12" s="67" t="str">
        <f t="shared" si="1"/>
        <v/>
      </c>
      <c r="J12" s="97"/>
      <c r="K12" s="67" t="str">
        <f t="shared" si="2"/>
        <v/>
      </c>
      <c r="L12" s="112" t="str">
        <f t="shared" ca="1" si="3"/>
        <v/>
      </c>
      <c r="M12" s="68" t="str">
        <f t="shared" ca="1" si="4"/>
        <v/>
      </c>
      <c r="N12" s="96"/>
      <c r="O12" s="89"/>
      <c r="P12" s="5"/>
      <c r="Q12" s="5"/>
      <c r="R12" s="5"/>
      <c r="S12" s="5"/>
      <c r="T12" s="5"/>
      <c r="U12" s="5"/>
      <c r="V12" s="5"/>
      <c r="W12" s="5"/>
      <c r="X12" s="5"/>
      <c r="Y12" s="5"/>
      <c r="Z12" s="5"/>
    </row>
    <row r="13" spans="1:26">
      <c r="A13" s="95"/>
      <c r="B13" s="96"/>
      <c r="C13" s="107"/>
      <c r="D13" s="107"/>
      <c r="E13" s="96"/>
      <c r="F13" s="97"/>
      <c r="G13" s="108"/>
      <c r="H13" s="67" t="str">
        <f t="shared" si="0"/>
        <v/>
      </c>
      <c r="I13" s="67" t="str">
        <f t="shared" si="1"/>
        <v/>
      </c>
      <c r="J13" s="97"/>
      <c r="K13" s="67" t="str">
        <f t="shared" si="2"/>
        <v/>
      </c>
      <c r="L13" s="112" t="str">
        <f t="shared" ca="1" si="3"/>
        <v/>
      </c>
      <c r="M13" s="68" t="str">
        <f t="shared" ca="1" si="4"/>
        <v/>
      </c>
      <c r="N13" s="96"/>
      <c r="O13" s="89"/>
      <c r="P13" s="5"/>
      <c r="Q13" s="5"/>
      <c r="R13" s="5"/>
      <c r="S13" s="5"/>
      <c r="T13" s="5"/>
      <c r="U13" s="5"/>
      <c r="V13" s="5"/>
      <c r="W13" s="5"/>
      <c r="X13" s="5"/>
      <c r="Y13" s="5"/>
      <c r="Z13" s="5"/>
    </row>
    <row r="14" spans="1:26">
      <c r="A14" s="95"/>
      <c r="B14" s="96"/>
      <c r="C14" s="107"/>
      <c r="D14" s="107"/>
      <c r="E14" s="96"/>
      <c r="F14" s="97"/>
      <c r="G14" s="108"/>
      <c r="H14" s="67" t="str">
        <f t="shared" si="0"/>
        <v/>
      </c>
      <c r="I14" s="67" t="str">
        <f t="shared" si="1"/>
        <v/>
      </c>
      <c r="J14" s="97"/>
      <c r="K14" s="67" t="str">
        <f t="shared" si="2"/>
        <v/>
      </c>
      <c r="L14" s="112" t="str">
        <f t="shared" ca="1" si="3"/>
        <v/>
      </c>
      <c r="M14" s="68" t="str">
        <f t="shared" ca="1" si="4"/>
        <v/>
      </c>
      <c r="N14" s="96"/>
      <c r="O14" s="89"/>
      <c r="P14" s="5"/>
      <c r="Q14" s="5"/>
      <c r="R14" s="5"/>
      <c r="S14" s="5"/>
      <c r="T14" s="5"/>
      <c r="U14" s="5"/>
      <c r="V14" s="5"/>
      <c r="W14" s="5"/>
      <c r="X14" s="5"/>
      <c r="Y14" s="5"/>
      <c r="Z14" s="5"/>
    </row>
    <row r="15" spans="1:26">
      <c r="A15" s="95"/>
      <c r="B15" s="96"/>
      <c r="C15" s="107"/>
      <c r="D15" s="107"/>
      <c r="E15" s="96"/>
      <c r="F15" s="97"/>
      <c r="G15" s="108"/>
      <c r="H15" s="67" t="str">
        <f t="shared" si="0"/>
        <v/>
      </c>
      <c r="I15" s="67" t="str">
        <f t="shared" si="1"/>
        <v/>
      </c>
      <c r="J15" s="97"/>
      <c r="K15" s="67" t="str">
        <f t="shared" si="2"/>
        <v/>
      </c>
      <c r="L15" s="112" t="str">
        <f t="shared" ca="1" si="3"/>
        <v/>
      </c>
      <c r="M15" s="68" t="str">
        <f t="shared" ca="1" si="4"/>
        <v/>
      </c>
      <c r="N15" s="96"/>
      <c r="O15" s="89"/>
      <c r="P15" s="5"/>
      <c r="Q15" s="5"/>
      <c r="R15" s="5"/>
      <c r="S15" s="5"/>
      <c r="T15" s="5"/>
      <c r="U15" s="5"/>
      <c r="V15" s="5"/>
      <c r="W15" s="5"/>
      <c r="X15" s="5"/>
      <c r="Y15" s="5"/>
      <c r="Z15" s="5"/>
    </row>
    <row r="16" spans="1:26">
      <c r="A16" s="95"/>
      <c r="B16" s="96"/>
      <c r="C16" s="107"/>
      <c r="D16" s="107"/>
      <c r="E16" s="96"/>
      <c r="F16" s="97"/>
      <c r="G16" s="108"/>
      <c r="H16" s="67" t="str">
        <f t="shared" si="0"/>
        <v/>
      </c>
      <c r="I16" s="67" t="str">
        <f t="shared" si="1"/>
        <v/>
      </c>
      <c r="J16" s="97"/>
      <c r="K16" s="67" t="str">
        <f t="shared" si="2"/>
        <v/>
      </c>
      <c r="L16" s="112" t="str">
        <f t="shared" ca="1" si="3"/>
        <v/>
      </c>
      <c r="M16" s="68" t="str">
        <f t="shared" ca="1" si="4"/>
        <v/>
      </c>
      <c r="N16" s="96"/>
      <c r="O16" s="89"/>
      <c r="P16" s="5"/>
      <c r="Q16" s="5"/>
      <c r="R16" s="5"/>
      <c r="S16" s="5"/>
      <c r="T16" s="5"/>
      <c r="U16" s="5"/>
      <c r="V16" s="5"/>
      <c r="W16" s="5"/>
      <c r="X16" s="5"/>
      <c r="Y16" s="5"/>
      <c r="Z16" s="5"/>
    </row>
    <row r="17" spans="1:26">
      <c r="A17" s="95"/>
      <c r="B17" s="96"/>
      <c r="C17" s="107"/>
      <c r="D17" s="107"/>
      <c r="E17" s="96"/>
      <c r="F17" s="97"/>
      <c r="G17" s="108"/>
      <c r="H17" s="67" t="str">
        <f t="shared" si="0"/>
        <v/>
      </c>
      <c r="I17" s="67" t="str">
        <f t="shared" si="1"/>
        <v/>
      </c>
      <c r="J17" s="97"/>
      <c r="K17" s="67" t="str">
        <f t="shared" si="2"/>
        <v/>
      </c>
      <c r="L17" s="112" t="str">
        <f t="shared" ca="1" si="3"/>
        <v/>
      </c>
      <c r="M17" s="68" t="str">
        <f t="shared" ca="1" si="4"/>
        <v/>
      </c>
      <c r="N17" s="96"/>
      <c r="O17" s="89"/>
      <c r="P17" s="5"/>
      <c r="Q17" s="5"/>
      <c r="R17" s="5"/>
      <c r="S17" s="5"/>
      <c r="T17" s="5"/>
      <c r="U17" s="5"/>
      <c r="V17" s="5"/>
      <c r="W17" s="5"/>
      <c r="X17" s="5"/>
      <c r="Y17" s="5"/>
      <c r="Z17" s="5"/>
    </row>
    <row r="18" spans="1:26">
      <c r="A18" s="95"/>
      <c r="B18" s="96"/>
      <c r="C18" s="107"/>
      <c r="D18" s="107"/>
      <c r="E18" s="96"/>
      <c r="F18" s="97"/>
      <c r="G18" s="108"/>
      <c r="H18" s="67" t="str">
        <f t="shared" si="0"/>
        <v/>
      </c>
      <c r="I18" s="67" t="str">
        <f t="shared" si="1"/>
        <v/>
      </c>
      <c r="J18" s="97"/>
      <c r="K18" s="67" t="str">
        <f t="shared" si="2"/>
        <v/>
      </c>
      <c r="L18" s="112" t="str">
        <f t="shared" ca="1" si="3"/>
        <v/>
      </c>
      <c r="M18" s="68" t="str">
        <f t="shared" ca="1" si="4"/>
        <v/>
      </c>
      <c r="N18" s="96"/>
      <c r="O18" s="89"/>
      <c r="P18" s="5"/>
      <c r="Q18" s="5"/>
      <c r="R18" s="5"/>
      <c r="S18" s="5"/>
      <c r="T18" s="5"/>
      <c r="U18" s="5"/>
      <c r="V18" s="5"/>
      <c r="W18" s="5"/>
      <c r="X18" s="5"/>
      <c r="Y18" s="5"/>
      <c r="Z18" s="5"/>
    </row>
    <row r="19" spans="1:26">
      <c r="A19" s="95"/>
      <c r="B19" s="96"/>
      <c r="C19" s="107"/>
      <c r="D19" s="107"/>
      <c r="E19" s="96"/>
      <c r="F19" s="97"/>
      <c r="G19" s="108"/>
      <c r="H19" s="67" t="str">
        <f t="shared" si="0"/>
        <v/>
      </c>
      <c r="I19" s="67" t="str">
        <f t="shared" si="1"/>
        <v/>
      </c>
      <c r="J19" s="97"/>
      <c r="K19" s="67" t="str">
        <f t="shared" si="2"/>
        <v/>
      </c>
      <c r="L19" s="112" t="str">
        <f t="shared" ca="1" si="3"/>
        <v/>
      </c>
      <c r="M19" s="68" t="str">
        <f t="shared" ca="1" si="4"/>
        <v/>
      </c>
      <c r="N19" s="96"/>
      <c r="O19" s="89"/>
      <c r="P19" s="5"/>
      <c r="Q19" s="5"/>
      <c r="R19" s="5"/>
      <c r="S19" s="5"/>
      <c r="T19" s="5"/>
      <c r="U19" s="5"/>
      <c r="V19" s="5"/>
      <c r="W19" s="5"/>
      <c r="X19" s="5"/>
      <c r="Y19" s="5"/>
      <c r="Z19" s="5"/>
    </row>
    <row r="20" spans="1:26">
      <c r="A20" s="95"/>
      <c r="B20" s="96"/>
      <c r="C20" s="107"/>
      <c r="D20" s="107"/>
      <c r="E20" s="96"/>
      <c r="F20" s="97"/>
      <c r="G20" s="108"/>
      <c r="H20" s="67" t="str">
        <f t="shared" si="0"/>
        <v/>
      </c>
      <c r="I20" s="67" t="str">
        <f t="shared" si="1"/>
        <v/>
      </c>
      <c r="J20" s="97"/>
      <c r="K20" s="67" t="str">
        <f t="shared" si="2"/>
        <v/>
      </c>
      <c r="L20" s="112" t="str">
        <f t="shared" ca="1" si="3"/>
        <v/>
      </c>
      <c r="M20" s="68" t="str">
        <f t="shared" ca="1" si="4"/>
        <v/>
      </c>
      <c r="N20" s="96"/>
      <c r="O20" s="89"/>
      <c r="P20" s="5"/>
      <c r="Q20" s="5"/>
      <c r="R20" s="5"/>
      <c r="S20" s="5"/>
      <c r="T20" s="5"/>
      <c r="U20" s="5"/>
      <c r="V20" s="5"/>
      <c r="W20" s="5"/>
      <c r="X20" s="5"/>
      <c r="Y20" s="5"/>
      <c r="Z20" s="5"/>
    </row>
    <row r="21" spans="1:26">
      <c r="A21" s="95"/>
      <c r="B21" s="96"/>
      <c r="C21" s="107"/>
      <c r="D21" s="107"/>
      <c r="E21" s="96"/>
      <c r="F21" s="97"/>
      <c r="G21" s="108"/>
      <c r="H21" s="67" t="str">
        <f t="shared" si="0"/>
        <v/>
      </c>
      <c r="I21" s="67" t="str">
        <f t="shared" si="1"/>
        <v/>
      </c>
      <c r="J21" s="97"/>
      <c r="K21" s="67" t="str">
        <f t="shared" si="2"/>
        <v/>
      </c>
      <c r="L21" s="112" t="str">
        <f t="shared" ca="1" si="3"/>
        <v/>
      </c>
      <c r="M21" s="68" t="str">
        <f t="shared" ca="1" si="4"/>
        <v/>
      </c>
      <c r="N21" s="96"/>
      <c r="O21" s="89"/>
      <c r="P21" s="5"/>
      <c r="Q21" s="5"/>
      <c r="R21" s="5"/>
      <c r="S21" s="5"/>
      <c r="T21" s="5"/>
      <c r="U21" s="5"/>
      <c r="V21" s="5"/>
      <c r="W21" s="5"/>
      <c r="X21" s="5"/>
      <c r="Y21" s="5"/>
      <c r="Z21" s="5"/>
    </row>
    <row r="22" spans="1:26">
      <c r="A22" s="95"/>
      <c r="B22" s="96"/>
      <c r="C22" s="107"/>
      <c r="D22" s="107"/>
      <c r="E22" s="96"/>
      <c r="F22" s="97"/>
      <c r="G22" s="108"/>
      <c r="H22" s="67" t="str">
        <f t="shared" si="0"/>
        <v/>
      </c>
      <c r="I22" s="67" t="str">
        <f t="shared" si="1"/>
        <v/>
      </c>
      <c r="J22" s="97"/>
      <c r="K22" s="67" t="str">
        <f t="shared" si="2"/>
        <v/>
      </c>
      <c r="L22" s="112" t="str">
        <f t="shared" ca="1" si="3"/>
        <v/>
      </c>
      <c r="M22" s="68" t="str">
        <f t="shared" ca="1" si="4"/>
        <v/>
      </c>
      <c r="N22" s="96"/>
      <c r="O22" s="89"/>
      <c r="P22" s="5"/>
      <c r="Q22" s="5"/>
      <c r="R22" s="5"/>
      <c r="S22" s="5"/>
      <c r="T22" s="5"/>
      <c r="U22" s="5"/>
      <c r="V22" s="5"/>
      <c r="W22" s="5"/>
      <c r="X22" s="5"/>
      <c r="Y22" s="5"/>
      <c r="Z22" s="5"/>
    </row>
    <row r="23" spans="1:26">
      <c r="A23" s="95"/>
      <c r="B23" s="96"/>
      <c r="C23" s="107"/>
      <c r="D23" s="107"/>
      <c r="E23" s="96"/>
      <c r="F23" s="97"/>
      <c r="G23" s="108"/>
      <c r="H23" s="67" t="str">
        <f t="shared" si="0"/>
        <v/>
      </c>
      <c r="I23" s="67" t="str">
        <f t="shared" si="1"/>
        <v/>
      </c>
      <c r="J23" s="97"/>
      <c r="K23" s="67" t="str">
        <f t="shared" si="2"/>
        <v/>
      </c>
      <c r="L23" s="112" t="str">
        <f t="shared" ca="1" si="3"/>
        <v/>
      </c>
      <c r="M23" s="68" t="str">
        <f t="shared" ca="1" si="4"/>
        <v/>
      </c>
      <c r="N23" s="96"/>
      <c r="O23" s="89"/>
      <c r="P23" s="5"/>
      <c r="Q23" s="5"/>
      <c r="R23" s="5"/>
      <c r="S23" s="5"/>
      <c r="T23" s="5"/>
      <c r="U23" s="5"/>
      <c r="V23" s="5"/>
      <c r="W23" s="5"/>
      <c r="X23" s="5"/>
      <c r="Y23" s="5"/>
      <c r="Z23" s="5"/>
    </row>
    <row r="24" spans="1:26">
      <c r="A24" s="95"/>
      <c r="B24" s="96"/>
      <c r="C24" s="107"/>
      <c r="D24" s="107"/>
      <c r="E24" s="96"/>
      <c r="F24" s="97"/>
      <c r="G24" s="108"/>
      <c r="H24" s="67" t="str">
        <f t="shared" si="0"/>
        <v/>
      </c>
      <c r="I24" s="67" t="str">
        <f t="shared" si="1"/>
        <v/>
      </c>
      <c r="J24" s="97"/>
      <c r="K24" s="67" t="str">
        <f t="shared" si="2"/>
        <v/>
      </c>
      <c r="L24" s="112" t="str">
        <f t="shared" ca="1" si="3"/>
        <v/>
      </c>
      <c r="M24" s="68" t="str">
        <f t="shared" ca="1" si="4"/>
        <v/>
      </c>
      <c r="N24" s="96"/>
      <c r="O24" s="89"/>
      <c r="P24" s="5"/>
      <c r="Q24" s="5"/>
      <c r="R24" s="5"/>
      <c r="S24" s="5"/>
      <c r="T24" s="5"/>
      <c r="U24" s="5"/>
      <c r="V24" s="5"/>
      <c r="W24" s="5"/>
      <c r="X24" s="5"/>
      <c r="Y24" s="5"/>
      <c r="Z24" s="5"/>
    </row>
    <row r="25" spans="1:26">
      <c r="A25" s="95"/>
      <c r="B25" s="96"/>
      <c r="C25" s="107"/>
      <c r="D25" s="107"/>
      <c r="E25" s="96"/>
      <c r="F25" s="97"/>
      <c r="G25" s="108"/>
      <c r="H25" s="67" t="str">
        <f t="shared" si="0"/>
        <v/>
      </c>
      <c r="I25" s="67" t="str">
        <f t="shared" si="1"/>
        <v/>
      </c>
      <c r="J25" s="97"/>
      <c r="K25" s="67" t="str">
        <f t="shared" si="2"/>
        <v/>
      </c>
      <c r="L25" s="112" t="str">
        <f t="shared" ca="1" si="3"/>
        <v/>
      </c>
      <c r="M25" s="68" t="str">
        <f t="shared" ca="1" si="4"/>
        <v/>
      </c>
      <c r="N25" s="96"/>
      <c r="O25" s="89"/>
      <c r="P25" s="5"/>
      <c r="Q25" s="5"/>
      <c r="R25" s="5"/>
      <c r="S25" s="5"/>
      <c r="T25" s="5"/>
      <c r="U25" s="5"/>
      <c r="V25" s="5"/>
      <c r="W25" s="5"/>
      <c r="X25" s="5"/>
      <c r="Y25" s="5"/>
      <c r="Z25" s="5"/>
    </row>
    <row r="26" spans="1:26">
      <c r="A26" s="95"/>
      <c r="B26" s="96"/>
      <c r="C26" s="107"/>
      <c r="D26" s="107"/>
      <c r="E26" s="96"/>
      <c r="F26" s="97"/>
      <c r="G26" s="108"/>
      <c r="H26" s="67" t="str">
        <f t="shared" si="0"/>
        <v/>
      </c>
      <c r="I26" s="67" t="str">
        <f t="shared" si="1"/>
        <v/>
      </c>
      <c r="J26" s="97"/>
      <c r="K26" s="67" t="str">
        <f t="shared" si="2"/>
        <v/>
      </c>
      <c r="L26" s="112" t="str">
        <f t="shared" ca="1" si="3"/>
        <v/>
      </c>
      <c r="M26" s="68" t="str">
        <f t="shared" ca="1" si="4"/>
        <v/>
      </c>
      <c r="N26" s="96"/>
      <c r="O26" s="89"/>
      <c r="P26" s="5"/>
      <c r="Q26" s="5"/>
      <c r="R26" s="5"/>
      <c r="S26" s="5"/>
      <c r="T26" s="5"/>
      <c r="U26" s="5"/>
      <c r="V26" s="5"/>
      <c r="W26" s="5"/>
      <c r="X26" s="5"/>
      <c r="Y26" s="5"/>
      <c r="Z26" s="5"/>
    </row>
    <row r="27" spans="1:26">
      <c r="A27" s="95"/>
      <c r="B27" s="96"/>
      <c r="C27" s="107"/>
      <c r="D27" s="107"/>
      <c r="E27" s="96"/>
      <c r="F27" s="97"/>
      <c r="G27" s="108"/>
      <c r="H27" s="67" t="str">
        <f t="shared" si="0"/>
        <v/>
      </c>
      <c r="I27" s="67" t="str">
        <f t="shared" si="1"/>
        <v/>
      </c>
      <c r="J27" s="97"/>
      <c r="K27" s="67" t="str">
        <f t="shared" si="2"/>
        <v/>
      </c>
      <c r="L27" s="112" t="str">
        <f t="shared" ca="1" si="3"/>
        <v/>
      </c>
      <c r="M27" s="68" t="str">
        <f t="shared" ca="1" si="4"/>
        <v/>
      </c>
      <c r="N27" s="96"/>
      <c r="O27" s="89"/>
      <c r="P27" s="5"/>
      <c r="Q27" s="5"/>
      <c r="R27" s="5"/>
      <c r="S27" s="5"/>
      <c r="T27" s="5"/>
      <c r="U27" s="5"/>
      <c r="V27" s="5"/>
      <c r="W27" s="5"/>
      <c r="X27" s="5"/>
      <c r="Y27" s="5"/>
      <c r="Z27" s="5"/>
    </row>
    <row r="28" spans="1:26">
      <c r="A28" s="95"/>
      <c r="B28" s="96"/>
      <c r="C28" s="107"/>
      <c r="D28" s="107"/>
      <c r="E28" s="96"/>
      <c r="F28" s="97"/>
      <c r="G28" s="108"/>
      <c r="H28" s="67" t="str">
        <f t="shared" si="0"/>
        <v/>
      </c>
      <c r="I28" s="67" t="str">
        <f t="shared" si="1"/>
        <v/>
      </c>
      <c r="J28" s="97"/>
      <c r="K28" s="67" t="str">
        <f t="shared" si="2"/>
        <v/>
      </c>
      <c r="L28" s="112" t="str">
        <f t="shared" ca="1" si="3"/>
        <v/>
      </c>
      <c r="M28" s="68" t="str">
        <f t="shared" ca="1" si="4"/>
        <v/>
      </c>
      <c r="N28" s="96"/>
      <c r="O28" s="89"/>
      <c r="P28" s="5"/>
      <c r="Q28" s="5"/>
      <c r="R28" s="5"/>
      <c r="S28" s="5"/>
      <c r="T28" s="5"/>
      <c r="U28" s="5"/>
      <c r="V28" s="5"/>
      <c r="W28" s="5"/>
      <c r="X28" s="5"/>
      <c r="Y28" s="5"/>
      <c r="Z28" s="5"/>
    </row>
    <row r="29" spans="1:26">
      <c r="A29" s="95"/>
      <c r="B29" s="96"/>
      <c r="C29" s="107"/>
      <c r="D29" s="107"/>
      <c r="E29" s="96"/>
      <c r="F29" s="97"/>
      <c r="G29" s="108"/>
      <c r="H29" s="67" t="str">
        <f t="shared" si="0"/>
        <v/>
      </c>
      <c r="I29" s="67" t="str">
        <f t="shared" si="1"/>
        <v/>
      </c>
      <c r="J29" s="97"/>
      <c r="K29" s="67" t="str">
        <f t="shared" si="2"/>
        <v/>
      </c>
      <c r="L29" s="112" t="str">
        <f t="shared" ca="1" si="3"/>
        <v/>
      </c>
      <c r="M29" s="68" t="str">
        <f t="shared" ca="1" si="4"/>
        <v/>
      </c>
      <c r="N29" s="96"/>
      <c r="O29" s="89"/>
      <c r="P29" s="5"/>
      <c r="Q29" s="5"/>
      <c r="R29" s="5"/>
      <c r="S29" s="5"/>
      <c r="T29" s="5"/>
      <c r="U29" s="5"/>
      <c r="V29" s="5"/>
      <c r="W29" s="5"/>
      <c r="X29" s="5"/>
      <c r="Y29" s="5"/>
      <c r="Z29" s="5"/>
    </row>
    <row r="30" spans="1:26">
      <c r="A30" s="95"/>
      <c r="B30" s="96"/>
      <c r="C30" s="107"/>
      <c r="D30" s="107"/>
      <c r="E30" s="96"/>
      <c r="F30" s="97"/>
      <c r="G30" s="108"/>
      <c r="H30" s="67" t="str">
        <f t="shared" si="0"/>
        <v/>
      </c>
      <c r="I30" s="67" t="str">
        <f t="shared" si="1"/>
        <v/>
      </c>
      <c r="J30" s="97"/>
      <c r="K30" s="67" t="str">
        <f t="shared" si="2"/>
        <v/>
      </c>
      <c r="L30" s="112" t="str">
        <f t="shared" ca="1" si="3"/>
        <v/>
      </c>
      <c r="M30" s="68" t="str">
        <f t="shared" ca="1" si="4"/>
        <v/>
      </c>
      <c r="N30" s="96"/>
      <c r="O30" s="89"/>
      <c r="P30" s="5"/>
      <c r="Q30" s="5"/>
      <c r="R30" s="5"/>
      <c r="S30" s="5"/>
      <c r="T30" s="5"/>
      <c r="U30" s="5"/>
      <c r="V30" s="5"/>
      <c r="W30" s="5"/>
      <c r="X30" s="5"/>
      <c r="Y30" s="5"/>
      <c r="Z30" s="5"/>
    </row>
    <row r="31" spans="1:26">
      <c r="A31" s="95"/>
      <c r="B31" s="96"/>
      <c r="C31" s="107"/>
      <c r="D31" s="107"/>
      <c r="E31" s="96"/>
      <c r="F31" s="97"/>
      <c r="G31" s="108"/>
      <c r="H31" s="67" t="str">
        <f t="shared" si="0"/>
        <v/>
      </c>
      <c r="I31" s="67" t="str">
        <f t="shared" si="1"/>
        <v/>
      </c>
      <c r="J31" s="97"/>
      <c r="K31" s="67" t="str">
        <f t="shared" si="2"/>
        <v/>
      </c>
      <c r="L31" s="112" t="str">
        <f t="shared" ca="1" si="3"/>
        <v/>
      </c>
      <c r="M31" s="68" t="str">
        <f t="shared" ca="1" si="4"/>
        <v/>
      </c>
      <c r="N31" s="96"/>
      <c r="O31" s="89"/>
      <c r="P31" s="5"/>
      <c r="Q31" s="5"/>
      <c r="R31" s="5"/>
      <c r="S31" s="5"/>
      <c r="T31" s="5"/>
      <c r="U31" s="5"/>
      <c r="V31" s="5"/>
      <c r="W31" s="5"/>
      <c r="X31" s="5"/>
      <c r="Y31" s="5"/>
      <c r="Z31" s="5"/>
    </row>
    <row r="32" spans="1:26">
      <c r="A32" s="95"/>
      <c r="B32" s="96"/>
      <c r="C32" s="107"/>
      <c r="D32" s="107"/>
      <c r="E32" s="96"/>
      <c r="F32" s="97"/>
      <c r="G32" s="108"/>
      <c r="H32" s="67" t="str">
        <f t="shared" si="0"/>
        <v/>
      </c>
      <c r="I32" s="67" t="str">
        <f t="shared" si="1"/>
        <v/>
      </c>
      <c r="J32" s="97"/>
      <c r="K32" s="67" t="str">
        <f t="shared" si="2"/>
        <v/>
      </c>
      <c r="L32" s="112" t="str">
        <f t="shared" ca="1" si="3"/>
        <v/>
      </c>
      <c r="M32" s="68" t="str">
        <f t="shared" ca="1" si="4"/>
        <v/>
      </c>
      <c r="N32" s="96"/>
      <c r="O32" s="89"/>
      <c r="P32" s="5"/>
      <c r="Q32" s="5"/>
      <c r="R32" s="5"/>
      <c r="S32" s="5"/>
      <c r="T32" s="5"/>
      <c r="U32" s="5"/>
      <c r="V32" s="5"/>
      <c r="W32" s="5"/>
      <c r="X32" s="5"/>
      <c r="Y32" s="5"/>
      <c r="Z32" s="5"/>
    </row>
    <row r="33" spans="1:26">
      <c r="A33" s="95"/>
      <c r="B33" s="96"/>
      <c r="C33" s="107"/>
      <c r="D33" s="107"/>
      <c r="E33" s="96"/>
      <c r="F33" s="97"/>
      <c r="G33" s="108"/>
      <c r="H33" s="67" t="str">
        <f t="shared" si="0"/>
        <v/>
      </c>
      <c r="I33" s="67" t="str">
        <f t="shared" si="1"/>
        <v/>
      </c>
      <c r="J33" s="97"/>
      <c r="K33" s="67" t="str">
        <f t="shared" si="2"/>
        <v/>
      </c>
      <c r="L33" s="112" t="str">
        <f t="shared" ca="1" si="3"/>
        <v/>
      </c>
      <c r="M33" s="68" t="str">
        <f t="shared" ca="1" si="4"/>
        <v/>
      </c>
      <c r="N33" s="96"/>
      <c r="O33" s="89"/>
      <c r="P33" s="5"/>
      <c r="Q33" s="5"/>
      <c r="R33" s="5"/>
      <c r="S33" s="5"/>
      <c r="T33" s="5"/>
      <c r="U33" s="5"/>
      <c r="V33" s="5"/>
      <c r="W33" s="5"/>
      <c r="X33" s="5"/>
      <c r="Y33" s="5"/>
      <c r="Z33" s="5"/>
    </row>
    <row r="34" spans="1:26">
      <c r="A34" s="95"/>
      <c r="B34" s="96"/>
      <c r="C34" s="107"/>
      <c r="D34" s="107"/>
      <c r="E34" s="96"/>
      <c r="F34" s="97"/>
      <c r="G34" s="108"/>
      <c r="H34" s="67" t="str">
        <f t="shared" si="0"/>
        <v/>
      </c>
      <c r="I34" s="67" t="str">
        <f t="shared" si="1"/>
        <v/>
      </c>
      <c r="J34" s="97"/>
      <c r="K34" s="67" t="str">
        <f t="shared" si="2"/>
        <v/>
      </c>
      <c r="L34" s="112" t="str">
        <f t="shared" ca="1" si="3"/>
        <v/>
      </c>
      <c r="M34" s="68" t="str">
        <f t="shared" ca="1" si="4"/>
        <v/>
      </c>
      <c r="N34" s="96"/>
      <c r="O34" s="89"/>
      <c r="P34" s="5"/>
      <c r="Q34" s="5"/>
      <c r="R34" s="5"/>
      <c r="S34" s="5"/>
      <c r="T34" s="5"/>
      <c r="U34" s="5"/>
      <c r="V34" s="5"/>
      <c r="W34" s="5"/>
      <c r="X34" s="5"/>
      <c r="Y34" s="5"/>
      <c r="Z34" s="5"/>
    </row>
    <row r="35" spans="1:26">
      <c r="A35" s="95"/>
      <c r="B35" s="96"/>
      <c r="C35" s="107"/>
      <c r="D35" s="107"/>
      <c r="E35" s="96"/>
      <c r="F35" s="97"/>
      <c r="G35" s="108"/>
      <c r="H35" s="67" t="str">
        <f t="shared" si="0"/>
        <v/>
      </c>
      <c r="I35" s="67" t="str">
        <f t="shared" si="1"/>
        <v/>
      </c>
      <c r="J35" s="97"/>
      <c r="K35" s="67" t="str">
        <f t="shared" si="2"/>
        <v/>
      </c>
      <c r="L35" s="112" t="str">
        <f t="shared" ca="1" si="3"/>
        <v/>
      </c>
      <c r="M35" s="68" t="str">
        <f t="shared" ca="1" si="4"/>
        <v/>
      </c>
      <c r="N35" s="96"/>
      <c r="O35" s="89"/>
      <c r="P35" s="5"/>
      <c r="Q35" s="5"/>
      <c r="R35" s="5"/>
      <c r="S35" s="5"/>
      <c r="T35" s="5"/>
      <c r="U35" s="5"/>
      <c r="V35" s="5"/>
      <c r="W35" s="5"/>
      <c r="X35" s="5"/>
      <c r="Y35" s="5"/>
      <c r="Z35" s="5"/>
    </row>
    <row r="36" spans="1:26">
      <c r="A36" s="95"/>
      <c r="B36" s="96"/>
      <c r="C36" s="107"/>
      <c r="D36" s="107"/>
      <c r="E36" s="96"/>
      <c r="F36" s="97"/>
      <c r="G36" s="108"/>
      <c r="H36" s="67" t="str">
        <f t="shared" si="0"/>
        <v/>
      </c>
      <c r="I36" s="67" t="str">
        <f t="shared" si="1"/>
        <v/>
      </c>
      <c r="J36" s="97"/>
      <c r="K36" s="67" t="str">
        <f t="shared" si="2"/>
        <v/>
      </c>
      <c r="L36" s="112" t="str">
        <f t="shared" ca="1" si="3"/>
        <v/>
      </c>
      <c r="M36" s="68" t="str">
        <f t="shared" ca="1" si="4"/>
        <v/>
      </c>
      <c r="N36" s="96"/>
      <c r="O36" s="89"/>
      <c r="P36" s="5"/>
      <c r="Q36" s="5"/>
      <c r="R36" s="5"/>
      <c r="S36" s="5"/>
      <c r="T36" s="5"/>
      <c r="U36" s="5"/>
      <c r="V36" s="5"/>
      <c r="W36" s="5"/>
      <c r="X36" s="5"/>
      <c r="Y36" s="5"/>
      <c r="Z36" s="5"/>
    </row>
    <row r="37" spans="1:26">
      <c r="A37" s="95"/>
      <c r="B37" s="96"/>
      <c r="C37" s="107"/>
      <c r="D37" s="107"/>
      <c r="E37" s="96"/>
      <c r="F37" s="97"/>
      <c r="G37" s="108"/>
      <c r="H37" s="67" t="str">
        <f t="shared" si="0"/>
        <v/>
      </c>
      <c r="I37" s="67" t="str">
        <f t="shared" si="1"/>
        <v/>
      </c>
      <c r="J37" s="97"/>
      <c r="K37" s="67" t="str">
        <f t="shared" si="2"/>
        <v/>
      </c>
      <c r="L37" s="112" t="str">
        <f t="shared" ca="1" si="3"/>
        <v/>
      </c>
      <c r="M37" s="68" t="str">
        <f t="shared" ca="1" si="4"/>
        <v/>
      </c>
      <c r="N37" s="96"/>
      <c r="O37" s="89"/>
      <c r="P37" s="5"/>
      <c r="Q37" s="5"/>
      <c r="R37" s="5"/>
      <c r="S37" s="5"/>
      <c r="T37" s="5"/>
      <c r="U37" s="5"/>
      <c r="V37" s="5"/>
      <c r="W37" s="5"/>
      <c r="X37" s="5"/>
      <c r="Y37" s="5"/>
      <c r="Z37" s="5"/>
    </row>
    <row r="38" spans="1:26">
      <c r="A38" s="95"/>
      <c r="B38" s="96"/>
      <c r="C38" s="107"/>
      <c r="D38" s="107"/>
      <c r="E38" s="96"/>
      <c r="F38" s="97"/>
      <c r="G38" s="108"/>
      <c r="H38" s="67" t="str">
        <f t="shared" si="0"/>
        <v/>
      </c>
      <c r="I38" s="67" t="str">
        <f t="shared" si="1"/>
        <v/>
      </c>
      <c r="J38" s="97"/>
      <c r="K38" s="67" t="str">
        <f t="shared" si="2"/>
        <v/>
      </c>
      <c r="L38" s="112" t="str">
        <f t="shared" ca="1" si="3"/>
        <v/>
      </c>
      <c r="M38" s="68" t="str">
        <f t="shared" ca="1" si="4"/>
        <v/>
      </c>
      <c r="N38" s="96"/>
      <c r="O38" s="89"/>
      <c r="P38" s="5"/>
      <c r="Q38" s="5"/>
      <c r="R38" s="5"/>
      <c r="S38" s="5"/>
      <c r="T38" s="5"/>
      <c r="U38" s="5"/>
      <c r="V38" s="5"/>
      <c r="W38" s="5"/>
      <c r="X38" s="5"/>
      <c r="Y38" s="5"/>
      <c r="Z38" s="5"/>
    </row>
    <row r="39" spans="1:26">
      <c r="A39" s="95"/>
      <c r="B39" s="96"/>
      <c r="C39" s="107"/>
      <c r="D39" s="107"/>
      <c r="E39" s="96"/>
      <c r="F39" s="97"/>
      <c r="G39" s="108"/>
      <c r="H39" s="67" t="str">
        <f t="shared" si="0"/>
        <v/>
      </c>
      <c r="I39" s="67" t="str">
        <f t="shared" si="1"/>
        <v/>
      </c>
      <c r="J39" s="97"/>
      <c r="K39" s="67" t="str">
        <f t="shared" si="2"/>
        <v/>
      </c>
      <c r="L39" s="112" t="str">
        <f t="shared" ca="1" si="3"/>
        <v/>
      </c>
      <c r="M39" s="68" t="str">
        <f t="shared" ca="1" si="4"/>
        <v/>
      </c>
      <c r="N39" s="96"/>
      <c r="O39" s="89"/>
      <c r="P39" s="5"/>
      <c r="Q39" s="5"/>
      <c r="R39" s="5"/>
      <c r="S39" s="5"/>
      <c r="T39" s="5"/>
      <c r="U39" s="5"/>
      <c r="V39" s="5"/>
      <c r="W39" s="5"/>
      <c r="X39" s="5"/>
      <c r="Y39" s="5"/>
      <c r="Z39" s="5"/>
    </row>
    <row r="40" spans="1:26">
      <c r="A40" s="95"/>
      <c r="B40" s="96"/>
      <c r="C40" s="107"/>
      <c r="D40" s="107"/>
      <c r="E40" s="96"/>
      <c r="F40" s="97"/>
      <c r="G40" s="108"/>
      <c r="H40" s="67" t="str">
        <f t="shared" si="0"/>
        <v/>
      </c>
      <c r="I40" s="67" t="str">
        <f t="shared" si="1"/>
        <v/>
      </c>
      <c r="J40" s="97"/>
      <c r="K40" s="67" t="str">
        <f t="shared" si="2"/>
        <v/>
      </c>
      <c r="L40" s="112" t="str">
        <f t="shared" ca="1" si="3"/>
        <v/>
      </c>
      <c r="M40" s="68" t="str">
        <f t="shared" ca="1" si="4"/>
        <v/>
      </c>
      <c r="N40" s="96"/>
      <c r="O40" s="89"/>
      <c r="P40" s="5"/>
      <c r="Q40" s="5"/>
      <c r="R40" s="5"/>
      <c r="S40" s="5"/>
      <c r="T40" s="5"/>
      <c r="U40" s="5"/>
      <c r="V40" s="5"/>
      <c r="W40" s="5"/>
      <c r="X40" s="5"/>
      <c r="Y40" s="5"/>
      <c r="Z40" s="5"/>
    </row>
    <row r="41" spans="1:26">
      <c r="A41" s="95"/>
      <c r="B41" s="96"/>
      <c r="C41" s="107"/>
      <c r="D41" s="107"/>
      <c r="E41" s="96"/>
      <c r="F41" s="97"/>
      <c r="G41" s="108"/>
      <c r="H41" s="67" t="str">
        <f t="shared" si="0"/>
        <v/>
      </c>
      <c r="I41" s="67" t="str">
        <f t="shared" si="1"/>
        <v/>
      </c>
      <c r="J41" s="97"/>
      <c r="K41" s="67" t="str">
        <f t="shared" si="2"/>
        <v/>
      </c>
      <c r="L41" s="112" t="str">
        <f t="shared" ca="1" si="3"/>
        <v/>
      </c>
      <c r="M41" s="68" t="str">
        <f t="shared" ca="1" si="4"/>
        <v/>
      </c>
      <c r="N41" s="96"/>
      <c r="O41" s="89"/>
      <c r="P41" s="5"/>
      <c r="Q41" s="5"/>
      <c r="R41" s="5"/>
      <c r="S41" s="5"/>
      <c r="T41" s="5"/>
      <c r="U41" s="5"/>
      <c r="V41" s="5"/>
      <c r="W41" s="5"/>
      <c r="X41" s="5"/>
      <c r="Y41" s="5"/>
      <c r="Z41" s="5"/>
    </row>
    <row r="42" spans="1:26">
      <c r="A42" s="95"/>
      <c r="B42" s="96"/>
      <c r="C42" s="107"/>
      <c r="D42" s="107"/>
      <c r="E42" s="96"/>
      <c r="F42" s="97"/>
      <c r="G42" s="108"/>
      <c r="H42" s="67" t="str">
        <f t="shared" si="0"/>
        <v/>
      </c>
      <c r="I42" s="67" t="str">
        <f t="shared" si="1"/>
        <v/>
      </c>
      <c r="J42" s="97"/>
      <c r="K42" s="67" t="str">
        <f t="shared" si="2"/>
        <v/>
      </c>
      <c r="L42" s="112" t="str">
        <f t="shared" ca="1" si="3"/>
        <v/>
      </c>
      <c r="M42" s="68" t="str">
        <f t="shared" ca="1" si="4"/>
        <v/>
      </c>
      <c r="N42" s="96"/>
      <c r="O42" s="89"/>
      <c r="P42" s="5"/>
      <c r="Q42" s="5"/>
      <c r="R42" s="5"/>
      <c r="S42" s="5"/>
      <c r="T42" s="5"/>
      <c r="U42" s="5"/>
      <c r="V42" s="5"/>
      <c r="W42" s="5"/>
      <c r="X42" s="5"/>
      <c r="Y42" s="5"/>
      <c r="Z42" s="5"/>
    </row>
    <row r="43" spans="1:26">
      <c r="A43" s="95"/>
      <c r="B43" s="96"/>
      <c r="C43" s="107"/>
      <c r="D43" s="107"/>
      <c r="E43" s="96"/>
      <c r="F43" s="97"/>
      <c r="G43" s="108"/>
      <c r="H43" s="67" t="str">
        <f t="shared" si="0"/>
        <v/>
      </c>
      <c r="I43" s="67" t="str">
        <f t="shared" si="1"/>
        <v/>
      </c>
      <c r="J43" s="97"/>
      <c r="K43" s="67" t="str">
        <f t="shared" si="2"/>
        <v/>
      </c>
      <c r="L43" s="112" t="str">
        <f t="shared" ca="1" si="3"/>
        <v/>
      </c>
      <c r="M43" s="68" t="str">
        <f t="shared" ca="1" si="4"/>
        <v/>
      </c>
      <c r="N43" s="96"/>
      <c r="O43" s="89"/>
      <c r="P43" s="5"/>
      <c r="Q43" s="5"/>
      <c r="R43" s="5"/>
      <c r="S43" s="5"/>
      <c r="T43" s="5"/>
      <c r="U43" s="5"/>
      <c r="V43" s="5"/>
      <c r="W43" s="5"/>
      <c r="X43" s="5"/>
      <c r="Y43" s="5"/>
      <c r="Z43" s="5"/>
    </row>
    <row r="44" spans="1:26">
      <c r="A44" s="95"/>
      <c r="B44" s="96"/>
      <c r="C44" s="107"/>
      <c r="D44" s="107"/>
      <c r="E44" s="96"/>
      <c r="F44" s="97"/>
      <c r="G44" s="108"/>
      <c r="H44" s="67" t="str">
        <f t="shared" si="0"/>
        <v/>
      </c>
      <c r="I44" s="67" t="str">
        <f t="shared" si="1"/>
        <v/>
      </c>
      <c r="J44" s="97"/>
      <c r="K44" s="67" t="str">
        <f t="shared" si="2"/>
        <v/>
      </c>
      <c r="L44" s="112" t="str">
        <f t="shared" ca="1" si="3"/>
        <v/>
      </c>
      <c r="M44" s="68" t="str">
        <f t="shared" ca="1" si="4"/>
        <v/>
      </c>
      <c r="N44" s="96"/>
      <c r="O44" s="89"/>
      <c r="P44" s="5"/>
      <c r="Q44" s="5"/>
      <c r="R44" s="5"/>
      <c r="S44" s="5"/>
      <c r="T44" s="5"/>
      <c r="U44" s="5"/>
      <c r="V44" s="5"/>
      <c r="W44" s="5"/>
      <c r="X44" s="5"/>
      <c r="Y44" s="5"/>
      <c r="Z44" s="5"/>
    </row>
    <row r="45" spans="1:26">
      <c r="A45" s="95"/>
      <c r="B45" s="96"/>
      <c r="C45" s="107"/>
      <c r="D45" s="107"/>
      <c r="E45" s="96"/>
      <c r="F45" s="97"/>
      <c r="G45" s="108"/>
      <c r="H45" s="67" t="str">
        <f t="shared" si="0"/>
        <v/>
      </c>
      <c r="I45" s="67" t="str">
        <f t="shared" si="1"/>
        <v/>
      </c>
      <c r="J45" s="97"/>
      <c r="K45" s="67" t="str">
        <f t="shared" si="2"/>
        <v/>
      </c>
      <c r="L45" s="112" t="str">
        <f t="shared" ca="1" si="3"/>
        <v/>
      </c>
      <c r="M45" s="68" t="str">
        <f t="shared" ca="1" si="4"/>
        <v/>
      </c>
      <c r="N45" s="96"/>
      <c r="O45" s="89"/>
      <c r="P45" s="5"/>
      <c r="Q45" s="5"/>
      <c r="R45" s="5"/>
      <c r="S45" s="5"/>
      <c r="T45" s="5"/>
      <c r="U45" s="5"/>
      <c r="V45" s="5"/>
      <c r="W45" s="5"/>
      <c r="X45" s="5"/>
      <c r="Y45" s="5"/>
      <c r="Z45" s="5"/>
    </row>
    <row r="46" spans="1:26">
      <c r="A46" s="95"/>
      <c r="B46" s="96"/>
      <c r="C46" s="107"/>
      <c r="D46" s="107"/>
      <c r="E46" s="96"/>
      <c r="F46" s="97"/>
      <c r="G46" s="108"/>
      <c r="H46" s="67" t="str">
        <f t="shared" si="0"/>
        <v/>
      </c>
      <c r="I46" s="67" t="str">
        <f t="shared" si="1"/>
        <v/>
      </c>
      <c r="J46" s="97"/>
      <c r="K46" s="67" t="str">
        <f t="shared" si="2"/>
        <v/>
      </c>
      <c r="L46" s="112" t="str">
        <f t="shared" ca="1" si="3"/>
        <v/>
      </c>
      <c r="M46" s="68" t="str">
        <f t="shared" ca="1" si="4"/>
        <v/>
      </c>
      <c r="N46" s="96"/>
      <c r="O46" s="89"/>
      <c r="P46" s="5"/>
      <c r="Q46" s="5"/>
      <c r="R46" s="5"/>
      <c r="S46" s="5"/>
      <c r="T46" s="5"/>
      <c r="U46" s="5"/>
      <c r="V46" s="5"/>
      <c r="W46" s="5"/>
      <c r="X46" s="5"/>
      <c r="Y46" s="5"/>
      <c r="Z46" s="5"/>
    </row>
    <row r="47" spans="1:26">
      <c r="A47" s="95"/>
      <c r="B47" s="96"/>
      <c r="C47" s="107"/>
      <c r="D47" s="107"/>
      <c r="E47" s="96"/>
      <c r="F47" s="97"/>
      <c r="G47" s="108"/>
      <c r="H47" s="67" t="str">
        <f t="shared" si="0"/>
        <v/>
      </c>
      <c r="I47" s="67" t="str">
        <f t="shared" si="1"/>
        <v/>
      </c>
      <c r="J47" s="97"/>
      <c r="K47" s="67" t="str">
        <f t="shared" si="2"/>
        <v/>
      </c>
      <c r="L47" s="112" t="str">
        <f t="shared" ca="1" si="3"/>
        <v/>
      </c>
      <c r="M47" s="68" t="str">
        <f t="shared" ca="1" si="4"/>
        <v/>
      </c>
      <c r="N47" s="96"/>
      <c r="O47" s="89"/>
      <c r="P47" s="5"/>
      <c r="Q47" s="5"/>
      <c r="R47" s="5"/>
      <c r="S47" s="5"/>
      <c r="T47" s="5"/>
      <c r="U47" s="5"/>
      <c r="V47" s="5"/>
      <c r="W47" s="5"/>
      <c r="X47" s="5"/>
      <c r="Y47" s="5"/>
      <c r="Z47" s="5"/>
    </row>
    <row r="48" spans="1:26">
      <c r="A48" s="95"/>
      <c r="B48" s="96"/>
      <c r="C48" s="107"/>
      <c r="D48" s="107"/>
      <c r="E48" s="96"/>
      <c r="F48" s="97"/>
      <c r="G48" s="108"/>
      <c r="H48" s="67" t="str">
        <f t="shared" si="0"/>
        <v/>
      </c>
      <c r="I48" s="67" t="str">
        <f t="shared" si="1"/>
        <v/>
      </c>
      <c r="J48" s="97"/>
      <c r="K48" s="67" t="str">
        <f t="shared" si="2"/>
        <v/>
      </c>
      <c r="L48" s="112" t="str">
        <f t="shared" ca="1" si="3"/>
        <v/>
      </c>
      <c r="M48" s="68" t="str">
        <f t="shared" ca="1" si="4"/>
        <v/>
      </c>
      <c r="N48" s="96"/>
      <c r="O48" s="89"/>
      <c r="P48" s="5"/>
      <c r="Q48" s="5"/>
      <c r="R48" s="5"/>
      <c r="S48" s="5"/>
      <c r="T48" s="5"/>
      <c r="U48" s="5"/>
      <c r="V48" s="5"/>
      <c r="W48" s="5"/>
      <c r="X48" s="5"/>
      <c r="Y48" s="5"/>
      <c r="Z48" s="5"/>
    </row>
    <row r="49" spans="1:26">
      <c r="A49" s="95"/>
      <c r="B49" s="96"/>
      <c r="C49" s="107"/>
      <c r="D49" s="107"/>
      <c r="E49" s="96"/>
      <c r="F49" s="97"/>
      <c r="G49" s="108"/>
      <c r="H49" s="67" t="str">
        <f t="shared" si="0"/>
        <v/>
      </c>
      <c r="I49" s="67" t="str">
        <f t="shared" si="1"/>
        <v/>
      </c>
      <c r="J49" s="97"/>
      <c r="K49" s="67" t="str">
        <f t="shared" si="2"/>
        <v/>
      </c>
      <c r="L49" s="112" t="str">
        <f t="shared" ca="1" si="3"/>
        <v/>
      </c>
      <c r="M49" s="68" t="str">
        <f t="shared" ca="1" si="4"/>
        <v/>
      </c>
      <c r="N49" s="96"/>
      <c r="O49" s="89"/>
      <c r="P49" s="5"/>
      <c r="Q49" s="5"/>
      <c r="R49" s="5"/>
      <c r="S49" s="5"/>
      <c r="T49" s="5"/>
      <c r="U49" s="5"/>
      <c r="V49" s="5"/>
      <c r="W49" s="5"/>
      <c r="X49" s="5"/>
      <c r="Y49" s="5"/>
      <c r="Z49" s="5"/>
    </row>
    <row r="50" spans="1:26">
      <c r="A50" s="95"/>
      <c r="B50" s="96"/>
      <c r="C50" s="107"/>
      <c r="D50" s="107"/>
      <c r="E50" s="96"/>
      <c r="F50" s="97"/>
      <c r="G50" s="108"/>
      <c r="H50" s="67" t="str">
        <f t="shared" si="0"/>
        <v/>
      </c>
      <c r="I50" s="67" t="str">
        <f t="shared" si="1"/>
        <v/>
      </c>
      <c r="J50" s="97"/>
      <c r="K50" s="67" t="str">
        <f t="shared" si="2"/>
        <v/>
      </c>
      <c r="L50" s="112" t="str">
        <f t="shared" ca="1" si="3"/>
        <v/>
      </c>
      <c r="M50" s="68" t="str">
        <f t="shared" ca="1" si="4"/>
        <v/>
      </c>
      <c r="N50" s="96"/>
      <c r="O50" s="89"/>
      <c r="P50" s="5"/>
      <c r="Q50" s="5"/>
      <c r="R50" s="5"/>
      <c r="S50" s="5"/>
      <c r="T50" s="5"/>
      <c r="U50" s="5"/>
      <c r="V50" s="5"/>
      <c r="W50" s="5"/>
      <c r="X50" s="5"/>
      <c r="Y50" s="5"/>
      <c r="Z50" s="5"/>
    </row>
    <row r="51" spans="1:26">
      <c r="A51" s="95"/>
      <c r="B51" s="96"/>
      <c r="C51" s="107"/>
      <c r="D51" s="107"/>
      <c r="E51" s="96"/>
      <c r="F51" s="97"/>
      <c r="G51" s="108"/>
      <c r="H51" s="67" t="str">
        <f t="shared" si="0"/>
        <v/>
      </c>
      <c r="I51" s="67" t="str">
        <f t="shared" si="1"/>
        <v/>
      </c>
      <c r="J51" s="97"/>
      <c r="K51" s="67" t="str">
        <f t="shared" si="2"/>
        <v/>
      </c>
      <c r="L51" s="112" t="str">
        <f t="shared" ca="1" si="3"/>
        <v/>
      </c>
      <c r="M51" s="68" t="str">
        <f t="shared" ca="1" si="4"/>
        <v/>
      </c>
      <c r="N51" s="96"/>
      <c r="O51" s="89"/>
      <c r="P51" s="5"/>
      <c r="Q51" s="5"/>
      <c r="R51" s="5"/>
      <c r="S51" s="5"/>
      <c r="T51" s="5"/>
      <c r="U51" s="5"/>
      <c r="V51" s="5"/>
      <c r="W51" s="5"/>
      <c r="X51" s="5"/>
      <c r="Y51" s="5"/>
      <c r="Z51" s="5"/>
    </row>
    <row r="52" spans="1:26">
      <c r="A52" s="95"/>
      <c r="B52" s="96"/>
      <c r="C52" s="107"/>
      <c r="D52" s="107"/>
      <c r="E52" s="96"/>
      <c r="F52" s="97"/>
      <c r="G52" s="108"/>
      <c r="H52" s="67" t="str">
        <f t="shared" si="0"/>
        <v/>
      </c>
      <c r="I52" s="67" t="str">
        <f t="shared" si="1"/>
        <v/>
      </c>
      <c r="J52" s="97"/>
      <c r="K52" s="67" t="str">
        <f t="shared" si="2"/>
        <v/>
      </c>
      <c r="L52" s="112" t="str">
        <f t="shared" ca="1" si="3"/>
        <v/>
      </c>
      <c r="M52" s="68" t="str">
        <f t="shared" ca="1" si="4"/>
        <v/>
      </c>
      <c r="N52" s="96"/>
      <c r="O52" s="89"/>
      <c r="P52" s="5"/>
      <c r="Q52" s="5"/>
      <c r="R52" s="5"/>
      <c r="S52" s="5"/>
      <c r="T52" s="5"/>
      <c r="U52" s="5"/>
      <c r="V52" s="5"/>
      <c r="W52" s="5"/>
      <c r="X52" s="5"/>
      <c r="Y52" s="5"/>
      <c r="Z52" s="5"/>
    </row>
    <row r="53" spans="1:26">
      <c r="A53" s="95"/>
      <c r="B53" s="96"/>
      <c r="C53" s="107"/>
      <c r="D53" s="107"/>
      <c r="E53" s="96"/>
      <c r="F53" s="97"/>
      <c r="G53" s="108"/>
      <c r="H53" s="67" t="str">
        <f t="shared" si="0"/>
        <v/>
      </c>
      <c r="I53" s="67" t="str">
        <f t="shared" si="1"/>
        <v/>
      </c>
      <c r="J53" s="97"/>
      <c r="K53" s="67" t="str">
        <f t="shared" si="2"/>
        <v/>
      </c>
      <c r="L53" s="112" t="str">
        <f t="shared" ca="1" si="3"/>
        <v/>
      </c>
      <c r="M53" s="68" t="str">
        <f t="shared" ca="1" si="4"/>
        <v/>
      </c>
      <c r="N53" s="96"/>
      <c r="O53" s="89"/>
      <c r="P53" s="5"/>
      <c r="Q53" s="5"/>
      <c r="R53" s="5"/>
      <c r="S53" s="5"/>
      <c r="T53" s="5"/>
      <c r="U53" s="5"/>
      <c r="V53" s="5"/>
      <c r="W53" s="5"/>
      <c r="X53" s="5"/>
      <c r="Y53" s="5"/>
      <c r="Z53" s="5"/>
    </row>
    <row r="54" spans="1:26">
      <c r="A54" s="95"/>
      <c r="B54" s="96"/>
      <c r="C54" s="107"/>
      <c r="D54" s="107"/>
      <c r="E54" s="96"/>
      <c r="F54" s="97"/>
      <c r="G54" s="108"/>
      <c r="H54" s="67" t="str">
        <f t="shared" si="0"/>
        <v/>
      </c>
      <c r="I54" s="67" t="str">
        <f t="shared" si="1"/>
        <v/>
      </c>
      <c r="J54" s="97"/>
      <c r="K54" s="67" t="str">
        <f t="shared" si="2"/>
        <v/>
      </c>
      <c r="L54" s="112" t="str">
        <f t="shared" ca="1" si="3"/>
        <v/>
      </c>
      <c r="M54" s="68" t="str">
        <f t="shared" ca="1" si="4"/>
        <v/>
      </c>
      <c r="N54" s="96"/>
      <c r="O54" s="89"/>
      <c r="P54" s="5"/>
      <c r="Q54" s="5"/>
      <c r="R54" s="5"/>
      <c r="S54" s="5"/>
      <c r="T54" s="5"/>
      <c r="U54" s="5"/>
      <c r="V54" s="5"/>
      <c r="W54" s="5"/>
      <c r="X54" s="5"/>
      <c r="Y54" s="5"/>
      <c r="Z54" s="5"/>
    </row>
    <row r="55" spans="1:26">
      <c r="A55" s="95"/>
      <c r="B55" s="96"/>
      <c r="C55" s="107"/>
      <c r="D55" s="107"/>
      <c r="E55" s="96"/>
      <c r="F55" s="97"/>
      <c r="G55" s="108"/>
      <c r="H55" s="67" t="str">
        <f t="shared" si="0"/>
        <v/>
      </c>
      <c r="I55" s="67" t="str">
        <f t="shared" si="1"/>
        <v/>
      </c>
      <c r="J55" s="97"/>
      <c r="K55" s="67" t="str">
        <f t="shared" si="2"/>
        <v/>
      </c>
      <c r="L55" s="112" t="str">
        <f t="shared" ca="1" si="3"/>
        <v/>
      </c>
      <c r="M55" s="68" t="str">
        <f t="shared" ca="1" si="4"/>
        <v/>
      </c>
      <c r="N55" s="96"/>
      <c r="O55" s="89"/>
      <c r="P55" s="5"/>
      <c r="Q55" s="5"/>
      <c r="R55" s="5"/>
      <c r="S55" s="5"/>
      <c r="T55" s="5"/>
      <c r="U55" s="5"/>
      <c r="V55" s="5"/>
      <c r="W55" s="5"/>
      <c r="X55" s="5"/>
      <c r="Y55" s="5"/>
      <c r="Z55" s="5"/>
    </row>
    <row r="56" spans="1:26">
      <c r="A56" s="95"/>
      <c r="B56" s="96"/>
      <c r="C56" s="107"/>
      <c r="D56" s="107"/>
      <c r="E56" s="96"/>
      <c r="F56" s="97"/>
      <c r="G56" s="108"/>
      <c r="H56" s="67" t="str">
        <f t="shared" si="0"/>
        <v/>
      </c>
      <c r="I56" s="67" t="str">
        <f t="shared" si="1"/>
        <v/>
      </c>
      <c r="J56" s="97"/>
      <c r="K56" s="67" t="str">
        <f t="shared" si="2"/>
        <v/>
      </c>
      <c r="L56" s="112" t="str">
        <f t="shared" ca="1" si="3"/>
        <v/>
      </c>
      <c r="M56" s="68" t="str">
        <f t="shared" ca="1" si="4"/>
        <v/>
      </c>
      <c r="N56" s="96"/>
      <c r="O56" s="89"/>
      <c r="P56" s="5"/>
      <c r="Q56" s="5"/>
      <c r="R56" s="5"/>
      <c r="S56" s="5"/>
      <c r="T56" s="5"/>
      <c r="U56" s="5"/>
      <c r="V56" s="5"/>
      <c r="W56" s="5"/>
      <c r="X56" s="5"/>
      <c r="Y56" s="5"/>
      <c r="Z56" s="5"/>
    </row>
    <row r="57" spans="1:26">
      <c r="A57" s="95"/>
      <c r="B57" s="96"/>
      <c r="C57" s="107"/>
      <c r="D57" s="107"/>
      <c r="E57" s="96"/>
      <c r="F57" s="97"/>
      <c r="G57" s="108"/>
      <c r="H57" s="67" t="str">
        <f t="shared" si="0"/>
        <v/>
      </c>
      <c r="I57" s="67" t="str">
        <f t="shared" si="1"/>
        <v/>
      </c>
      <c r="J57" s="97"/>
      <c r="K57" s="67" t="str">
        <f t="shared" si="2"/>
        <v/>
      </c>
      <c r="L57" s="112" t="str">
        <f t="shared" ca="1" si="3"/>
        <v/>
      </c>
      <c r="M57" s="68" t="str">
        <f t="shared" ca="1" si="4"/>
        <v/>
      </c>
      <c r="N57" s="96"/>
      <c r="O57" s="89"/>
      <c r="P57" s="5"/>
      <c r="Q57" s="5"/>
      <c r="R57" s="5"/>
      <c r="S57" s="5"/>
      <c r="T57" s="5"/>
      <c r="U57" s="5"/>
      <c r="V57" s="5"/>
      <c r="W57" s="5"/>
      <c r="X57" s="5"/>
      <c r="Y57" s="5"/>
      <c r="Z57" s="5"/>
    </row>
    <row r="58" spans="1:26">
      <c r="A58" s="95"/>
      <c r="B58" s="96"/>
      <c r="C58" s="107"/>
      <c r="D58" s="107"/>
      <c r="E58" s="96"/>
      <c r="F58" s="97"/>
      <c r="G58" s="108"/>
      <c r="H58" s="67" t="str">
        <f t="shared" si="0"/>
        <v/>
      </c>
      <c r="I58" s="67" t="str">
        <f t="shared" si="1"/>
        <v/>
      </c>
      <c r="J58" s="97"/>
      <c r="K58" s="67" t="str">
        <f t="shared" si="2"/>
        <v/>
      </c>
      <c r="L58" s="112" t="str">
        <f t="shared" ca="1" si="3"/>
        <v/>
      </c>
      <c r="M58" s="68" t="str">
        <f t="shared" ca="1" si="4"/>
        <v/>
      </c>
      <c r="N58" s="96"/>
      <c r="O58" s="89"/>
      <c r="P58" s="5"/>
      <c r="Q58" s="5"/>
      <c r="R58" s="5"/>
      <c r="S58" s="5"/>
      <c r="T58" s="5"/>
      <c r="U58" s="5"/>
      <c r="V58" s="5"/>
      <c r="W58" s="5"/>
      <c r="X58" s="5"/>
      <c r="Y58" s="5"/>
      <c r="Z58" s="5"/>
    </row>
    <row r="59" spans="1:26">
      <c r="A59" s="95"/>
      <c r="B59" s="96"/>
      <c r="C59" s="107"/>
      <c r="D59" s="107"/>
      <c r="E59" s="96"/>
      <c r="F59" s="97"/>
      <c r="G59" s="108"/>
      <c r="H59" s="67" t="str">
        <f t="shared" si="0"/>
        <v/>
      </c>
      <c r="I59" s="67" t="str">
        <f t="shared" si="1"/>
        <v/>
      </c>
      <c r="J59" s="97"/>
      <c r="K59" s="67" t="str">
        <f t="shared" si="2"/>
        <v/>
      </c>
      <c r="L59" s="112" t="str">
        <f t="shared" ca="1" si="3"/>
        <v/>
      </c>
      <c r="M59" s="68" t="str">
        <f t="shared" ca="1" si="4"/>
        <v/>
      </c>
      <c r="N59" s="96"/>
      <c r="O59" s="89"/>
      <c r="P59" s="5"/>
      <c r="Q59" s="5"/>
      <c r="R59" s="5"/>
      <c r="S59" s="5"/>
      <c r="T59" s="5"/>
      <c r="U59" s="5"/>
      <c r="V59" s="5"/>
      <c r="W59" s="5"/>
      <c r="X59" s="5"/>
      <c r="Y59" s="5"/>
      <c r="Z59" s="5"/>
    </row>
    <row r="60" spans="1:26">
      <c r="A60" s="95"/>
      <c r="B60" s="96"/>
      <c r="C60" s="107"/>
      <c r="D60" s="107"/>
      <c r="E60" s="96"/>
      <c r="F60" s="97"/>
      <c r="G60" s="108"/>
      <c r="H60" s="67" t="str">
        <f t="shared" si="0"/>
        <v/>
      </c>
      <c r="I60" s="67" t="str">
        <f t="shared" si="1"/>
        <v/>
      </c>
      <c r="J60" s="97"/>
      <c r="K60" s="67" t="str">
        <f t="shared" si="2"/>
        <v/>
      </c>
      <c r="L60" s="112" t="str">
        <f t="shared" ca="1" si="3"/>
        <v/>
      </c>
      <c r="M60" s="68" t="str">
        <f t="shared" ca="1" si="4"/>
        <v/>
      </c>
      <c r="N60" s="96"/>
      <c r="O60" s="89"/>
      <c r="P60" s="5"/>
      <c r="Q60" s="5"/>
      <c r="R60" s="5"/>
      <c r="S60" s="5"/>
      <c r="T60" s="5"/>
      <c r="U60" s="5"/>
      <c r="V60" s="5"/>
      <c r="W60" s="5"/>
      <c r="X60" s="5"/>
      <c r="Y60" s="5"/>
      <c r="Z60" s="5"/>
    </row>
    <row r="61" spans="1:26">
      <c r="A61" s="95"/>
      <c r="B61" s="96"/>
      <c r="C61" s="107"/>
      <c r="D61" s="107"/>
      <c r="E61" s="96"/>
      <c r="F61" s="97"/>
      <c r="G61" s="108"/>
      <c r="H61" s="67" t="str">
        <f t="shared" si="0"/>
        <v/>
      </c>
      <c r="I61" s="67" t="str">
        <f t="shared" si="1"/>
        <v/>
      </c>
      <c r="J61" s="97"/>
      <c r="K61" s="67" t="str">
        <f t="shared" si="2"/>
        <v/>
      </c>
      <c r="L61" s="112" t="str">
        <f t="shared" ca="1" si="3"/>
        <v/>
      </c>
      <c r="M61" s="68" t="str">
        <f t="shared" ca="1" si="4"/>
        <v/>
      </c>
      <c r="N61" s="96"/>
      <c r="O61" s="89"/>
      <c r="P61" s="5"/>
      <c r="Q61" s="5"/>
      <c r="R61" s="5"/>
      <c r="S61" s="5"/>
      <c r="T61" s="5"/>
      <c r="U61" s="5"/>
      <c r="V61" s="5"/>
      <c r="W61" s="5"/>
      <c r="X61" s="5"/>
      <c r="Y61" s="5"/>
      <c r="Z61" s="5"/>
    </row>
    <row r="62" spans="1:26">
      <c r="A62" s="95"/>
      <c r="B62" s="96"/>
      <c r="C62" s="107"/>
      <c r="D62" s="107"/>
      <c r="E62" s="96"/>
      <c r="F62" s="97"/>
      <c r="G62" s="108"/>
      <c r="H62" s="67" t="str">
        <f t="shared" si="0"/>
        <v/>
      </c>
      <c r="I62" s="67" t="str">
        <f t="shared" si="1"/>
        <v/>
      </c>
      <c r="J62" s="97"/>
      <c r="K62" s="67" t="str">
        <f t="shared" si="2"/>
        <v/>
      </c>
      <c r="L62" s="112" t="str">
        <f t="shared" ca="1" si="3"/>
        <v/>
      </c>
      <c r="M62" s="68" t="str">
        <f t="shared" ca="1" si="4"/>
        <v/>
      </c>
      <c r="N62" s="96"/>
      <c r="O62" s="89"/>
      <c r="P62" s="5"/>
      <c r="Q62" s="5"/>
      <c r="R62" s="5"/>
      <c r="S62" s="5"/>
      <c r="T62" s="5"/>
      <c r="U62" s="5"/>
      <c r="V62" s="5"/>
      <c r="W62" s="5"/>
      <c r="X62" s="5"/>
      <c r="Y62" s="5"/>
      <c r="Z62" s="5"/>
    </row>
    <row r="63" spans="1:26">
      <c r="A63" s="95"/>
      <c r="B63" s="96"/>
      <c r="C63" s="107"/>
      <c r="D63" s="107"/>
      <c r="E63" s="96"/>
      <c r="F63" s="97"/>
      <c r="G63" s="108"/>
      <c r="H63" s="67" t="str">
        <f t="shared" si="0"/>
        <v/>
      </c>
      <c r="I63" s="67" t="str">
        <f t="shared" si="1"/>
        <v/>
      </c>
      <c r="J63" s="97"/>
      <c r="K63" s="67" t="str">
        <f t="shared" si="2"/>
        <v/>
      </c>
      <c r="L63" s="112" t="str">
        <f t="shared" ca="1" si="3"/>
        <v/>
      </c>
      <c r="M63" s="68" t="str">
        <f t="shared" ca="1" si="4"/>
        <v/>
      </c>
      <c r="N63" s="96"/>
      <c r="O63" s="89"/>
      <c r="P63" s="5"/>
      <c r="Q63" s="5"/>
      <c r="R63" s="5"/>
      <c r="S63" s="5"/>
      <c r="T63" s="5"/>
      <c r="U63" s="5"/>
      <c r="V63" s="5"/>
      <c r="W63" s="5"/>
      <c r="X63" s="5"/>
      <c r="Y63" s="5"/>
      <c r="Z63" s="5"/>
    </row>
    <row r="64" spans="1:26">
      <c r="A64" s="95"/>
      <c r="B64" s="96"/>
      <c r="C64" s="107"/>
      <c r="D64" s="107"/>
      <c r="E64" s="96"/>
      <c r="F64" s="97"/>
      <c r="G64" s="108"/>
      <c r="H64" s="67" t="str">
        <f t="shared" si="0"/>
        <v/>
      </c>
      <c r="I64" s="67" t="str">
        <f t="shared" si="1"/>
        <v/>
      </c>
      <c r="J64" s="97"/>
      <c r="K64" s="67" t="str">
        <f t="shared" si="2"/>
        <v/>
      </c>
      <c r="L64" s="112" t="str">
        <f t="shared" ca="1" si="3"/>
        <v/>
      </c>
      <c r="M64" s="68" t="str">
        <f t="shared" ca="1" si="4"/>
        <v/>
      </c>
      <c r="N64" s="96"/>
      <c r="O64" s="89"/>
      <c r="P64" s="5"/>
      <c r="Q64" s="5"/>
      <c r="R64" s="5"/>
      <c r="S64" s="5"/>
      <c r="T64" s="5"/>
      <c r="U64" s="5"/>
      <c r="V64" s="5"/>
      <c r="W64" s="5"/>
      <c r="X64" s="5"/>
      <c r="Y64" s="5"/>
      <c r="Z64" s="5"/>
    </row>
    <row r="65" spans="1:26">
      <c r="A65" s="95"/>
      <c r="B65" s="96"/>
      <c r="C65" s="107"/>
      <c r="D65" s="107"/>
      <c r="E65" s="96"/>
      <c r="F65" s="97"/>
      <c r="G65" s="108"/>
      <c r="H65" s="67" t="str">
        <f t="shared" si="0"/>
        <v/>
      </c>
      <c r="I65" s="67" t="str">
        <f t="shared" si="1"/>
        <v/>
      </c>
      <c r="J65" s="97"/>
      <c r="K65" s="67" t="str">
        <f t="shared" si="2"/>
        <v/>
      </c>
      <c r="L65" s="112" t="str">
        <f t="shared" ca="1" si="3"/>
        <v/>
      </c>
      <c r="M65" s="68" t="str">
        <f t="shared" ca="1" si="4"/>
        <v/>
      </c>
      <c r="N65" s="96"/>
      <c r="O65" s="89"/>
      <c r="P65" s="5"/>
      <c r="Q65" s="5"/>
      <c r="R65" s="5"/>
      <c r="S65" s="5"/>
      <c r="T65" s="5"/>
      <c r="U65" s="5"/>
      <c r="V65" s="5"/>
      <c r="W65" s="5"/>
      <c r="X65" s="5"/>
      <c r="Y65" s="5"/>
      <c r="Z65" s="5"/>
    </row>
    <row r="66" spans="1:26">
      <c r="A66" s="95"/>
      <c r="B66" s="96"/>
      <c r="C66" s="107"/>
      <c r="D66" s="107"/>
      <c r="E66" s="96"/>
      <c r="F66" s="97"/>
      <c r="G66" s="108"/>
      <c r="H66" s="67" t="str">
        <f t="shared" si="0"/>
        <v/>
      </c>
      <c r="I66" s="67" t="str">
        <f t="shared" si="1"/>
        <v/>
      </c>
      <c r="J66" s="97"/>
      <c r="K66" s="67" t="str">
        <f t="shared" si="2"/>
        <v/>
      </c>
      <c r="L66" s="112" t="str">
        <f t="shared" ca="1" si="3"/>
        <v/>
      </c>
      <c r="M66" s="68" t="str">
        <f t="shared" ca="1" si="4"/>
        <v/>
      </c>
      <c r="N66" s="96"/>
      <c r="O66" s="89"/>
      <c r="P66" s="5"/>
      <c r="Q66" s="5"/>
      <c r="R66" s="5"/>
      <c r="S66" s="5"/>
      <c r="T66" s="5"/>
      <c r="U66" s="5"/>
      <c r="V66" s="5"/>
      <c r="W66" s="5"/>
      <c r="X66" s="5"/>
      <c r="Y66" s="5"/>
      <c r="Z66" s="5"/>
    </row>
    <row r="67" spans="1:26">
      <c r="A67" s="95"/>
      <c r="B67" s="96"/>
      <c r="C67" s="107"/>
      <c r="D67" s="107"/>
      <c r="E67" s="96"/>
      <c r="F67" s="97"/>
      <c r="G67" s="108"/>
      <c r="H67" s="67" t="str">
        <f t="shared" si="0"/>
        <v/>
      </c>
      <c r="I67" s="67" t="str">
        <f t="shared" si="1"/>
        <v/>
      </c>
      <c r="J67" s="97"/>
      <c r="K67" s="67" t="str">
        <f t="shared" si="2"/>
        <v/>
      </c>
      <c r="L67" s="112" t="str">
        <f t="shared" ca="1" si="3"/>
        <v/>
      </c>
      <c r="M67" s="68" t="str">
        <f t="shared" ca="1" si="4"/>
        <v/>
      </c>
      <c r="N67" s="96"/>
      <c r="O67" s="89"/>
      <c r="P67" s="5"/>
      <c r="Q67" s="5"/>
      <c r="R67" s="5"/>
      <c r="S67" s="5"/>
      <c r="T67" s="5"/>
      <c r="U67" s="5"/>
      <c r="V67" s="5"/>
      <c r="W67" s="5"/>
      <c r="X67" s="5"/>
      <c r="Y67" s="5"/>
      <c r="Z67" s="5"/>
    </row>
    <row r="68" spans="1:26">
      <c r="A68" s="95"/>
      <c r="B68" s="96"/>
      <c r="C68" s="107"/>
      <c r="D68" s="107"/>
      <c r="E68" s="96"/>
      <c r="F68" s="97"/>
      <c r="G68" s="108"/>
      <c r="H68" s="67" t="str">
        <f t="shared" si="0"/>
        <v/>
      </c>
      <c r="I68" s="67" t="str">
        <f t="shared" si="1"/>
        <v/>
      </c>
      <c r="J68" s="97"/>
      <c r="K68" s="67" t="str">
        <f t="shared" si="2"/>
        <v/>
      </c>
      <c r="L68" s="112" t="str">
        <f t="shared" ca="1" si="3"/>
        <v/>
      </c>
      <c r="M68" s="68" t="str">
        <f t="shared" ca="1" si="4"/>
        <v/>
      </c>
      <c r="N68" s="96"/>
      <c r="O68" s="89"/>
      <c r="P68" s="5"/>
      <c r="Q68" s="5"/>
      <c r="R68" s="5"/>
      <c r="S68" s="5"/>
      <c r="T68" s="5"/>
      <c r="U68" s="5"/>
      <c r="V68" s="5"/>
      <c r="W68" s="5"/>
      <c r="X68" s="5"/>
      <c r="Y68" s="5"/>
      <c r="Z68" s="5"/>
    </row>
    <row r="69" spans="1:26">
      <c r="A69" s="95"/>
      <c r="B69" s="96"/>
      <c r="C69" s="107"/>
      <c r="D69" s="107"/>
      <c r="E69" s="96"/>
      <c r="F69" s="97"/>
      <c r="G69" s="108"/>
      <c r="H69" s="67" t="str">
        <f t="shared" ref="H69:H132" si="5">IF($A69="","",$F69*$G69)</f>
        <v/>
      </c>
      <c r="I69" s="67" t="str">
        <f t="shared" ref="I69:I132" si="6">IF($A69="","",$F69+$H69)</f>
        <v/>
      </c>
      <c r="J69" s="97"/>
      <c r="K69" s="67" t="str">
        <f t="shared" ref="K69:K132" si="7">IF($A69="","",MAX(0,$I69-$J69))</f>
        <v/>
      </c>
      <c r="L69" s="112" t="str">
        <f t="shared" ref="L69:L132" ca="1" si="8">IF($A69="","",IF($K69&lt;=0,"Paid",IF($J69&gt;0,IF(TODAY()&gt;$D69,"Part Paid - Overdue","Part Paid"),IF(TODAY()&gt;$D69,"Overdue","Unpaid"))))</f>
        <v/>
      </c>
      <c r="M69" s="68" t="str">
        <f t="shared" ref="M69:M132" ca="1" si="9">IF(OR($A69="",$K69&lt;=0),"",MAX(0,TODAY()-$D69))</f>
        <v/>
      </c>
      <c r="N69" s="96"/>
      <c r="O69" s="89"/>
      <c r="P69" s="5"/>
      <c r="Q69" s="5"/>
      <c r="R69" s="5"/>
      <c r="S69" s="5"/>
      <c r="T69" s="5"/>
      <c r="U69" s="5"/>
      <c r="V69" s="5"/>
      <c r="W69" s="5"/>
      <c r="X69" s="5"/>
      <c r="Y69" s="5"/>
      <c r="Z69" s="5"/>
    </row>
    <row r="70" spans="1:26">
      <c r="A70" s="95"/>
      <c r="B70" s="96"/>
      <c r="C70" s="107"/>
      <c r="D70" s="107"/>
      <c r="E70" s="96"/>
      <c r="F70" s="97"/>
      <c r="G70" s="108"/>
      <c r="H70" s="67" t="str">
        <f t="shared" si="5"/>
        <v/>
      </c>
      <c r="I70" s="67" t="str">
        <f t="shared" si="6"/>
        <v/>
      </c>
      <c r="J70" s="97"/>
      <c r="K70" s="67" t="str">
        <f t="shared" si="7"/>
        <v/>
      </c>
      <c r="L70" s="112" t="str">
        <f t="shared" ca="1" si="8"/>
        <v/>
      </c>
      <c r="M70" s="68" t="str">
        <f t="shared" ca="1" si="9"/>
        <v/>
      </c>
      <c r="N70" s="96"/>
      <c r="O70" s="89"/>
      <c r="P70" s="5"/>
      <c r="Q70" s="5"/>
      <c r="R70" s="5"/>
      <c r="S70" s="5"/>
      <c r="T70" s="5"/>
      <c r="U70" s="5"/>
      <c r="V70" s="5"/>
      <c r="W70" s="5"/>
      <c r="X70" s="5"/>
      <c r="Y70" s="5"/>
      <c r="Z70" s="5"/>
    </row>
    <row r="71" spans="1:26">
      <c r="A71" s="95"/>
      <c r="B71" s="96"/>
      <c r="C71" s="107"/>
      <c r="D71" s="107"/>
      <c r="E71" s="96"/>
      <c r="F71" s="97"/>
      <c r="G71" s="108"/>
      <c r="H71" s="67" t="str">
        <f t="shared" si="5"/>
        <v/>
      </c>
      <c r="I71" s="67" t="str">
        <f t="shared" si="6"/>
        <v/>
      </c>
      <c r="J71" s="97"/>
      <c r="K71" s="67" t="str">
        <f t="shared" si="7"/>
        <v/>
      </c>
      <c r="L71" s="112" t="str">
        <f t="shared" ca="1" si="8"/>
        <v/>
      </c>
      <c r="M71" s="68" t="str">
        <f t="shared" ca="1" si="9"/>
        <v/>
      </c>
      <c r="N71" s="96"/>
      <c r="O71" s="89"/>
      <c r="P71" s="5"/>
      <c r="Q71" s="5"/>
      <c r="R71" s="5"/>
      <c r="S71" s="5"/>
      <c r="T71" s="5"/>
      <c r="U71" s="5"/>
      <c r="V71" s="5"/>
      <c r="W71" s="5"/>
      <c r="X71" s="5"/>
      <c r="Y71" s="5"/>
      <c r="Z71" s="5"/>
    </row>
    <row r="72" spans="1:26">
      <c r="A72" s="95"/>
      <c r="B72" s="96"/>
      <c r="C72" s="107"/>
      <c r="D72" s="107"/>
      <c r="E72" s="96"/>
      <c r="F72" s="97"/>
      <c r="G72" s="108"/>
      <c r="H72" s="67" t="str">
        <f t="shared" si="5"/>
        <v/>
      </c>
      <c r="I72" s="67" t="str">
        <f t="shared" si="6"/>
        <v/>
      </c>
      <c r="J72" s="97"/>
      <c r="K72" s="67" t="str">
        <f t="shared" si="7"/>
        <v/>
      </c>
      <c r="L72" s="112" t="str">
        <f t="shared" ca="1" si="8"/>
        <v/>
      </c>
      <c r="M72" s="68" t="str">
        <f t="shared" ca="1" si="9"/>
        <v/>
      </c>
      <c r="N72" s="96"/>
      <c r="O72" s="89"/>
      <c r="P72" s="5"/>
      <c r="Q72" s="5"/>
      <c r="R72" s="5"/>
      <c r="S72" s="5"/>
      <c r="T72" s="5"/>
      <c r="U72" s="5"/>
      <c r="V72" s="5"/>
      <c r="W72" s="5"/>
      <c r="X72" s="5"/>
      <c r="Y72" s="5"/>
      <c r="Z72" s="5"/>
    </row>
    <row r="73" spans="1:26">
      <c r="A73" s="95"/>
      <c r="B73" s="96"/>
      <c r="C73" s="107"/>
      <c r="D73" s="107"/>
      <c r="E73" s="96"/>
      <c r="F73" s="97"/>
      <c r="G73" s="108"/>
      <c r="H73" s="67" t="str">
        <f t="shared" si="5"/>
        <v/>
      </c>
      <c r="I73" s="67" t="str">
        <f t="shared" si="6"/>
        <v/>
      </c>
      <c r="J73" s="97"/>
      <c r="K73" s="67" t="str">
        <f t="shared" si="7"/>
        <v/>
      </c>
      <c r="L73" s="112" t="str">
        <f t="shared" ca="1" si="8"/>
        <v/>
      </c>
      <c r="M73" s="68" t="str">
        <f t="shared" ca="1" si="9"/>
        <v/>
      </c>
      <c r="N73" s="96"/>
      <c r="O73" s="89"/>
      <c r="P73" s="5"/>
      <c r="Q73" s="5"/>
      <c r="R73" s="5"/>
      <c r="S73" s="5"/>
      <c r="T73" s="5"/>
      <c r="U73" s="5"/>
      <c r="V73" s="5"/>
      <c r="W73" s="5"/>
      <c r="X73" s="5"/>
      <c r="Y73" s="5"/>
      <c r="Z73" s="5"/>
    </row>
    <row r="74" spans="1:26">
      <c r="A74" s="95"/>
      <c r="B74" s="96"/>
      <c r="C74" s="107"/>
      <c r="D74" s="107"/>
      <c r="E74" s="96"/>
      <c r="F74" s="97"/>
      <c r="G74" s="108"/>
      <c r="H74" s="67" t="str">
        <f t="shared" si="5"/>
        <v/>
      </c>
      <c r="I74" s="67" t="str">
        <f t="shared" si="6"/>
        <v/>
      </c>
      <c r="J74" s="97"/>
      <c r="K74" s="67" t="str">
        <f t="shared" si="7"/>
        <v/>
      </c>
      <c r="L74" s="112" t="str">
        <f t="shared" ca="1" si="8"/>
        <v/>
      </c>
      <c r="M74" s="68" t="str">
        <f t="shared" ca="1" si="9"/>
        <v/>
      </c>
      <c r="N74" s="96"/>
      <c r="O74" s="89"/>
      <c r="P74" s="5"/>
      <c r="Q74" s="5"/>
      <c r="R74" s="5"/>
      <c r="S74" s="5"/>
      <c r="T74" s="5"/>
      <c r="U74" s="5"/>
      <c r="V74" s="5"/>
      <c r="W74" s="5"/>
      <c r="X74" s="5"/>
      <c r="Y74" s="5"/>
      <c r="Z74" s="5"/>
    </row>
    <row r="75" spans="1:26">
      <c r="A75" s="95"/>
      <c r="B75" s="96"/>
      <c r="C75" s="107"/>
      <c r="D75" s="107"/>
      <c r="E75" s="96"/>
      <c r="F75" s="97"/>
      <c r="G75" s="108"/>
      <c r="H75" s="67" t="str">
        <f t="shared" si="5"/>
        <v/>
      </c>
      <c r="I75" s="67" t="str">
        <f t="shared" si="6"/>
        <v/>
      </c>
      <c r="J75" s="97"/>
      <c r="K75" s="67" t="str">
        <f t="shared" si="7"/>
        <v/>
      </c>
      <c r="L75" s="112" t="str">
        <f t="shared" ca="1" si="8"/>
        <v/>
      </c>
      <c r="M75" s="68" t="str">
        <f t="shared" ca="1" si="9"/>
        <v/>
      </c>
      <c r="N75" s="96"/>
      <c r="O75" s="89"/>
      <c r="P75" s="5"/>
      <c r="Q75" s="5"/>
      <c r="R75" s="5"/>
      <c r="S75" s="5"/>
      <c r="T75" s="5"/>
      <c r="U75" s="5"/>
      <c r="V75" s="5"/>
      <c r="W75" s="5"/>
      <c r="X75" s="5"/>
      <c r="Y75" s="5"/>
      <c r="Z75" s="5"/>
    </row>
    <row r="76" spans="1:26">
      <c r="A76" s="95"/>
      <c r="B76" s="96"/>
      <c r="C76" s="107"/>
      <c r="D76" s="107"/>
      <c r="E76" s="96"/>
      <c r="F76" s="97"/>
      <c r="G76" s="108"/>
      <c r="H76" s="67" t="str">
        <f t="shared" si="5"/>
        <v/>
      </c>
      <c r="I76" s="67" t="str">
        <f t="shared" si="6"/>
        <v/>
      </c>
      <c r="J76" s="97"/>
      <c r="K76" s="67" t="str">
        <f t="shared" si="7"/>
        <v/>
      </c>
      <c r="L76" s="112" t="str">
        <f t="shared" ca="1" si="8"/>
        <v/>
      </c>
      <c r="M76" s="68" t="str">
        <f t="shared" ca="1" si="9"/>
        <v/>
      </c>
      <c r="N76" s="96"/>
      <c r="O76" s="89"/>
      <c r="P76" s="5"/>
      <c r="Q76" s="5"/>
      <c r="R76" s="5"/>
      <c r="S76" s="5"/>
      <c r="T76" s="5"/>
      <c r="U76" s="5"/>
      <c r="V76" s="5"/>
      <c r="W76" s="5"/>
      <c r="X76" s="5"/>
      <c r="Y76" s="5"/>
      <c r="Z76" s="5"/>
    </row>
    <row r="77" spans="1:26">
      <c r="A77" s="95"/>
      <c r="B77" s="96"/>
      <c r="C77" s="107"/>
      <c r="D77" s="107"/>
      <c r="E77" s="96"/>
      <c r="F77" s="97"/>
      <c r="G77" s="108"/>
      <c r="H77" s="67" t="str">
        <f t="shared" si="5"/>
        <v/>
      </c>
      <c r="I77" s="67" t="str">
        <f t="shared" si="6"/>
        <v/>
      </c>
      <c r="J77" s="97"/>
      <c r="K77" s="67" t="str">
        <f t="shared" si="7"/>
        <v/>
      </c>
      <c r="L77" s="112" t="str">
        <f t="shared" ca="1" si="8"/>
        <v/>
      </c>
      <c r="M77" s="68" t="str">
        <f t="shared" ca="1" si="9"/>
        <v/>
      </c>
      <c r="N77" s="96"/>
      <c r="O77" s="89"/>
      <c r="P77" s="5"/>
      <c r="Q77" s="5"/>
      <c r="R77" s="5"/>
      <c r="S77" s="5"/>
      <c r="T77" s="5"/>
      <c r="U77" s="5"/>
      <c r="V77" s="5"/>
      <c r="W77" s="5"/>
      <c r="X77" s="5"/>
      <c r="Y77" s="5"/>
      <c r="Z77" s="5"/>
    </row>
    <row r="78" spans="1:26">
      <c r="A78" s="95"/>
      <c r="B78" s="96"/>
      <c r="C78" s="107"/>
      <c r="D78" s="107"/>
      <c r="E78" s="96"/>
      <c r="F78" s="97"/>
      <c r="G78" s="108"/>
      <c r="H78" s="67" t="str">
        <f t="shared" si="5"/>
        <v/>
      </c>
      <c r="I78" s="67" t="str">
        <f t="shared" si="6"/>
        <v/>
      </c>
      <c r="J78" s="97"/>
      <c r="K78" s="67" t="str">
        <f t="shared" si="7"/>
        <v/>
      </c>
      <c r="L78" s="112" t="str">
        <f t="shared" ca="1" si="8"/>
        <v/>
      </c>
      <c r="M78" s="68" t="str">
        <f t="shared" ca="1" si="9"/>
        <v/>
      </c>
      <c r="N78" s="96"/>
      <c r="O78" s="89"/>
      <c r="P78" s="5"/>
      <c r="Q78" s="5"/>
      <c r="R78" s="5"/>
      <c r="S78" s="5"/>
      <c r="T78" s="5"/>
      <c r="U78" s="5"/>
      <c r="V78" s="5"/>
      <c r="W78" s="5"/>
      <c r="X78" s="5"/>
      <c r="Y78" s="5"/>
      <c r="Z78" s="5"/>
    </row>
    <row r="79" spans="1:26">
      <c r="A79" s="95"/>
      <c r="B79" s="96"/>
      <c r="C79" s="107"/>
      <c r="D79" s="107"/>
      <c r="E79" s="96"/>
      <c r="F79" s="97"/>
      <c r="G79" s="108"/>
      <c r="H79" s="67" t="str">
        <f t="shared" si="5"/>
        <v/>
      </c>
      <c r="I79" s="67" t="str">
        <f t="shared" si="6"/>
        <v/>
      </c>
      <c r="J79" s="97"/>
      <c r="K79" s="67" t="str">
        <f t="shared" si="7"/>
        <v/>
      </c>
      <c r="L79" s="112" t="str">
        <f t="shared" ca="1" si="8"/>
        <v/>
      </c>
      <c r="M79" s="68" t="str">
        <f t="shared" ca="1" si="9"/>
        <v/>
      </c>
      <c r="N79" s="96"/>
      <c r="O79" s="89"/>
      <c r="P79" s="5"/>
      <c r="Q79" s="5"/>
      <c r="R79" s="5"/>
      <c r="S79" s="5"/>
      <c r="T79" s="5"/>
      <c r="U79" s="5"/>
      <c r="V79" s="5"/>
      <c r="W79" s="5"/>
      <c r="X79" s="5"/>
      <c r="Y79" s="5"/>
      <c r="Z79" s="5"/>
    </row>
    <row r="80" spans="1:26">
      <c r="A80" s="95"/>
      <c r="B80" s="96"/>
      <c r="C80" s="107"/>
      <c r="D80" s="107"/>
      <c r="E80" s="96"/>
      <c r="F80" s="97"/>
      <c r="G80" s="108"/>
      <c r="H80" s="67" t="str">
        <f t="shared" si="5"/>
        <v/>
      </c>
      <c r="I80" s="67" t="str">
        <f t="shared" si="6"/>
        <v/>
      </c>
      <c r="J80" s="97"/>
      <c r="K80" s="67" t="str">
        <f t="shared" si="7"/>
        <v/>
      </c>
      <c r="L80" s="112" t="str">
        <f t="shared" ca="1" si="8"/>
        <v/>
      </c>
      <c r="M80" s="68" t="str">
        <f t="shared" ca="1" si="9"/>
        <v/>
      </c>
      <c r="N80" s="96"/>
      <c r="O80" s="89"/>
      <c r="P80" s="5"/>
      <c r="Q80" s="5"/>
      <c r="R80" s="5"/>
      <c r="S80" s="5"/>
      <c r="T80" s="5"/>
      <c r="U80" s="5"/>
      <c r="V80" s="5"/>
      <c r="W80" s="5"/>
      <c r="X80" s="5"/>
      <c r="Y80" s="5"/>
      <c r="Z80" s="5"/>
    </row>
    <row r="81" spans="1:26">
      <c r="A81" s="95"/>
      <c r="B81" s="96"/>
      <c r="C81" s="107"/>
      <c r="D81" s="107"/>
      <c r="E81" s="96"/>
      <c r="F81" s="97"/>
      <c r="G81" s="108"/>
      <c r="H81" s="67" t="str">
        <f t="shared" si="5"/>
        <v/>
      </c>
      <c r="I81" s="67" t="str">
        <f t="shared" si="6"/>
        <v/>
      </c>
      <c r="J81" s="97"/>
      <c r="K81" s="67" t="str">
        <f t="shared" si="7"/>
        <v/>
      </c>
      <c r="L81" s="112" t="str">
        <f t="shared" ca="1" si="8"/>
        <v/>
      </c>
      <c r="M81" s="68" t="str">
        <f t="shared" ca="1" si="9"/>
        <v/>
      </c>
      <c r="N81" s="96"/>
      <c r="O81" s="89"/>
      <c r="P81" s="5"/>
      <c r="Q81" s="5"/>
      <c r="R81" s="5"/>
      <c r="S81" s="5"/>
      <c r="T81" s="5"/>
      <c r="U81" s="5"/>
      <c r="V81" s="5"/>
      <c r="W81" s="5"/>
      <c r="X81" s="5"/>
      <c r="Y81" s="5"/>
      <c r="Z81" s="5"/>
    </row>
    <row r="82" spans="1:26">
      <c r="A82" s="95"/>
      <c r="B82" s="96"/>
      <c r="C82" s="107"/>
      <c r="D82" s="107"/>
      <c r="E82" s="96"/>
      <c r="F82" s="97"/>
      <c r="G82" s="108"/>
      <c r="H82" s="67" t="str">
        <f t="shared" si="5"/>
        <v/>
      </c>
      <c r="I82" s="67" t="str">
        <f t="shared" si="6"/>
        <v/>
      </c>
      <c r="J82" s="97"/>
      <c r="K82" s="67" t="str">
        <f t="shared" si="7"/>
        <v/>
      </c>
      <c r="L82" s="112" t="str">
        <f t="shared" ca="1" si="8"/>
        <v/>
      </c>
      <c r="M82" s="68" t="str">
        <f t="shared" ca="1" si="9"/>
        <v/>
      </c>
      <c r="N82" s="96"/>
      <c r="O82" s="89"/>
      <c r="P82" s="5"/>
      <c r="Q82" s="5"/>
      <c r="R82" s="5"/>
      <c r="S82" s="5"/>
      <c r="T82" s="5"/>
      <c r="U82" s="5"/>
      <c r="V82" s="5"/>
      <c r="W82" s="5"/>
      <c r="X82" s="5"/>
      <c r="Y82" s="5"/>
      <c r="Z82" s="5"/>
    </row>
    <row r="83" spans="1:26">
      <c r="A83" s="95"/>
      <c r="B83" s="96"/>
      <c r="C83" s="107"/>
      <c r="D83" s="107"/>
      <c r="E83" s="96"/>
      <c r="F83" s="97"/>
      <c r="G83" s="108"/>
      <c r="H83" s="67" t="str">
        <f t="shared" si="5"/>
        <v/>
      </c>
      <c r="I83" s="67" t="str">
        <f t="shared" si="6"/>
        <v/>
      </c>
      <c r="J83" s="97"/>
      <c r="K83" s="67" t="str">
        <f t="shared" si="7"/>
        <v/>
      </c>
      <c r="L83" s="112" t="str">
        <f t="shared" ca="1" si="8"/>
        <v/>
      </c>
      <c r="M83" s="68" t="str">
        <f t="shared" ca="1" si="9"/>
        <v/>
      </c>
      <c r="N83" s="96"/>
      <c r="O83" s="89"/>
      <c r="P83" s="5"/>
      <c r="Q83" s="5"/>
      <c r="R83" s="5"/>
      <c r="S83" s="5"/>
      <c r="T83" s="5"/>
      <c r="U83" s="5"/>
      <c r="V83" s="5"/>
      <c r="W83" s="5"/>
      <c r="X83" s="5"/>
      <c r="Y83" s="5"/>
      <c r="Z83" s="5"/>
    </row>
    <row r="84" spans="1:26">
      <c r="A84" s="95"/>
      <c r="B84" s="96"/>
      <c r="C84" s="107"/>
      <c r="D84" s="107"/>
      <c r="E84" s="96"/>
      <c r="F84" s="97"/>
      <c r="G84" s="108"/>
      <c r="H84" s="67" t="str">
        <f t="shared" si="5"/>
        <v/>
      </c>
      <c r="I84" s="67" t="str">
        <f t="shared" si="6"/>
        <v/>
      </c>
      <c r="J84" s="97"/>
      <c r="K84" s="67" t="str">
        <f t="shared" si="7"/>
        <v/>
      </c>
      <c r="L84" s="112" t="str">
        <f t="shared" ca="1" si="8"/>
        <v/>
      </c>
      <c r="M84" s="68" t="str">
        <f t="shared" ca="1" si="9"/>
        <v/>
      </c>
      <c r="N84" s="96"/>
      <c r="O84" s="89"/>
      <c r="P84" s="5"/>
      <c r="Q84" s="5"/>
      <c r="R84" s="5"/>
      <c r="S84" s="5"/>
      <c r="T84" s="5"/>
      <c r="U84" s="5"/>
      <c r="V84" s="5"/>
      <c r="W84" s="5"/>
      <c r="X84" s="5"/>
      <c r="Y84" s="5"/>
      <c r="Z84" s="5"/>
    </row>
    <row r="85" spans="1:26">
      <c r="A85" s="95"/>
      <c r="B85" s="96"/>
      <c r="C85" s="107"/>
      <c r="D85" s="107"/>
      <c r="E85" s="96"/>
      <c r="F85" s="97"/>
      <c r="G85" s="108"/>
      <c r="H85" s="67" t="str">
        <f t="shared" si="5"/>
        <v/>
      </c>
      <c r="I85" s="67" t="str">
        <f t="shared" si="6"/>
        <v/>
      </c>
      <c r="J85" s="97"/>
      <c r="K85" s="67" t="str">
        <f t="shared" si="7"/>
        <v/>
      </c>
      <c r="L85" s="112" t="str">
        <f t="shared" ca="1" si="8"/>
        <v/>
      </c>
      <c r="M85" s="68" t="str">
        <f t="shared" ca="1" si="9"/>
        <v/>
      </c>
      <c r="N85" s="96"/>
      <c r="O85" s="89"/>
      <c r="P85" s="5"/>
      <c r="Q85" s="5"/>
      <c r="R85" s="5"/>
      <c r="S85" s="5"/>
      <c r="T85" s="5"/>
      <c r="U85" s="5"/>
      <c r="V85" s="5"/>
      <c r="W85" s="5"/>
      <c r="X85" s="5"/>
      <c r="Y85" s="5"/>
      <c r="Z85" s="5"/>
    </row>
    <row r="86" spans="1:26">
      <c r="A86" s="95"/>
      <c r="B86" s="96"/>
      <c r="C86" s="107"/>
      <c r="D86" s="107"/>
      <c r="E86" s="96"/>
      <c r="F86" s="97"/>
      <c r="G86" s="108"/>
      <c r="H86" s="67" t="str">
        <f t="shared" si="5"/>
        <v/>
      </c>
      <c r="I86" s="67" t="str">
        <f t="shared" si="6"/>
        <v/>
      </c>
      <c r="J86" s="97"/>
      <c r="K86" s="67" t="str">
        <f t="shared" si="7"/>
        <v/>
      </c>
      <c r="L86" s="112" t="str">
        <f t="shared" ca="1" si="8"/>
        <v/>
      </c>
      <c r="M86" s="68" t="str">
        <f t="shared" ca="1" si="9"/>
        <v/>
      </c>
      <c r="N86" s="96"/>
      <c r="O86" s="89"/>
      <c r="P86" s="5"/>
      <c r="Q86" s="5"/>
      <c r="R86" s="5"/>
      <c r="S86" s="5"/>
      <c r="T86" s="5"/>
      <c r="U86" s="5"/>
      <c r="V86" s="5"/>
      <c r="W86" s="5"/>
      <c r="X86" s="5"/>
      <c r="Y86" s="5"/>
      <c r="Z86" s="5"/>
    </row>
    <row r="87" spans="1:26">
      <c r="A87" s="95"/>
      <c r="B87" s="96"/>
      <c r="C87" s="107"/>
      <c r="D87" s="107"/>
      <c r="E87" s="96"/>
      <c r="F87" s="97"/>
      <c r="G87" s="108"/>
      <c r="H87" s="67" t="str">
        <f t="shared" si="5"/>
        <v/>
      </c>
      <c r="I87" s="67" t="str">
        <f t="shared" si="6"/>
        <v/>
      </c>
      <c r="J87" s="97"/>
      <c r="K87" s="67" t="str">
        <f t="shared" si="7"/>
        <v/>
      </c>
      <c r="L87" s="112" t="str">
        <f t="shared" ca="1" si="8"/>
        <v/>
      </c>
      <c r="M87" s="68" t="str">
        <f t="shared" ca="1" si="9"/>
        <v/>
      </c>
      <c r="N87" s="96"/>
      <c r="O87" s="89"/>
      <c r="P87" s="5"/>
      <c r="Q87" s="5"/>
      <c r="R87" s="5"/>
      <c r="S87" s="5"/>
      <c r="T87" s="5"/>
      <c r="U87" s="5"/>
      <c r="V87" s="5"/>
      <c r="W87" s="5"/>
      <c r="X87" s="5"/>
      <c r="Y87" s="5"/>
      <c r="Z87" s="5"/>
    </row>
    <row r="88" spans="1:26">
      <c r="A88" s="95"/>
      <c r="B88" s="96"/>
      <c r="C88" s="107"/>
      <c r="D88" s="107"/>
      <c r="E88" s="96"/>
      <c r="F88" s="97"/>
      <c r="G88" s="108"/>
      <c r="H88" s="67" t="str">
        <f t="shared" si="5"/>
        <v/>
      </c>
      <c r="I88" s="67" t="str">
        <f t="shared" si="6"/>
        <v/>
      </c>
      <c r="J88" s="97"/>
      <c r="K88" s="67" t="str">
        <f t="shared" si="7"/>
        <v/>
      </c>
      <c r="L88" s="112" t="str">
        <f t="shared" ca="1" si="8"/>
        <v/>
      </c>
      <c r="M88" s="68" t="str">
        <f t="shared" ca="1" si="9"/>
        <v/>
      </c>
      <c r="N88" s="96"/>
      <c r="O88" s="89"/>
      <c r="P88" s="5"/>
      <c r="Q88" s="5"/>
      <c r="R88" s="5"/>
      <c r="S88" s="5"/>
      <c r="T88" s="5"/>
      <c r="U88" s="5"/>
      <c r="V88" s="5"/>
      <c r="W88" s="5"/>
      <c r="X88" s="5"/>
      <c r="Y88" s="5"/>
      <c r="Z88" s="5"/>
    </row>
    <row r="89" spans="1:26">
      <c r="A89" s="95"/>
      <c r="B89" s="96"/>
      <c r="C89" s="107"/>
      <c r="D89" s="107"/>
      <c r="E89" s="96"/>
      <c r="F89" s="97"/>
      <c r="G89" s="108"/>
      <c r="H89" s="67" t="str">
        <f t="shared" si="5"/>
        <v/>
      </c>
      <c r="I89" s="67" t="str">
        <f t="shared" si="6"/>
        <v/>
      </c>
      <c r="J89" s="97"/>
      <c r="K89" s="67" t="str">
        <f t="shared" si="7"/>
        <v/>
      </c>
      <c r="L89" s="112" t="str">
        <f t="shared" ca="1" si="8"/>
        <v/>
      </c>
      <c r="M89" s="68" t="str">
        <f t="shared" ca="1" si="9"/>
        <v/>
      </c>
      <c r="N89" s="96"/>
      <c r="O89" s="89"/>
      <c r="P89" s="5"/>
      <c r="Q89" s="5"/>
      <c r="R89" s="5"/>
      <c r="S89" s="5"/>
      <c r="T89" s="5"/>
      <c r="U89" s="5"/>
      <c r="V89" s="5"/>
      <c r="W89" s="5"/>
      <c r="X89" s="5"/>
      <c r="Y89" s="5"/>
      <c r="Z89" s="5"/>
    </row>
    <row r="90" spans="1:26">
      <c r="A90" s="95"/>
      <c r="B90" s="96"/>
      <c r="C90" s="107"/>
      <c r="D90" s="107"/>
      <c r="E90" s="96"/>
      <c r="F90" s="97"/>
      <c r="G90" s="108"/>
      <c r="H90" s="67" t="str">
        <f t="shared" si="5"/>
        <v/>
      </c>
      <c r="I90" s="67" t="str">
        <f t="shared" si="6"/>
        <v/>
      </c>
      <c r="J90" s="97"/>
      <c r="K90" s="67" t="str">
        <f t="shared" si="7"/>
        <v/>
      </c>
      <c r="L90" s="112" t="str">
        <f t="shared" ca="1" si="8"/>
        <v/>
      </c>
      <c r="M90" s="68" t="str">
        <f t="shared" ca="1" si="9"/>
        <v/>
      </c>
      <c r="N90" s="96"/>
      <c r="O90" s="89"/>
      <c r="P90" s="5"/>
      <c r="Q90" s="5"/>
      <c r="R90" s="5"/>
      <c r="S90" s="5"/>
      <c r="T90" s="5"/>
      <c r="U90" s="5"/>
      <c r="V90" s="5"/>
      <c r="W90" s="5"/>
      <c r="X90" s="5"/>
      <c r="Y90" s="5"/>
      <c r="Z90" s="5"/>
    </row>
    <row r="91" spans="1:26">
      <c r="A91" s="95"/>
      <c r="B91" s="96"/>
      <c r="C91" s="107"/>
      <c r="D91" s="107"/>
      <c r="E91" s="96"/>
      <c r="F91" s="97"/>
      <c r="G91" s="108"/>
      <c r="H91" s="67" t="str">
        <f t="shared" si="5"/>
        <v/>
      </c>
      <c r="I91" s="67" t="str">
        <f t="shared" si="6"/>
        <v/>
      </c>
      <c r="J91" s="97"/>
      <c r="K91" s="67" t="str">
        <f t="shared" si="7"/>
        <v/>
      </c>
      <c r="L91" s="112" t="str">
        <f t="shared" ca="1" si="8"/>
        <v/>
      </c>
      <c r="M91" s="68" t="str">
        <f t="shared" ca="1" si="9"/>
        <v/>
      </c>
      <c r="N91" s="96"/>
      <c r="O91" s="89"/>
      <c r="P91" s="5"/>
      <c r="Q91" s="5"/>
      <c r="R91" s="5"/>
      <c r="S91" s="5"/>
      <c r="T91" s="5"/>
      <c r="U91" s="5"/>
      <c r="V91" s="5"/>
      <c r="W91" s="5"/>
      <c r="X91" s="5"/>
      <c r="Y91" s="5"/>
      <c r="Z91" s="5"/>
    </row>
    <row r="92" spans="1:26">
      <c r="A92" s="95"/>
      <c r="B92" s="96"/>
      <c r="C92" s="107"/>
      <c r="D92" s="107"/>
      <c r="E92" s="96"/>
      <c r="F92" s="97"/>
      <c r="G92" s="108"/>
      <c r="H92" s="67" t="str">
        <f t="shared" si="5"/>
        <v/>
      </c>
      <c r="I92" s="67" t="str">
        <f t="shared" si="6"/>
        <v/>
      </c>
      <c r="J92" s="97"/>
      <c r="K92" s="67" t="str">
        <f t="shared" si="7"/>
        <v/>
      </c>
      <c r="L92" s="112" t="str">
        <f t="shared" ca="1" si="8"/>
        <v/>
      </c>
      <c r="M92" s="68" t="str">
        <f t="shared" ca="1" si="9"/>
        <v/>
      </c>
      <c r="N92" s="96"/>
      <c r="O92" s="89"/>
      <c r="P92" s="5"/>
      <c r="Q92" s="5"/>
      <c r="R92" s="5"/>
      <c r="S92" s="5"/>
      <c r="T92" s="5"/>
      <c r="U92" s="5"/>
      <c r="V92" s="5"/>
      <c r="W92" s="5"/>
      <c r="X92" s="5"/>
      <c r="Y92" s="5"/>
      <c r="Z92" s="5"/>
    </row>
    <row r="93" spans="1:26">
      <c r="A93" s="95"/>
      <c r="B93" s="96"/>
      <c r="C93" s="107"/>
      <c r="D93" s="107"/>
      <c r="E93" s="96"/>
      <c r="F93" s="97"/>
      <c r="G93" s="108"/>
      <c r="H93" s="67" t="str">
        <f t="shared" si="5"/>
        <v/>
      </c>
      <c r="I93" s="67" t="str">
        <f t="shared" si="6"/>
        <v/>
      </c>
      <c r="J93" s="97"/>
      <c r="K93" s="67" t="str">
        <f t="shared" si="7"/>
        <v/>
      </c>
      <c r="L93" s="112" t="str">
        <f t="shared" ca="1" si="8"/>
        <v/>
      </c>
      <c r="M93" s="68" t="str">
        <f t="shared" ca="1" si="9"/>
        <v/>
      </c>
      <c r="N93" s="96"/>
      <c r="O93" s="89"/>
      <c r="P93" s="5"/>
      <c r="Q93" s="5"/>
      <c r="R93" s="5"/>
      <c r="S93" s="5"/>
      <c r="T93" s="5"/>
      <c r="U93" s="5"/>
      <c r="V93" s="5"/>
      <c r="W93" s="5"/>
      <c r="X93" s="5"/>
      <c r="Y93" s="5"/>
      <c r="Z93" s="5"/>
    </row>
    <row r="94" spans="1:26">
      <c r="A94" s="95"/>
      <c r="B94" s="96"/>
      <c r="C94" s="107"/>
      <c r="D94" s="107"/>
      <c r="E94" s="96"/>
      <c r="F94" s="97"/>
      <c r="G94" s="108"/>
      <c r="H94" s="67" t="str">
        <f t="shared" si="5"/>
        <v/>
      </c>
      <c r="I94" s="67" t="str">
        <f t="shared" si="6"/>
        <v/>
      </c>
      <c r="J94" s="97"/>
      <c r="K94" s="67" t="str">
        <f t="shared" si="7"/>
        <v/>
      </c>
      <c r="L94" s="112" t="str">
        <f t="shared" ca="1" si="8"/>
        <v/>
      </c>
      <c r="M94" s="68" t="str">
        <f t="shared" ca="1" si="9"/>
        <v/>
      </c>
      <c r="N94" s="96"/>
      <c r="O94" s="89"/>
      <c r="P94" s="5"/>
      <c r="Q94" s="5"/>
      <c r="R94" s="5"/>
      <c r="S94" s="5"/>
      <c r="T94" s="5"/>
      <c r="U94" s="5"/>
      <c r="V94" s="5"/>
      <c r="W94" s="5"/>
      <c r="X94" s="5"/>
      <c r="Y94" s="5"/>
      <c r="Z94" s="5"/>
    </row>
    <row r="95" spans="1:26">
      <c r="A95" s="95"/>
      <c r="B95" s="96"/>
      <c r="C95" s="107"/>
      <c r="D95" s="107"/>
      <c r="E95" s="96"/>
      <c r="F95" s="97"/>
      <c r="G95" s="108"/>
      <c r="H95" s="67" t="str">
        <f t="shared" si="5"/>
        <v/>
      </c>
      <c r="I95" s="67" t="str">
        <f t="shared" si="6"/>
        <v/>
      </c>
      <c r="J95" s="97"/>
      <c r="K95" s="67" t="str">
        <f t="shared" si="7"/>
        <v/>
      </c>
      <c r="L95" s="112" t="str">
        <f t="shared" ca="1" si="8"/>
        <v/>
      </c>
      <c r="M95" s="68" t="str">
        <f t="shared" ca="1" si="9"/>
        <v/>
      </c>
      <c r="N95" s="96"/>
      <c r="O95" s="89"/>
      <c r="P95" s="5"/>
      <c r="Q95" s="5"/>
      <c r="R95" s="5"/>
      <c r="S95" s="5"/>
      <c r="T95" s="5"/>
      <c r="U95" s="5"/>
      <c r="V95" s="5"/>
      <c r="W95" s="5"/>
      <c r="X95" s="5"/>
      <c r="Y95" s="5"/>
      <c r="Z95" s="5"/>
    </row>
    <row r="96" spans="1:26">
      <c r="A96" s="95"/>
      <c r="B96" s="96"/>
      <c r="C96" s="107"/>
      <c r="D96" s="107"/>
      <c r="E96" s="96"/>
      <c r="F96" s="97"/>
      <c r="G96" s="108"/>
      <c r="H96" s="67" t="str">
        <f t="shared" si="5"/>
        <v/>
      </c>
      <c r="I96" s="67" t="str">
        <f t="shared" si="6"/>
        <v/>
      </c>
      <c r="J96" s="97"/>
      <c r="K96" s="67" t="str">
        <f t="shared" si="7"/>
        <v/>
      </c>
      <c r="L96" s="112" t="str">
        <f t="shared" ca="1" si="8"/>
        <v/>
      </c>
      <c r="M96" s="68" t="str">
        <f t="shared" ca="1" si="9"/>
        <v/>
      </c>
      <c r="N96" s="96"/>
      <c r="O96" s="89"/>
      <c r="P96" s="5"/>
      <c r="Q96" s="5"/>
      <c r="R96" s="5"/>
      <c r="S96" s="5"/>
      <c r="T96" s="5"/>
      <c r="U96" s="5"/>
      <c r="V96" s="5"/>
      <c r="W96" s="5"/>
      <c r="X96" s="5"/>
      <c r="Y96" s="5"/>
      <c r="Z96" s="5"/>
    </row>
    <row r="97" spans="1:26">
      <c r="A97" s="95"/>
      <c r="B97" s="96"/>
      <c r="C97" s="107"/>
      <c r="D97" s="107"/>
      <c r="E97" s="96"/>
      <c r="F97" s="97"/>
      <c r="G97" s="108"/>
      <c r="H97" s="67" t="str">
        <f t="shared" si="5"/>
        <v/>
      </c>
      <c r="I97" s="67" t="str">
        <f t="shared" si="6"/>
        <v/>
      </c>
      <c r="J97" s="97"/>
      <c r="K97" s="67" t="str">
        <f t="shared" si="7"/>
        <v/>
      </c>
      <c r="L97" s="112" t="str">
        <f t="shared" ca="1" si="8"/>
        <v/>
      </c>
      <c r="M97" s="68" t="str">
        <f t="shared" ca="1" si="9"/>
        <v/>
      </c>
      <c r="N97" s="96"/>
      <c r="O97" s="89"/>
      <c r="P97" s="5"/>
      <c r="Q97" s="5"/>
      <c r="R97" s="5"/>
      <c r="S97" s="5"/>
      <c r="T97" s="5"/>
      <c r="U97" s="5"/>
      <c r="V97" s="5"/>
      <c r="W97" s="5"/>
      <c r="X97" s="5"/>
      <c r="Y97" s="5"/>
      <c r="Z97" s="5"/>
    </row>
    <row r="98" spans="1:26">
      <c r="A98" s="95"/>
      <c r="B98" s="96"/>
      <c r="C98" s="107"/>
      <c r="D98" s="107"/>
      <c r="E98" s="96"/>
      <c r="F98" s="97"/>
      <c r="G98" s="108"/>
      <c r="H98" s="67" t="str">
        <f t="shared" si="5"/>
        <v/>
      </c>
      <c r="I98" s="67" t="str">
        <f t="shared" si="6"/>
        <v/>
      </c>
      <c r="J98" s="97"/>
      <c r="K98" s="67" t="str">
        <f t="shared" si="7"/>
        <v/>
      </c>
      <c r="L98" s="112" t="str">
        <f t="shared" ca="1" si="8"/>
        <v/>
      </c>
      <c r="M98" s="68" t="str">
        <f t="shared" ca="1" si="9"/>
        <v/>
      </c>
      <c r="N98" s="96"/>
      <c r="O98" s="89"/>
      <c r="P98" s="5"/>
      <c r="Q98" s="5"/>
      <c r="R98" s="5"/>
      <c r="S98" s="5"/>
      <c r="T98" s="5"/>
      <c r="U98" s="5"/>
      <c r="V98" s="5"/>
      <c r="W98" s="5"/>
      <c r="X98" s="5"/>
      <c r="Y98" s="5"/>
      <c r="Z98" s="5"/>
    </row>
    <row r="99" spans="1:26">
      <c r="A99" s="95"/>
      <c r="B99" s="96"/>
      <c r="C99" s="107"/>
      <c r="D99" s="107"/>
      <c r="E99" s="96"/>
      <c r="F99" s="97"/>
      <c r="G99" s="108"/>
      <c r="H99" s="67" t="str">
        <f t="shared" si="5"/>
        <v/>
      </c>
      <c r="I99" s="67" t="str">
        <f t="shared" si="6"/>
        <v/>
      </c>
      <c r="J99" s="97"/>
      <c r="K99" s="67" t="str">
        <f t="shared" si="7"/>
        <v/>
      </c>
      <c r="L99" s="112" t="str">
        <f t="shared" ca="1" si="8"/>
        <v/>
      </c>
      <c r="M99" s="68" t="str">
        <f t="shared" ca="1" si="9"/>
        <v/>
      </c>
      <c r="N99" s="96"/>
      <c r="O99" s="89"/>
      <c r="P99" s="5"/>
      <c r="Q99" s="5"/>
      <c r="R99" s="5"/>
      <c r="S99" s="5"/>
      <c r="T99" s="5"/>
      <c r="U99" s="5"/>
      <c r="V99" s="5"/>
      <c r="W99" s="5"/>
      <c r="X99" s="5"/>
      <c r="Y99" s="5"/>
      <c r="Z99" s="5"/>
    </row>
    <row r="100" spans="1:26">
      <c r="A100" s="95"/>
      <c r="B100" s="96"/>
      <c r="C100" s="107"/>
      <c r="D100" s="107"/>
      <c r="E100" s="96"/>
      <c r="F100" s="97"/>
      <c r="G100" s="108"/>
      <c r="H100" s="67" t="str">
        <f t="shared" si="5"/>
        <v/>
      </c>
      <c r="I100" s="67" t="str">
        <f t="shared" si="6"/>
        <v/>
      </c>
      <c r="J100" s="97"/>
      <c r="K100" s="67" t="str">
        <f t="shared" si="7"/>
        <v/>
      </c>
      <c r="L100" s="112" t="str">
        <f t="shared" ca="1" si="8"/>
        <v/>
      </c>
      <c r="M100" s="68" t="str">
        <f t="shared" ca="1" si="9"/>
        <v/>
      </c>
      <c r="N100" s="96"/>
      <c r="O100" s="89"/>
      <c r="P100" s="5"/>
      <c r="Q100" s="5"/>
      <c r="R100" s="5"/>
      <c r="S100" s="5"/>
      <c r="T100" s="5"/>
      <c r="U100" s="5"/>
      <c r="V100" s="5"/>
      <c r="W100" s="5"/>
      <c r="X100" s="5"/>
      <c r="Y100" s="5"/>
      <c r="Z100" s="5"/>
    </row>
    <row r="101" spans="1:26">
      <c r="A101" s="95"/>
      <c r="B101" s="96"/>
      <c r="C101" s="107"/>
      <c r="D101" s="107"/>
      <c r="E101" s="96"/>
      <c r="F101" s="97"/>
      <c r="G101" s="108"/>
      <c r="H101" s="67" t="str">
        <f t="shared" si="5"/>
        <v/>
      </c>
      <c r="I101" s="67" t="str">
        <f t="shared" si="6"/>
        <v/>
      </c>
      <c r="J101" s="97"/>
      <c r="K101" s="67" t="str">
        <f t="shared" si="7"/>
        <v/>
      </c>
      <c r="L101" s="112" t="str">
        <f t="shared" ca="1" si="8"/>
        <v/>
      </c>
      <c r="M101" s="68" t="str">
        <f t="shared" ca="1" si="9"/>
        <v/>
      </c>
      <c r="N101" s="96"/>
      <c r="O101" s="89"/>
      <c r="P101" s="5"/>
      <c r="Q101" s="5"/>
      <c r="R101" s="5"/>
      <c r="S101" s="5"/>
      <c r="T101" s="5"/>
      <c r="U101" s="5"/>
      <c r="V101" s="5"/>
      <c r="W101" s="5"/>
      <c r="X101" s="5"/>
      <c r="Y101" s="5"/>
      <c r="Z101" s="5"/>
    </row>
    <row r="102" spans="1:26">
      <c r="A102" s="95"/>
      <c r="B102" s="96"/>
      <c r="C102" s="107"/>
      <c r="D102" s="107"/>
      <c r="E102" s="96"/>
      <c r="F102" s="97"/>
      <c r="G102" s="108"/>
      <c r="H102" s="67" t="str">
        <f t="shared" si="5"/>
        <v/>
      </c>
      <c r="I102" s="67" t="str">
        <f t="shared" si="6"/>
        <v/>
      </c>
      <c r="J102" s="97"/>
      <c r="K102" s="67" t="str">
        <f t="shared" si="7"/>
        <v/>
      </c>
      <c r="L102" s="112" t="str">
        <f t="shared" ca="1" si="8"/>
        <v/>
      </c>
      <c r="M102" s="68" t="str">
        <f t="shared" ca="1" si="9"/>
        <v/>
      </c>
      <c r="N102" s="96"/>
      <c r="O102" s="89"/>
      <c r="P102" s="5"/>
      <c r="Q102" s="5"/>
      <c r="R102" s="5"/>
      <c r="S102" s="5"/>
      <c r="T102" s="5"/>
      <c r="U102" s="5"/>
      <c r="V102" s="5"/>
      <c r="W102" s="5"/>
      <c r="X102" s="5"/>
      <c r="Y102" s="5"/>
      <c r="Z102" s="5"/>
    </row>
    <row r="103" spans="1:26">
      <c r="A103" s="95"/>
      <c r="B103" s="96"/>
      <c r="C103" s="107"/>
      <c r="D103" s="107"/>
      <c r="E103" s="96"/>
      <c r="F103" s="97"/>
      <c r="G103" s="108"/>
      <c r="H103" s="67" t="str">
        <f t="shared" si="5"/>
        <v/>
      </c>
      <c r="I103" s="67" t="str">
        <f t="shared" si="6"/>
        <v/>
      </c>
      <c r="J103" s="97"/>
      <c r="K103" s="67" t="str">
        <f t="shared" si="7"/>
        <v/>
      </c>
      <c r="L103" s="112" t="str">
        <f t="shared" ca="1" si="8"/>
        <v/>
      </c>
      <c r="M103" s="68" t="str">
        <f t="shared" ca="1" si="9"/>
        <v/>
      </c>
      <c r="N103" s="96"/>
      <c r="O103" s="89"/>
      <c r="P103" s="5"/>
      <c r="Q103" s="5"/>
      <c r="R103" s="5"/>
      <c r="S103" s="5"/>
      <c r="T103" s="5"/>
      <c r="U103" s="5"/>
      <c r="V103" s="5"/>
      <c r="W103" s="5"/>
      <c r="X103" s="5"/>
      <c r="Y103" s="5"/>
      <c r="Z103" s="5"/>
    </row>
    <row r="104" spans="1:26">
      <c r="A104" s="95"/>
      <c r="B104" s="96"/>
      <c r="C104" s="107"/>
      <c r="D104" s="107"/>
      <c r="E104" s="96"/>
      <c r="F104" s="97"/>
      <c r="G104" s="108"/>
      <c r="H104" s="67" t="str">
        <f t="shared" si="5"/>
        <v/>
      </c>
      <c r="I104" s="67" t="str">
        <f t="shared" si="6"/>
        <v/>
      </c>
      <c r="J104" s="97"/>
      <c r="K104" s="67" t="str">
        <f t="shared" si="7"/>
        <v/>
      </c>
      <c r="L104" s="112" t="str">
        <f t="shared" ca="1" si="8"/>
        <v/>
      </c>
      <c r="M104" s="68" t="str">
        <f t="shared" ca="1" si="9"/>
        <v/>
      </c>
      <c r="N104" s="96"/>
      <c r="O104" s="89"/>
      <c r="P104" s="5"/>
      <c r="Q104" s="5"/>
      <c r="R104" s="5"/>
      <c r="S104" s="5"/>
      <c r="T104" s="5"/>
      <c r="U104" s="5"/>
      <c r="V104" s="5"/>
      <c r="W104" s="5"/>
      <c r="X104" s="5"/>
      <c r="Y104" s="5"/>
      <c r="Z104" s="5"/>
    </row>
    <row r="105" spans="1:26">
      <c r="A105" s="95"/>
      <c r="B105" s="96"/>
      <c r="C105" s="107"/>
      <c r="D105" s="107"/>
      <c r="E105" s="96"/>
      <c r="F105" s="97"/>
      <c r="G105" s="108"/>
      <c r="H105" s="67" t="str">
        <f t="shared" si="5"/>
        <v/>
      </c>
      <c r="I105" s="67" t="str">
        <f t="shared" si="6"/>
        <v/>
      </c>
      <c r="J105" s="97"/>
      <c r="K105" s="67" t="str">
        <f t="shared" si="7"/>
        <v/>
      </c>
      <c r="L105" s="112" t="str">
        <f t="shared" ca="1" si="8"/>
        <v/>
      </c>
      <c r="M105" s="68" t="str">
        <f t="shared" ca="1" si="9"/>
        <v/>
      </c>
      <c r="N105" s="96"/>
      <c r="O105" s="89"/>
      <c r="P105" s="5"/>
      <c r="Q105" s="5"/>
      <c r="R105" s="5"/>
      <c r="S105" s="5"/>
      <c r="T105" s="5"/>
      <c r="U105" s="5"/>
      <c r="V105" s="5"/>
      <c r="W105" s="5"/>
      <c r="X105" s="5"/>
      <c r="Y105" s="5"/>
      <c r="Z105" s="5"/>
    </row>
    <row r="106" spans="1:26">
      <c r="A106" s="95"/>
      <c r="B106" s="96"/>
      <c r="C106" s="107"/>
      <c r="D106" s="107"/>
      <c r="E106" s="96"/>
      <c r="F106" s="97"/>
      <c r="G106" s="108"/>
      <c r="H106" s="67" t="str">
        <f t="shared" si="5"/>
        <v/>
      </c>
      <c r="I106" s="67" t="str">
        <f t="shared" si="6"/>
        <v/>
      </c>
      <c r="J106" s="97"/>
      <c r="K106" s="67" t="str">
        <f t="shared" si="7"/>
        <v/>
      </c>
      <c r="L106" s="112" t="str">
        <f t="shared" ca="1" si="8"/>
        <v/>
      </c>
      <c r="M106" s="68" t="str">
        <f t="shared" ca="1" si="9"/>
        <v/>
      </c>
      <c r="N106" s="96"/>
      <c r="O106" s="89"/>
      <c r="P106" s="5"/>
      <c r="Q106" s="5"/>
      <c r="R106" s="5"/>
      <c r="S106" s="5"/>
      <c r="T106" s="5"/>
      <c r="U106" s="5"/>
      <c r="V106" s="5"/>
      <c r="W106" s="5"/>
      <c r="X106" s="5"/>
      <c r="Y106" s="5"/>
      <c r="Z106" s="5"/>
    </row>
    <row r="107" spans="1:26">
      <c r="A107" s="95"/>
      <c r="B107" s="96"/>
      <c r="C107" s="107"/>
      <c r="D107" s="107"/>
      <c r="E107" s="96"/>
      <c r="F107" s="97"/>
      <c r="G107" s="108"/>
      <c r="H107" s="67" t="str">
        <f t="shared" si="5"/>
        <v/>
      </c>
      <c r="I107" s="67" t="str">
        <f t="shared" si="6"/>
        <v/>
      </c>
      <c r="J107" s="97"/>
      <c r="K107" s="67" t="str">
        <f t="shared" si="7"/>
        <v/>
      </c>
      <c r="L107" s="112" t="str">
        <f t="shared" ca="1" si="8"/>
        <v/>
      </c>
      <c r="M107" s="68" t="str">
        <f t="shared" ca="1" si="9"/>
        <v/>
      </c>
      <c r="N107" s="96"/>
      <c r="O107" s="89"/>
      <c r="P107" s="5"/>
      <c r="Q107" s="5"/>
      <c r="R107" s="5"/>
      <c r="S107" s="5"/>
      <c r="T107" s="5"/>
      <c r="U107" s="5"/>
      <c r="V107" s="5"/>
      <c r="W107" s="5"/>
      <c r="X107" s="5"/>
      <c r="Y107" s="5"/>
      <c r="Z107" s="5"/>
    </row>
    <row r="108" spans="1:26">
      <c r="A108" s="95"/>
      <c r="B108" s="96"/>
      <c r="C108" s="107"/>
      <c r="D108" s="107"/>
      <c r="E108" s="96"/>
      <c r="F108" s="97"/>
      <c r="G108" s="108"/>
      <c r="H108" s="67" t="str">
        <f t="shared" si="5"/>
        <v/>
      </c>
      <c r="I108" s="67" t="str">
        <f t="shared" si="6"/>
        <v/>
      </c>
      <c r="J108" s="97"/>
      <c r="K108" s="67" t="str">
        <f t="shared" si="7"/>
        <v/>
      </c>
      <c r="L108" s="112" t="str">
        <f t="shared" ca="1" si="8"/>
        <v/>
      </c>
      <c r="M108" s="68" t="str">
        <f t="shared" ca="1" si="9"/>
        <v/>
      </c>
      <c r="N108" s="96"/>
      <c r="O108" s="89"/>
      <c r="P108" s="5"/>
      <c r="Q108" s="5"/>
      <c r="R108" s="5"/>
      <c r="S108" s="5"/>
      <c r="T108" s="5"/>
      <c r="U108" s="5"/>
      <c r="V108" s="5"/>
      <c r="W108" s="5"/>
      <c r="X108" s="5"/>
      <c r="Y108" s="5"/>
      <c r="Z108" s="5"/>
    </row>
    <row r="109" spans="1:26">
      <c r="A109" s="95"/>
      <c r="B109" s="96"/>
      <c r="C109" s="107"/>
      <c r="D109" s="107"/>
      <c r="E109" s="96"/>
      <c r="F109" s="97"/>
      <c r="G109" s="108"/>
      <c r="H109" s="67" t="str">
        <f t="shared" si="5"/>
        <v/>
      </c>
      <c r="I109" s="67" t="str">
        <f t="shared" si="6"/>
        <v/>
      </c>
      <c r="J109" s="97"/>
      <c r="K109" s="67" t="str">
        <f t="shared" si="7"/>
        <v/>
      </c>
      <c r="L109" s="112" t="str">
        <f t="shared" ca="1" si="8"/>
        <v/>
      </c>
      <c r="M109" s="68" t="str">
        <f t="shared" ca="1" si="9"/>
        <v/>
      </c>
      <c r="N109" s="96"/>
      <c r="O109" s="89"/>
      <c r="P109" s="5"/>
      <c r="Q109" s="5"/>
      <c r="R109" s="5"/>
      <c r="S109" s="5"/>
      <c r="T109" s="5"/>
      <c r="U109" s="5"/>
      <c r="V109" s="5"/>
      <c r="W109" s="5"/>
      <c r="X109" s="5"/>
      <c r="Y109" s="5"/>
      <c r="Z109" s="5"/>
    </row>
    <row r="110" spans="1:26">
      <c r="A110" s="95"/>
      <c r="B110" s="96"/>
      <c r="C110" s="107"/>
      <c r="D110" s="107"/>
      <c r="E110" s="96"/>
      <c r="F110" s="97"/>
      <c r="G110" s="108"/>
      <c r="H110" s="67" t="str">
        <f t="shared" si="5"/>
        <v/>
      </c>
      <c r="I110" s="67" t="str">
        <f t="shared" si="6"/>
        <v/>
      </c>
      <c r="J110" s="97"/>
      <c r="K110" s="67" t="str">
        <f t="shared" si="7"/>
        <v/>
      </c>
      <c r="L110" s="112" t="str">
        <f t="shared" ca="1" si="8"/>
        <v/>
      </c>
      <c r="M110" s="68" t="str">
        <f t="shared" ca="1" si="9"/>
        <v/>
      </c>
      <c r="N110" s="96"/>
      <c r="O110" s="89"/>
      <c r="P110" s="5"/>
      <c r="Q110" s="5"/>
      <c r="R110" s="5"/>
      <c r="S110" s="5"/>
      <c r="T110" s="5"/>
      <c r="U110" s="5"/>
      <c r="V110" s="5"/>
      <c r="W110" s="5"/>
      <c r="X110" s="5"/>
      <c r="Y110" s="5"/>
      <c r="Z110" s="5"/>
    </row>
    <row r="111" spans="1:26">
      <c r="A111" s="95"/>
      <c r="B111" s="96"/>
      <c r="C111" s="107"/>
      <c r="D111" s="107"/>
      <c r="E111" s="96"/>
      <c r="F111" s="97"/>
      <c r="G111" s="108"/>
      <c r="H111" s="67" t="str">
        <f t="shared" si="5"/>
        <v/>
      </c>
      <c r="I111" s="67" t="str">
        <f t="shared" si="6"/>
        <v/>
      </c>
      <c r="J111" s="97"/>
      <c r="K111" s="67" t="str">
        <f t="shared" si="7"/>
        <v/>
      </c>
      <c r="L111" s="112" t="str">
        <f t="shared" ca="1" si="8"/>
        <v/>
      </c>
      <c r="M111" s="68" t="str">
        <f t="shared" ca="1" si="9"/>
        <v/>
      </c>
      <c r="N111" s="96"/>
      <c r="O111" s="89"/>
      <c r="P111" s="5"/>
      <c r="Q111" s="5"/>
      <c r="R111" s="5"/>
      <c r="S111" s="5"/>
      <c r="T111" s="5"/>
      <c r="U111" s="5"/>
      <c r="V111" s="5"/>
      <c r="W111" s="5"/>
      <c r="X111" s="5"/>
      <c r="Y111" s="5"/>
      <c r="Z111" s="5"/>
    </row>
    <row r="112" spans="1:26">
      <c r="A112" s="95"/>
      <c r="B112" s="96"/>
      <c r="C112" s="107"/>
      <c r="D112" s="107"/>
      <c r="E112" s="96"/>
      <c r="F112" s="97"/>
      <c r="G112" s="108"/>
      <c r="H112" s="67" t="str">
        <f t="shared" si="5"/>
        <v/>
      </c>
      <c r="I112" s="67" t="str">
        <f t="shared" si="6"/>
        <v/>
      </c>
      <c r="J112" s="97"/>
      <c r="K112" s="67" t="str">
        <f t="shared" si="7"/>
        <v/>
      </c>
      <c r="L112" s="112" t="str">
        <f t="shared" ca="1" si="8"/>
        <v/>
      </c>
      <c r="M112" s="68" t="str">
        <f t="shared" ca="1" si="9"/>
        <v/>
      </c>
      <c r="N112" s="96"/>
      <c r="O112" s="89"/>
      <c r="P112" s="5"/>
      <c r="Q112" s="5"/>
      <c r="R112" s="5"/>
      <c r="S112" s="5"/>
      <c r="T112" s="5"/>
      <c r="U112" s="5"/>
      <c r="V112" s="5"/>
      <c r="W112" s="5"/>
      <c r="X112" s="5"/>
      <c r="Y112" s="5"/>
      <c r="Z112" s="5"/>
    </row>
    <row r="113" spans="1:26">
      <c r="A113" s="95"/>
      <c r="B113" s="96"/>
      <c r="C113" s="107"/>
      <c r="D113" s="107"/>
      <c r="E113" s="96"/>
      <c r="F113" s="97"/>
      <c r="G113" s="108"/>
      <c r="H113" s="67" t="str">
        <f t="shared" si="5"/>
        <v/>
      </c>
      <c r="I113" s="67" t="str">
        <f t="shared" si="6"/>
        <v/>
      </c>
      <c r="J113" s="97"/>
      <c r="K113" s="67" t="str">
        <f t="shared" si="7"/>
        <v/>
      </c>
      <c r="L113" s="112" t="str">
        <f t="shared" ca="1" si="8"/>
        <v/>
      </c>
      <c r="M113" s="68" t="str">
        <f t="shared" ca="1" si="9"/>
        <v/>
      </c>
      <c r="N113" s="96"/>
      <c r="O113" s="89"/>
      <c r="P113" s="5"/>
      <c r="Q113" s="5"/>
      <c r="R113" s="5"/>
      <c r="S113" s="5"/>
      <c r="T113" s="5"/>
      <c r="U113" s="5"/>
      <c r="V113" s="5"/>
      <c r="W113" s="5"/>
      <c r="X113" s="5"/>
      <c r="Y113" s="5"/>
      <c r="Z113" s="5"/>
    </row>
    <row r="114" spans="1:26">
      <c r="A114" s="95"/>
      <c r="B114" s="96"/>
      <c r="C114" s="107"/>
      <c r="D114" s="107"/>
      <c r="E114" s="96"/>
      <c r="F114" s="97"/>
      <c r="G114" s="108"/>
      <c r="H114" s="67" t="str">
        <f t="shared" si="5"/>
        <v/>
      </c>
      <c r="I114" s="67" t="str">
        <f t="shared" si="6"/>
        <v/>
      </c>
      <c r="J114" s="97"/>
      <c r="K114" s="67" t="str">
        <f t="shared" si="7"/>
        <v/>
      </c>
      <c r="L114" s="112" t="str">
        <f t="shared" ca="1" si="8"/>
        <v/>
      </c>
      <c r="M114" s="68" t="str">
        <f t="shared" ca="1" si="9"/>
        <v/>
      </c>
      <c r="N114" s="96"/>
      <c r="O114" s="89"/>
      <c r="P114" s="5"/>
      <c r="Q114" s="5"/>
      <c r="R114" s="5"/>
      <c r="S114" s="5"/>
      <c r="T114" s="5"/>
      <c r="U114" s="5"/>
      <c r="V114" s="5"/>
      <c r="W114" s="5"/>
      <c r="X114" s="5"/>
      <c r="Y114" s="5"/>
      <c r="Z114" s="5"/>
    </row>
    <row r="115" spans="1:26">
      <c r="A115" s="95"/>
      <c r="B115" s="96"/>
      <c r="C115" s="107"/>
      <c r="D115" s="107"/>
      <c r="E115" s="96"/>
      <c r="F115" s="97"/>
      <c r="G115" s="108"/>
      <c r="H115" s="67" t="str">
        <f t="shared" si="5"/>
        <v/>
      </c>
      <c r="I115" s="67" t="str">
        <f t="shared" si="6"/>
        <v/>
      </c>
      <c r="J115" s="97"/>
      <c r="K115" s="67" t="str">
        <f t="shared" si="7"/>
        <v/>
      </c>
      <c r="L115" s="112" t="str">
        <f t="shared" ca="1" si="8"/>
        <v/>
      </c>
      <c r="M115" s="68" t="str">
        <f t="shared" ca="1" si="9"/>
        <v/>
      </c>
      <c r="N115" s="96"/>
      <c r="O115" s="89"/>
      <c r="P115" s="5"/>
      <c r="Q115" s="5"/>
      <c r="R115" s="5"/>
      <c r="S115" s="5"/>
      <c r="T115" s="5"/>
      <c r="U115" s="5"/>
      <c r="V115" s="5"/>
      <c r="W115" s="5"/>
      <c r="X115" s="5"/>
      <c r="Y115" s="5"/>
      <c r="Z115" s="5"/>
    </row>
    <row r="116" spans="1:26">
      <c r="A116" s="95"/>
      <c r="B116" s="96"/>
      <c r="C116" s="107"/>
      <c r="D116" s="107"/>
      <c r="E116" s="96"/>
      <c r="F116" s="97"/>
      <c r="G116" s="108"/>
      <c r="H116" s="67" t="str">
        <f t="shared" si="5"/>
        <v/>
      </c>
      <c r="I116" s="67" t="str">
        <f t="shared" si="6"/>
        <v/>
      </c>
      <c r="J116" s="97"/>
      <c r="K116" s="67" t="str">
        <f t="shared" si="7"/>
        <v/>
      </c>
      <c r="L116" s="112" t="str">
        <f t="shared" ca="1" si="8"/>
        <v/>
      </c>
      <c r="M116" s="68" t="str">
        <f t="shared" ca="1" si="9"/>
        <v/>
      </c>
      <c r="N116" s="96"/>
      <c r="O116" s="89"/>
      <c r="P116" s="5"/>
      <c r="Q116" s="5"/>
      <c r="R116" s="5"/>
      <c r="S116" s="5"/>
      <c r="T116" s="5"/>
      <c r="U116" s="5"/>
      <c r="V116" s="5"/>
      <c r="W116" s="5"/>
      <c r="X116" s="5"/>
      <c r="Y116" s="5"/>
      <c r="Z116" s="5"/>
    </row>
    <row r="117" spans="1:26">
      <c r="A117" s="95"/>
      <c r="B117" s="96"/>
      <c r="C117" s="107"/>
      <c r="D117" s="107"/>
      <c r="E117" s="96"/>
      <c r="F117" s="97"/>
      <c r="G117" s="108"/>
      <c r="H117" s="67" t="str">
        <f t="shared" si="5"/>
        <v/>
      </c>
      <c r="I117" s="67" t="str">
        <f t="shared" si="6"/>
        <v/>
      </c>
      <c r="J117" s="97"/>
      <c r="K117" s="67" t="str">
        <f t="shared" si="7"/>
        <v/>
      </c>
      <c r="L117" s="112" t="str">
        <f t="shared" ca="1" si="8"/>
        <v/>
      </c>
      <c r="M117" s="68" t="str">
        <f t="shared" ca="1" si="9"/>
        <v/>
      </c>
      <c r="N117" s="96"/>
      <c r="O117" s="89"/>
      <c r="P117" s="5"/>
      <c r="Q117" s="5"/>
      <c r="R117" s="5"/>
      <c r="S117" s="5"/>
      <c r="T117" s="5"/>
      <c r="U117" s="5"/>
      <c r="V117" s="5"/>
      <c r="W117" s="5"/>
      <c r="X117" s="5"/>
      <c r="Y117" s="5"/>
      <c r="Z117" s="5"/>
    </row>
    <row r="118" spans="1:26">
      <c r="A118" s="95"/>
      <c r="B118" s="96"/>
      <c r="C118" s="107"/>
      <c r="D118" s="107"/>
      <c r="E118" s="96"/>
      <c r="F118" s="97"/>
      <c r="G118" s="108"/>
      <c r="H118" s="67" t="str">
        <f t="shared" si="5"/>
        <v/>
      </c>
      <c r="I118" s="67" t="str">
        <f t="shared" si="6"/>
        <v/>
      </c>
      <c r="J118" s="97"/>
      <c r="K118" s="67" t="str">
        <f t="shared" si="7"/>
        <v/>
      </c>
      <c r="L118" s="112" t="str">
        <f t="shared" ca="1" si="8"/>
        <v/>
      </c>
      <c r="M118" s="68" t="str">
        <f t="shared" ca="1" si="9"/>
        <v/>
      </c>
      <c r="N118" s="96"/>
      <c r="O118" s="89"/>
      <c r="P118" s="5"/>
      <c r="Q118" s="5"/>
      <c r="R118" s="5"/>
      <c r="S118" s="5"/>
      <c r="T118" s="5"/>
      <c r="U118" s="5"/>
      <c r="V118" s="5"/>
      <c r="W118" s="5"/>
      <c r="X118" s="5"/>
      <c r="Y118" s="5"/>
      <c r="Z118" s="5"/>
    </row>
    <row r="119" spans="1:26">
      <c r="A119" s="95"/>
      <c r="B119" s="96"/>
      <c r="C119" s="107"/>
      <c r="D119" s="107"/>
      <c r="E119" s="96"/>
      <c r="F119" s="97"/>
      <c r="G119" s="108"/>
      <c r="H119" s="67" t="str">
        <f t="shared" si="5"/>
        <v/>
      </c>
      <c r="I119" s="67" t="str">
        <f t="shared" si="6"/>
        <v/>
      </c>
      <c r="J119" s="97"/>
      <c r="K119" s="67" t="str">
        <f t="shared" si="7"/>
        <v/>
      </c>
      <c r="L119" s="112" t="str">
        <f t="shared" ca="1" si="8"/>
        <v/>
      </c>
      <c r="M119" s="68" t="str">
        <f t="shared" ca="1" si="9"/>
        <v/>
      </c>
      <c r="N119" s="96"/>
      <c r="O119" s="89"/>
      <c r="P119" s="5"/>
      <c r="Q119" s="5"/>
      <c r="R119" s="5"/>
      <c r="S119" s="5"/>
      <c r="T119" s="5"/>
      <c r="U119" s="5"/>
      <c r="V119" s="5"/>
      <c r="W119" s="5"/>
      <c r="X119" s="5"/>
      <c r="Y119" s="5"/>
      <c r="Z119" s="5"/>
    </row>
    <row r="120" spans="1:26">
      <c r="A120" s="95"/>
      <c r="B120" s="96"/>
      <c r="C120" s="107"/>
      <c r="D120" s="107"/>
      <c r="E120" s="96"/>
      <c r="F120" s="97"/>
      <c r="G120" s="108"/>
      <c r="H120" s="67" t="str">
        <f t="shared" si="5"/>
        <v/>
      </c>
      <c r="I120" s="67" t="str">
        <f t="shared" si="6"/>
        <v/>
      </c>
      <c r="J120" s="97"/>
      <c r="K120" s="67" t="str">
        <f t="shared" si="7"/>
        <v/>
      </c>
      <c r="L120" s="112" t="str">
        <f t="shared" ca="1" si="8"/>
        <v/>
      </c>
      <c r="M120" s="68" t="str">
        <f t="shared" ca="1" si="9"/>
        <v/>
      </c>
      <c r="N120" s="96"/>
      <c r="O120" s="89"/>
      <c r="P120" s="5"/>
      <c r="Q120" s="5"/>
      <c r="R120" s="5"/>
      <c r="S120" s="5"/>
      <c r="T120" s="5"/>
      <c r="U120" s="5"/>
      <c r="V120" s="5"/>
      <c r="W120" s="5"/>
      <c r="X120" s="5"/>
      <c r="Y120" s="5"/>
      <c r="Z120" s="5"/>
    </row>
    <row r="121" spans="1:26">
      <c r="A121" s="95"/>
      <c r="B121" s="96"/>
      <c r="C121" s="107"/>
      <c r="D121" s="107"/>
      <c r="E121" s="96"/>
      <c r="F121" s="97"/>
      <c r="G121" s="108"/>
      <c r="H121" s="67" t="str">
        <f t="shared" si="5"/>
        <v/>
      </c>
      <c r="I121" s="67" t="str">
        <f t="shared" si="6"/>
        <v/>
      </c>
      <c r="J121" s="97"/>
      <c r="K121" s="67" t="str">
        <f t="shared" si="7"/>
        <v/>
      </c>
      <c r="L121" s="112" t="str">
        <f t="shared" ca="1" si="8"/>
        <v/>
      </c>
      <c r="M121" s="68" t="str">
        <f t="shared" ca="1" si="9"/>
        <v/>
      </c>
      <c r="N121" s="96"/>
      <c r="O121" s="89"/>
      <c r="P121" s="5"/>
      <c r="Q121" s="5"/>
      <c r="R121" s="5"/>
      <c r="S121" s="5"/>
      <c r="T121" s="5"/>
      <c r="U121" s="5"/>
      <c r="V121" s="5"/>
      <c r="W121" s="5"/>
      <c r="X121" s="5"/>
      <c r="Y121" s="5"/>
      <c r="Z121" s="5"/>
    </row>
    <row r="122" spans="1:26">
      <c r="A122" s="95"/>
      <c r="B122" s="96"/>
      <c r="C122" s="107"/>
      <c r="D122" s="107"/>
      <c r="E122" s="96"/>
      <c r="F122" s="97"/>
      <c r="G122" s="108"/>
      <c r="H122" s="67" t="str">
        <f t="shared" si="5"/>
        <v/>
      </c>
      <c r="I122" s="67" t="str">
        <f t="shared" si="6"/>
        <v/>
      </c>
      <c r="J122" s="97"/>
      <c r="K122" s="67" t="str">
        <f t="shared" si="7"/>
        <v/>
      </c>
      <c r="L122" s="112" t="str">
        <f t="shared" ca="1" si="8"/>
        <v/>
      </c>
      <c r="M122" s="68" t="str">
        <f t="shared" ca="1" si="9"/>
        <v/>
      </c>
      <c r="N122" s="96"/>
      <c r="O122" s="89"/>
      <c r="P122" s="5"/>
      <c r="Q122" s="5"/>
      <c r="R122" s="5"/>
      <c r="S122" s="5"/>
      <c r="T122" s="5"/>
      <c r="U122" s="5"/>
      <c r="V122" s="5"/>
      <c r="W122" s="5"/>
      <c r="X122" s="5"/>
      <c r="Y122" s="5"/>
      <c r="Z122" s="5"/>
    </row>
    <row r="123" spans="1:26">
      <c r="A123" s="95"/>
      <c r="B123" s="96"/>
      <c r="C123" s="107"/>
      <c r="D123" s="107"/>
      <c r="E123" s="96"/>
      <c r="F123" s="97"/>
      <c r="G123" s="108"/>
      <c r="H123" s="67" t="str">
        <f t="shared" si="5"/>
        <v/>
      </c>
      <c r="I123" s="67" t="str">
        <f t="shared" si="6"/>
        <v/>
      </c>
      <c r="J123" s="97"/>
      <c r="K123" s="67" t="str">
        <f t="shared" si="7"/>
        <v/>
      </c>
      <c r="L123" s="112" t="str">
        <f t="shared" ca="1" si="8"/>
        <v/>
      </c>
      <c r="M123" s="68" t="str">
        <f t="shared" ca="1" si="9"/>
        <v/>
      </c>
      <c r="N123" s="96"/>
      <c r="O123" s="89"/>
      <c r="P123" s="5"/>
      <c r="Q123" s="5"/>
      <c r="R123" s="5"/>
      <c r="S123" s="5"/>
      <c r="T123" s="5"/>
      <c r="U123" s="5"/>
      <c r="V123" s="5"/>
      <c r="W123" s="5"/>
      <c r="X123" s="5"/>
      <c r="Y123" s="5"/>
      <c r="Z123" s="5"/>
    </row>
    <row r="124" spans="1:26">
      <c r="A124" s="95"/>
      <c r="B124" s="96"/>
      <c r="C124" s="107"/>
      <c r="D124" s="107"/>
      <c r="E124" s="96"/>
      <c r="F124" s="97"/>
      <c r="G124" s="108"/>
      <c r="H124" s="67" t="str">
        <f t="shared" si="5"/>
        <v/>
      </c>
      <c r="I124" s="67" t="str">
        <f t="shared" si="6"/>
        <v/>
      </c>
      <c r="J124" s="97"/>
      <c r="K124" s="67" t="str">
        <f t="shared" si="7"/>
        <v/>
      </c>
      <c r="L124" s="112" t="str">
        <f t="shared" ca="1" si="8"/>
        <v/>
      </c>
      <c r="M124" s="68" t="str">
        <f t="shared" ca="1" si="9"/>
        <v/>
      </c>
      <c r="N124" s="96"/>
      <c r="O124" s="89"/>
      <c r="P124" s="5"/>
      <c r="Q124" s="5"/>
      <c r="R124" s="5"/>
      <c r="S124" s="5"/>
      <c r="T124" s="5"/>
      <c r="U124" s="5"/>
      <c r="V124" s="5"/>
      <c r="W124" s="5"/>
      <c r="X124" s="5"/>
      <c r="Y124" s="5"/>
      <c r="Z124" s="5"/>
    </row>
    <row r="125" spans="1:26">
      <c r="A125" s="95"/>
      <c r="B125" s="96"/>
      <c r="C125" s="107"/>
      <c r="D125" s="107"/>
      <c r="E125" s="96"/>
      <c r="F125" s="97"/>
      <c r="G125" s="108"/>
      <c r="H125" s="67" t="str">
        <f t="shared" si="5"/>
        <v/>
      </c>
      <c r="I125" s="67" t="str">
        <f t="shared" si="6"/>
        <v/>
      </c>
      <c r="J125" s="97"/>
      <c r="K125" s="67" t="str">
        <f t="shared" si="7"/>
        <v/>
      </c>
      <c r="L125" s="112" t="str">
        <f t="shared" ca="1" si="8"/>
        <v/>
      </c>
      <c r="M125" s="68" t="str">
        <f t="shared" ca="1" si="9"/>
        <v/>
      </c>
      <c r="N125" s="96"/>
      <c r="O125" s="89"/>
      <c r="P125" s="5"/>
      <c r="Q125" s="5"/>
      <c r="R125" s="5"/>
      <c r="S125" s="5"/>
      <c r="T125" s="5"/>
      <c r="U125" s="5"/>
      <c r="V125" s="5"/>
      <c r="W125" s="5"/>
      <c r="X125" s="5"/>
      <c r="Y125" s="5"/>
      <c r="Z125" s="5"/>
    </row>
    <row r="126" spans="1:26">
      <c r="A126" s="95"/>
      <c r="B126" s="96"/>
      <c r="C126" s="107"/>
      <c r="D126" s="107"/>
      <c r="E126" s="96"/>
      <c r="F126" s="97"/>
      <c r="G126" s="108"/>
      <c r="H126" s="67" t="str">
        <f t="shared" si="5"/>
        <v/>
      </c>
      <c r="I126" s="67" t="str">
        <f t="shared" si="6"/>
        <v/>
      </c>
      <c r="J126" s="97"/>
      <c r="K126" s="67" t="str">
        <f t="shared" si="7"/>
        <v/>
      </c>
      <c r="L126" s="112" t="str">
        <f t="shared" ca="1" si="8"/>
        <v/>
      </c>
      <c r="M126" s="68" t="str">
        <f t="shared" ca="1" si="9"/>
        <v/>
      </c>
      <c r="N126" s="96"/>
      <c r="O126" s="89"/>
      <c r="P126" s="5"/>
      <c r="Q126" s="5"/>
      <c r="R126" s="5"/>
      <c r="S126" s="5"/>
      <c r="T126" s="5"/>
      <c r="U126" s="5"/>
      <c r="V126" s="5"/>
      <c r="W126" s="5"/>
      <c r="X126" s="5"/>
      <c r="Y126" s="5"/>
      <c r="Z126" s="5"/>
    </row>
    <row r="127" spans="1:26">
      <c r="A127" s="95"/>
      <c r="B127" s="96"/>
      <c r="C127" s="107"/>
      <c r="D127" s="107"/>
      <c r="E127" s="96"/>
      <c r="F127" s="97"/>
      <c r="G127" s="108"/>
      <c r="H127" s="67" t="str">
        <f t="shared" si="5"/>
        <v/>
      </c>
      <c r="I127" s="67" t="str">
        <f t="shared" si="6"/>
        <v/>
      </c>
      <c r="J127" s="97"/>
      <c r="K127" s="67" t="str">
        <f t="shared" si="7"/>
        <v/>
      </c>
      <c r="L127" s="112" t="str">
        <f t="shared" ca="1" si="8"/>
        <v/>
      </c>
      <c r="M127" s="68" t="str">
        <f t="shared" ca="1" si="9"/>
        <v/>
      </c>
      <c r="N127" s="96"/>
      <c r="O127" s="89"/>
      <c r="P127" s="5"/>
      <c r="Q127" s="5"/>
      <c r="R127" s="5"/>
      <c r="S127" s="5"/>
      <c r="T127" s="5"/>
      <c r="U127" s="5"/>
      <c r="V127" s="5"/>
      <c r="W127" s="5"/>
      <c r="X127" s="5"/>
      <c r="Y127" s="5"/>
      <c r="Z127" s="5"/>
    </row>
    <row r="128" spans="1:26">
      <c r="A128" s="95"/>
      <c r="B128" s="96"/>
      <c r="C128" s="107"/>
      <c r="D128" s="107"/>
      <c r="E128" s="96"/>
      <c r="F128" s="97"/>
      <c r="G128" s="108"/>
      <c r="H128" s="67" t="str">
        <f t="shared" si="5"/>
        <v/>
      </c>
      <c r="I128" s="67" t="str">
        <f t="shared" si="6"/>
        <v/>
      </c>
      <c r="J128" s="97"/>
      <c r="K128" s="67" t="str">
        <f t="shared" si="7"/>
        <v/>
      </c>
      <c r="L128" s="112" t="str">
        <f t="shared" ca="1" si="8"/>
        <v/>
      </c>
      <c r="M128" s="68" t="str">
        <f t="shared" ca="1" si="9"/>
        <v/>
      </c>
      <c r="N128" s="96"/>
      <c r="O128" s="89"/>
      <c r="P128" s="5"/>
      <c r="Q128" s="5"/>
      <c r="R128" s="5"/>
      <c r="S128" s="5"/>
      <c r="T128" s="5"/>
      <c r="U128" s="5"/>
      <c r="V128" s="5"/>
      <c r="W128" s="5"/>
      <c r="X128" s="5"/>
      <c r="Y128" s="5"/>
      <c r="Z128" s="5"/>
    </row>
    <row r="129" spans="1:26">
      <c r="A129" s="95"/>
      <c r="B129" s="96"/>
      <c r="C129" s="107"/>
      <c r="D129" s="107"/>
      <c r="E129" s="96"/>
      <c r="F129" s="97"/>
      <c r="G129" s="108"/>
      <c r="H129" s="67" t="str">
        <f t="shared" si="5"/>
        <v/>
      </c>
      <c r="I129" s="67" t="str">
        <f t="shared" si="6"/>
        <v/>
      </c>
      <c r="J129" s="97"/>
      <c r="K129" s="67" t="str">
        <f t="shared" si="7"/>
        <v/>
      </c>
      <c r="L129" s="112" t="str">
        <f t="shared" ca="1" si="8"/>
        <v/>
      </c>
      <c r="M129" s="68" t="str">
        <f t="shared" ca="1" si="9"/>
        <v/>
      </c>
      <c r="N129" s="96"/>
      <c r="O129" s="89"/>
      <c r="P129" s="5"/>
      <c r="Q129" s="5"/>
      <c r="R129" s="5"/>
      <c r="S129" s="5"/>
      <c r="T129" s="5"/>
      <c r="U129" s="5"/>
      <c r="V129" s="5"/>
      <c r="W129" s="5"/>
      <c r="X129" s="5"/>
      <c r="Y129" s="5"/>
      <c r="Z129" s="5"/>
    </row>
    <row r="130" spans="1:26">
      <c r="A130" s="95"/>
      <c r="B130" s="96"/>
      <c r="C130" s="107"/>
      <c r="D130" s="107"/>
      <c r="E130" s="96"/>
      <c r="F130" s="97"/>
      <c r="G130" s="108"/>
      <c r="H130" s="67" t="str">
        <f t="shared" si="5"/>
        <v/>
      </c>
      <c r="I130" s="67" t="str">
        <f t="shared" si="6"/>
        <v/>
      </c>
      <c r="J130" s="97"/>
      <c r="K130" s="67" t="str">
        <f t="shared" si="7"/>
        <v/>
      </c>
      <c r="L130" s="112" t="str">
        <f t="shared" ca="1" si="8"/>
        <v/>
      </c>
      <c r="M130" s="68" t="str">
        <f t="shared" ca="1" si="9"/>
        <v/>
      </c>
      <c r="N130" s="96"/>
      <c r="O130" s="89"/>
      <c r="P130" s="5"/>
      <c r="Q130" s="5"/>
      <c r="R130" s="5"/>
      <c r="S130" s="5"/>
      <c r="T130" s="5"/>
      <c r="U130" s="5"/>
      <c r="V130" s="5"/>
      <c r="W130" s="5"/>
      <c r="X130" s="5"/>
      <c r="Y130" s="5"/>
      <c r="Z130" s="5"/>
    </row>
    <row r="131" spans="1:26">
      <c r="A131" s="95"/>
      <c r="B131" s="96"/>
      <c r="C131" s="107"/>
      <c r="D131" s="107"/>
      <c r="E131" s="96"/>
      <c r="F131" s="97"/>
      <c r="G131" s="108"/>
      <c r="H131" s="67" t="str">
        <f t="shared" si="5"/>
        <v/>
      </c>
      <c r="I131" s="67" t="str">
        <f t="shared" si="6"/>
        <v/>
      </c>
      <c r="J131" s="97"/>
      <c r="K131" s="67" t="str">
        <f t="shared" si="7"/>
        <v/>
      </c>
      <c r="L131" s="112" t="str">
        <f t="shared" ca="1" si="8"/>
        <v/>
      </c>
      <c r="M131" s="68" t="str">
        <f t="shared" ca="1" si="9"/>
        <v/>
      </c>
      <c r="N131" s="96"/>
      <c r="O131" s="89"/>
      <c r="P131" s="5"/>
      <c r="Q131" s="5"/>
      <c r="R131" s="5"/>
      <c r="S131" s="5"/>
      <c r="T131" s="5"/>
      <c r="U131" s="5"/>
      <c r="V131" s="5"/>
      <c r="W131" s="5"/>
      <c r="X131" s="5"/>
      <c r="Y131" s="5"/>
      <c r="Z131" s="5"/>
    </row>
    <row r="132" spans="1:26">
      <c r="A132" s="95"/>
      <c r="B132" s="96"/>
      <c r="C132" s="107"/>
      <c r="D132" s="107"/>
      <c r="E132" s="96"/>
      <c r="F132" s="97"/>
      <c r="G132" s="108"/>
      <c r="H132" s="67" t="str">
        <f t="shared" si="5"/>
        <v/>
      </c>
      <c r="I132" s="67" t="str">
        <f t="shared" si="6"/>
        <v/>
      </c>
      <c r="J132" s="97"/>
      <c r="K132" s="67" t="str">
        <f t="shared" si="7"/>
        <v/>
      </c>
      <c r="L132" s="112" t="str">
        <f t="shared" ca="1" si="8"/>
        <v/>
      </c>
      <c r="M132" s="68" t="str">
        <f t="shared" ca="1" si="9"/>
        <v/>
      </c>
      <c r="N132" s="96"/>
      <c r="O132" s="89"/>
      <c r="P132" s="5"/>
      <c r="Q132" s="5"/>
      <c r="R132" s="5"/>
      <c r="S132" s="5"/>
      <c r="T132" s="5"/>
      <c r="U132" s="5"/>
      <c r="V132" s="5"/>
      <c r="W132" s="5"/>
      <c r="X132" s="5"/>
      <c r="Y132" s="5"/>
      <c r="Z132" s="5"/>
    </row>
    <row r="133" spans="1:26">
      <c r="A133" s="95"/>
      <c r="B133" s="96"/>
      <c r="C133" s="107"/>
      <c r="D133" s="107"/>
      <c r="E133" s="96"/>
      <c r="F133" s="97"/>
      <c r="G133" s="108"/>
      <c r="H133" s="67" t="str">
        <f t="shared" ref="H133:H196" si="10">IF($A133="","",$F133*$G133)</f>
        <v/>
      </c>
      <c r="I133" s="67" t="str">
        <f t="shared" ref="I133:I196" si="11">IF($A133="","",$F133+$H133)</f>
        <v/>
      </c>
      <c r="J133" s="97"/>
      <c r="K133" s="67" t="str">
        <f t="shared" ref="K133:K196" si="12">IF($A133="","",MAX(0,$I133-$J133))</f>
        <v/>
      </c>
      <c r="L133" s="112" t="str">
        <f t="shared" ref="L133:L196" ca="1" si="13">IF($A133="","",IF($K133&lt;=0,"Paid",IF($J133&gt;0,IF(TODAY()&gt;$D133,"Part Paid - Overdue","Part Paid"),IF(TODAY()&gt;$D133,"Overdue","Unpaid"))))</f>
        <v/>
      </c>
      <c r="M133" s="68" t="str">
        <f t="shared" ref="M133:M196" ca="1" si="14">IF(OR($A133="",$K133&lt;=0),"",MAX(0,TODAY()-$D133))</f>
        <v/>
      </c>
      <c r="N133" s="96"/>
      <c r="O133" s="89"/>
      <c r="P133" s="5"/>
      <c r="Q133" s="5"/>
      <c r="R133" s="5"/>
      <c r="S133" s="5"/>
      <c r="T133" s="5"/>
      <c r="U133" s="5"/>
      <c r="V133" s="5"/>
      <c r="W133" s="5"/>
      <c r="X133" s="5"/>
      <c r="Y133" s="5"/>
      <c r="Z133" s="5"/>
    </row>
    <row r="134" spans="1:26">
      <c r="A134" s="95"/>
      <c r="B134" s="96"/>
      <c r="C134" s="107"/>
      <c r="D134" s="107"/>
      <c r="E134" s="96"/>
      <c r="F134" s="97"/>
      <c r="G134" s="108"/>
      <c r="H134" s="67" t="str">
        <f t="shared" si="10"/>
        <v/>
      </c>
      <c r="I134" s="67" t="str">
        <f t="shared" si="11"/>
        <v/>
      </c>
      <c r="J134" s="97"/>
      <c r="K134" s="67" t="str">
        <f t="shared" si="12"/>
        <v/>
      </c>
      <c r="L134" s="112" t="str">
        <f t="shared" ca="1" si="13"/>
        <v/>
      </c>
      <c r="M134" s="68" t="str">
        <f t="shared" ca="1" si="14"/>
        <v/>
      </c>
      <c r="N134" s="96"/>
      <c r="O134" s="89"/>
      <c r="P134" s="5"/>
      <c r="Q134" s="5"/>
      <c r="R134" s="5"/>
      <c r="S134" s="5"/>
      <c r="T134" s="5"/>
      <c r="U134" s="5"/>
      <c r="V134" s="5"/>
      <c r="W134" s="5"/>
      <c r="X134" s="5"/>
      <c r="Y134" s="5"/>
      <c r="Z134" s="5"/>
    </row>
    <row r="135" spans="1:26">
      <c r="A135" s="95"/>
      <c r="B135" s="96"/>
      <c r="C135" s="107"/>
      <c r="D135" s="107"/>
      <c r="E135" s="96"/>
      <c r="F135" s="97"/>
      <c r="G135" s="108"/>
      <c r="H135" s="67" t="str">
        <f t="shared" si="10"/>
        <v/>
      </c>
      <c r="I135" s="67" t="str">
        <f t="shared" si="11"/>
        <v/>
      </c>
      <c r="J135" s="97"/>
      <c r="K135" s="67" t="str">
        <f t="shared" si="12"/>
        <v/>
      </c>
      <c r="L135" s="112" t="str">
        <f t="shared" ca="1" si="13"/>
        <v/>
      </c>
      <c r="M135" s="68" t="str">
        <f t="shared" ca="1" si="14"/>
        <v/>
      </c>
      <c r="N135" s="96"/>
      <c r="O135" s="89"/>
      <c r="P135" s="5"/>
      <c r="Q135" s="5"/>
      <c r="R135" s="5"/>
      <c r="S135" s="5"/>
      <c r="T135" s="5"/>
      <c r="U135" s="5"/>
      <c r="V135" s="5"/>
      <c r="W135" s="5"/>
      <c r="X135" s="5"/>
      <c r="Y135" s="5"/>
      <c r="Z135" s="5"/>
    </row>
    <row r="136" spans="1:26">
      <c r="A136" s="95"/>
      <c r="B136" s="96"/>
      <c r="C136" s="107"/>
      <c r="D136" s="107"/>
      <c r="E136" s="96"/>
      <c r="F136" s="97"/>
      <c r="G136" s="108"/>
      <c r="H136" s="67" t="str">
        <f t="shared" si="10"/>
        <v/>
      </c>
      <c r="I136" s="67" t="str">
        <f t="shared" si="11"/>
        <v/>
      </c>
      <c r="J136" s="97"/>
      <c r="K136" s="67" t="str">
        <f t="shared" si="12"/>
        <v/>
      </c>
      <c r="L136" s="112" t="str">
        <f t="shared" ca="1" si="13"/>
        <v/>
      </c>
      <c r="M136" s="68" t="str">
        <f t="shared" ca="1" si="14"/>
        <v/>
      </c>
      <c r="N136" s="96"/>
      <c r="O136" s="89"/>
      <c r="P136" s="5"/>
      <c r="Q136" s="5"/>
      <c r="R136" s="5"/>
      <c r="S136" s="5"/>
      <c r="T136" s="5"/>
      <c r="U136" s="5"/>
      <c r="V136" s="5"/>
      <c r="W136" s="5"/>
      <c r="X136" s="5"/>
      <c r="Y136" s="5"/>
      <c r="Z136" s="5"/>
    </row>
    <row r="137" spans="1:26">
      <c r="A137" s="95"/>
      <c r="B137" s="96"/>
      <c r="C137" s="107"/>
      <c r="D137" s="107"/>
      <c r="E137" s="96"/>
      <c r="F137" s="97"/>
      <c r="G137" s="108"/>
      <c r="H137" s="67" t="str">
        <f t="shared" si="10"/>
        <v/>
      </c>
      <c r="I137" s="67" t="str">
        <f t="shared" si="11"/>
        <v/>
      </c>
      <c r="J137" s="97"/>
      <c r="K137" s="67" t="str">
        <f t="shared" si="12"/>
        <v/>
      </c>
      <c r="L137" s="112" t="str">
        <f t="shared" ca="1" si="13"/>
        <v/>
      </c>
      <c r="M137" s="68" t="str">
        <f t="shared" ca="1" si="14"/>
        <v/>
      </c>
      <c r="N137" s="96"/>
      <c r="O137" s="89"/>
      <c r="P137" s="5"/>
      <c r="Q137" s="5"/>
      <c r="R137" s="5"/>
      <c r="S137" s="5"/>
      <c r="T137" s="5"/>
      <c r="U137" s="5"/>
      <c r="V137" s="5"/>
      <c r="W137" s="5"/>
      <c r="X137" s="5"/>
      <c r="Y137" s="5"/>
      <c r="Z137" s="5"/>
    </row>
    <row r="138" spans="1:26">
      <c r="A138" s="95"/>
      <c r="B138" s="96"/>
      <c r="C138" s="107"/>
      <c r="D138" s="107"/>
      <c r="E138" s="96"/>
      <c r="F138" s="97"/>
      <c r="G138" s="108"/>
      <c r="H138" s="67" t="str">
        <f t="shared" si="10"/>
        <v/>
      </c>
      <c r="I138" s="67" t="str">
        <f t="shared" si="11"/>
        <v/>
      </c>
      <c r="J138" s="97"/>
      <c r="K138" s="67" t="str">
        <f t="shared" si="12"/>
        <v/>
      </c>
      <c r="L138" s="112" t="str">
        <f t="shared" ca="1" si="13"/>
        <v/>
      </c>
      <c r="M138" s="68" t="str">
        <f t="shared" ca="1" si="14"/>
        <v/>
      </c>
      <c r="N138" s="96"/>
      <c r="O138" s="89"/>
      <c r="P138" s="5"/>
      <c r="Q138" s="5"/>
      <c r="R138" s="5"/>
      <c r="S138" s="5"/>
      <c r="T138" s="5"/>
      <c r="U138" s="5"/>
      <c r="V138" s="5"/>
      <c r="W138" s="5"/>
      <c r="X138" s="5"/>
      <c r="Y138" s="5"/>
      <c r="Z138" s="5"/>
    </row>
    <row r="139" spans="1:26">
      <c r="A139" s="95"/>
      <c r="B139" s="96"/>
      <c r="C139" s="107"/>
      <c r="D139" s="107"/>
      <c r="E139" s="96"/>
      <c r="F139" s="97"/>
      <c r="G139" s="108"/>
      <c r="H139" s="67" t="str">
        <f t="shared" si="10"/>
        <v/>
      </c>
      <c r="I139" s="67" t="str">
        <f t="shared" si="11"/>
        <v/>
      </c>
      <c r="J139" s="97"/>
      <c r="K139" s="67" t="str">
        <f t="shared" si="12"/>
        <v/>
      </c>
      <c r="L139" s="112" t="str">
        <f t="shared" ca="1" si="13"/>
        <v/>
      </c>
      <c r="M139" s="68" t="str">
        <f t="shared" ca="1" si="14"/>
        <v/>
      </c>
      <c r="N139" s="96"/>
      <c r="O139" s="89"/>
      <c r="P139" s="5"/>
      <c r="Q139" s="5"/>
      <c r="R139" s="5"/>
      <c r="S139" s="5"/>
      <c r="T139" s="5"/>
      <c r="U139" s="5"/>
      <c r="V139" s="5"/>
      <c r="W139" s="5"/>
      <c r="X139" s="5"/>
      <c r="Y139" s="5"/>
      <c r="Z139" s="5"/>
    </row>
    <row r="140" spans="1:26">
      <c r="A140" s="95"/>
      <c r="B140" s="96"/>
      <c r="C140" s="107"/>
      <c r="D140" s="107"/>
      <c r="E140" s="96"/>
      <c r="F140" s="97"/>
      <c r="G140" s="108"/>
      <c r="H140" s="67" t="str">
        <f t="shared" si="10"/>
        <v/>
      </c>
      <c r="I140" s="67" t="str">
        <f t="shared" si="11"/>
        <v/>
      </c>
      <c r="J140" s="97"/>
      <c r="K140" s="67" t="str">
        <f t="shared" si="12"/>
        <v/>
      </c>
      <c r="L140" s="112" t="str">
        <f t="shared" ca="1" si="13"/>
        <v/>
      </c>
      <c r="M140" s="68" t="str">
        <f t="shared" ca="1" si="14"/>
        <v/>
      </c>
      <c r="N140" s="96"/>
      <c r="O140" s="89"/>
      <c r="P140" s="5"/>
      <c r="Q140" s="5"/>
      <c r="R140" s="5"/>
      <c r="S140" s="5"/>
      <c r="T140" s="5"/>
      <c r="U140" s="5"/>
      <c r="V140" s="5"/>
      <c r="W140" s="5"/>
      <c r="X140" s="5"/>
      <c r="Y140" s="5"/>
      <c r="Z140" s="5"/>
    </row>
    <row r="141" spans="1:26">
      <c r="A141" s="95"/>
      <c r="B141" s="96"/>
      <c r="C141" s="107"/>
      <c r="D141" s="107"/>
      <c r="E141" s="96"/>
      <c r="F141" s="97"/>
      <c r="G141" s="108"/>
      <c r="H141" s="67" t="str">
        <f t="shared" si="10"/>
        <v/>
      </c>
      <c r="I141" s="67" t="str">
        <f t="shared" si="11"/>
        <v/>
      </c>
      <c r="J141" s="97"/>
      <c r="K141" s="67" t="str">
        <f t="shared" si="12"/>
        <v/>
      </c>
      <c r="L141" s="112" t="str">
        <f t="shared" ca="1" si="13"/>
        <v/>
      </c>
      <c r="M141" s="68" t="str">
        <f t="shared" ca="1" si="14"/>
        <v/>
      </c>
      <c r="N141" s="96"/>
      <c r="O141" s="89"/>
      <c r="P141" s="5"/>
      <c r="Q141" s="5"/>
      <c r="R141" s="5"/>
      <c r="S141" s="5"/>
      <c r="T141" s="5"/>
      <c r="U141" s="5"/>
      <c r="V141" s="5"/>
      <c r="W141" s="5"/>
      <c r="X141" s="5"/>
      <c r="Y141" s="5"/>
      <c r="Z141" s="5"/>
    </row>
    <row r="142" spans="1:26">
      <c r="A142" s="95"/>
      <c r="B142" s="96"/>
      <c r="C142" s="107"/>
      <c r="D142" s="107"/>
      <c r="E142" s="96"/>
      <c r="F142" s="97"/>
      <c r="G142" s="108"/>
      <c r="H142" s="67" t="str">
        <f t="shared" si="10"/>
        <v/>
      </c>
      <c r="I142" s="67" t="str">
        <f t="shared" si="11"/>
        <v/>
      </c>
      <c r="J142" s="97"/>
      <c r="K142" s="67" t="str">
        <f t="shared" si="12"/>
        <v/>
      </c>
      <c r="L142" s="112" t="str">
        <f t="shared" ca="1" si="13"/>
        <v/>
      </c>
      <c r="M142" s="68" t="str">
        <f t="shared" ca="1" si="14"/>
        <v/>
      </c>
      <c r="N142" s="96"/>
      <c r="O142" s="89"/>
      <c r="P142" s="5"/>
      <c r="Q142" s="5"/>
      <c r="R142" s="5"/>
      <c r="S142" s="5"/>
      <c r="T142" s="5"/>
      <c r="U142" s="5"/>
      <c r="V142" s="5"/>
      <c r="W142" s="5"/>
      <c r="X142" s="5"/>
      <c r="Y142" s="5"/>
      <c r="Z142" s="5"/>
    </row>
    <row r="143" spans="1:26">
      <c r="A143" s="95"/>
      <c r="B143" s="96"/>
      <c r="C143" s="107"/>
      <c r="D143" s="107"/>
      <c r="E143" s="96"/>
      <c r="F143" s="97"/>
      <c r="G143" s="108"/>
      <c r="H143" s="67" t="str">
        <f t="shared" si="10"/>
        <v/>
      </c>
      <c r="I143" s="67" t="str">
        <f t="shared" si="11"/>
        <v/>
      </c>
      <c r="J143" s="97"/>
      <c r="K143" s="67" t="str">
        <f t="shared" si="12"/>
        <v/>
      </c>
      <c r="L143" s="112" t="str">
        <f t="shared" ca="1" si="13"/>
        <v/>
      </c>
      <c r="M143" s="68" t="str">
        <f t="shared" ca="1" si="14"/>
        <v/>
      </c>
      <c r="N143" s="96"/>
      <c r="O143" s="89"/>
      <c r="P143" s="5"/>
      <c r="Q143" s="5"/>
      <c r="R143" s="5"/>
      <c r="S143" s="5"/>
      <c r="T143" s="5"/>
      <c r="U143" s="5"/>
      <c r="V143" s="5"/>
      <c r="W143" s="5"/>
      <c r="X143" s="5"/>
      <c r="Y143" s="5"/>
      <c r="Z143" s="5"/>
    </row>
    <row r="144" spans="1:26">
      <c r="A144" s="95"/>
      <c r="B144" s="96"/>
      <c r="C144" s="107"/>
      <c r="D144" s="107"/>
      <c r="E144" s="96"/>
      <c r="F144" s="97"/>
      <c r="G144" s="108"/>
      <c r="H144" s="67" t="str">
        <f t="shared" si="10"/>
        <v/>
      </c>
      <c r="I144" s="67" t="str">
        <f t="shared" si="11"/>
        <v/>
      </c>
      <c r="J144" s="97"/>
      <c r="K144" s="67" t="str">
        <f t="shared" si="12"/>
        <v/>
      </c>
      <c r="L144" s="112" t="str">
        <f t="shared" ca="1" si="13"/>
        <v/>
      </c>
      <c r="M144" s="68" t="str">
        <f t="shared" ca="1" si="14"/>
        <v/>
      </c>
      <c r="N144" s="96"/>
      <c r="O144" s="89"/>
      <c r="P144" s="5"/>
      <c r="Q144" s="5"/>
      <c r="R144" s="5"/>
      <c r="S144" s="5"/>
      <c r="T144" s="5"/>
      <c r="U144" s="5"/>
      <c r="V144" s="5"/>
      <c r="W144" s="5"/>
      <c r="X144" s="5"/>
      <c r="Y144" s="5"/>
      <c r="Z144" s="5"/>
    </row>
    <row r="145" spans="1:26">
      <c r="A145" s="95"/>
      <c r="B145" s="96"/>
      <c r="C145" s="107"/>
      <c r="D145" s="107"/>
      <c r="E145" s="96"/>
      <c r="F145" s="97"/>
      <c r="G145" s="108"/>
      <c r="H145" s="67" t="str">
        <f t="shared" si="10"/>
        <v/>
      </c>
      <c r="I145" s="67" t="str">
        <f t="shared" si="11"/>
        <v/>
      </c>
      <c r="J145" s="97"/>
      <c r="K145" s="67" t="str">
        <f t="shared" si="12"/>
        <v/>
      </c>
      <c r="L145" s="112" t="str">
        <f t="shared" ca="1" si="13"/>
        <v/>
      </c>
      <c r="M145" s="68" t="str">
        <f t="shared" ca="1" si="14"/>
        <v/>
      </c>
      <c r="N145" s="96"/>
      <c r="O145" s="89"/>
      <c r="P145" s="5"/>
      <c r="Q145" s="5"/>
      <c r="R145" s="5"/>
      <c r="S145" s="5"/>
      <c r="T145" s="5"/>
      <c r="U145" s="5"/>
      <c r="V145" s="5"/>
      <c r="W145" s="5"/>
      <c r="X145" s="5"/>
      <c r="Y145" s="5"/>
      <c r="Z145" s="5"/>
    </row>
    <row r="146" spans="1:26">
      <c r="A146" s="95"/>
      <c r="B146" s="96"/>
      <c r="C146" s="107"/>
      <c r="D146" s="107"/>
      <c r="E146" s="96"/>
      <c r="F146" s="97"/>
      <c r="G146" s="108"/>
      <c r="H146" s="67" t="str">
        <f t="shared" si="10"/>
        <v/>
      </c>
      <c r="I146" s="67" t="str">
        <f t="shared" si="11"/>
        <v/>
      </c>
      <c r="J146" s="97"/>
      <c r="K146" s="67" t="str">
        <f t="shared" si="12"/>
        <v/>
      </c>
      <c r="L146" s="112" t="str">
        <f t="shared" ca="1" si="13"/>
        <v/>
      </c>
      <c r="M146" s="68" t="str">
        <f t="shared" ca="1" si="14"/>
        <v/>
      </c>
      <c r="N146" s="96"/>
      <c r="O146" s="89"/>
      <c r="P146" s="5"/>
      <c r="Q146" s="5"/>
      <c r="R146" s="5"/>
      <c r="S146" s="5"/>
      <c r="T146" s="5"/>
      <c r="U146" s="5"/>
      <c r="V146" s="5"/>
      <c r="W146" s="5"/>
      <c r="X146" s="5"/>
      <c r="Y146" s="5"/>
      <c r="Z146" s="5"/>
    </row>
    <row r="147" spans="1:26">
      <c r="A147" s="95"/>
      <c r="B147" s="96"/>
      <c r="C147" s="107"/>
      <c r="D147" s="107"/>
      <c r="E147" s="96"/>
      <c r="F147" s="97"/>
      <c r="G147" s="108"/>
      <c r="H147" s="67" t="str">
        <f t="shared" si="10"/>
        <v/>
      </c>
      <c r="I147" s="67" t="str">
        <f t="shared" si="11"/>
        <v/>
      </c>
      <c r="J147" s="97"/>
      <c r="K147" s="67" t="str">
        <f t="shared" si="12"/>
        <v/>
      </c>
      <c r="L147" s="112" t="str">
        <f t="shared" ca="1" si="13"/>
        <v/>
      </c>
      <c r="M147" s="68" t="str">
        <f t="shared" ca="1" si="14"/>
        <v/>
      </c>
      <c r="N147" s="96"/>
      <c r="O147" s="89"/>
      <c r="P147" s="5"/>
      <c r="Q147" s="5"/>
      <c r="R147" s="5"/>
      <c r="S147" s="5"/>
      <c r="T147" s="5"/>
      <c r="U147" s="5"/>
      <c r="V147" s="5"/>
      <c r="W147" s="5"/>
      <c r="X147" s="5"/>
      <c r="Y147" s="5"/>
      <c r="Z147" s="5"/>
    </row>
    <row r="148" spans="1:26">
      <c r="A148" s="95"/>
      <c r="B148" s="96"/>
      <c r="C148" s="107"/>
      <c r="D148" s="107"/>
      <c r="E148" s="96"/>
      <c r="F148" s="97"/>
      <c r="G148" s="108"/>
      <c r="H148" s="67" t="str">
        <f t="shared" si="10"/>
        <v/>
      </c>
      <c r="I148" s="67" t="str">
        <f t="shared" si="11"/>
        <v/>
      </c>
      <c r="J148" s="97"/>
      <c r="K148" s="67" t="str">
        <f t="shared" si="12"/>
        <v/>
      </c>
      <c r="L148" s="112" t="str">
        <f t="shared" ca="1" si="13"/>
        <v/>
      </c>
      <c r="M148" s="68" t="str">
        <f t="shared" ca="1" si="14"/>
        <v/>
      </c>
      <c r="N148" s="96"/>
      <c r="O148" s="89"/>
      <c r="P148" s="5"/>
      <c r="Q148" s="5"/>
      <c r="R148" s="5"/>
      <c r="S148" s="5"/>
      <c r="T148" s="5"/>
      <c r="U148" s="5"/>
      <c r="V148" s="5"/>
      <c r="W148" s="5"/>
      <c r="X148" s="5"/>
      <c r="Y148" s="5"/>
      <c r="Z148" s="5"/>
    </row>
    <row r="149" spans="1:26">
      <c r="A149" s="95"/>
      <c r="B149" s="96"/>
      <c r="C149" s="107"/>
      <c r="D149" s="107"/>
      <c r="E149" s="96"/>
      <c r="F149" s="97"/>
      <c r="G149" s="108"/>
      <c r="H149" s="67" t="str">
        <f t="shared" si="10"/>
        <v/>
      </c>
      <c r="I149" s="67" t="str">
        <f t="shared" si="11"/>
        <v/>
      </c>
      <c r="J149" s="97"/>
      <c r="K149" s="67" t="str">
        <f t="shared" si="12"/>
        <v/>
      </c>
      <c r="L149" s="112" t="str">
        <f t="shared" ca="1" si="13"/>
        <v/>
      </c>
      <c r="M149" s="68" t="str">
        <f t="shared" ca="1" si="14"/>
        <v/>
      </c>
      <c r="N149" s="96"/>
      <c r="O149" s="89"/>
      <c r="P149" s="5"/>
      <c r="Q149" s="5"/>
      <c r="R149" s="5"/>
      <c r="S149" s="5"/>
      <c r="T149" s="5"/>
      <c r="U149" s="5"/>
      <c r="V149" s="5"/>
      <c r="W149" s="5"/>
      <c r="X149" s="5"/>
      <c r="Y149" s="5"/>
      <c r="Z149" s="5"/>
    </row>
    <row r="150" spans="1:26">
      <c r="A150" s="95"/>
      <c r="B150" s="96"/>
      <c r="C150" s="107"/>
      <c r="D150" s="107"/>
      <c r="E150" s="96"/>
      <c r="F150" s="97"/>
      <c r="G150" s="108"/>
      <c r="H150" s="67" t="str">
        <f t="shared" si="10"/>
        <v/>
      </c>
      <c r="I150" s="67" t="str">
        <f t="shared" si="11"/>
        <v/>
      </c>
      <c r="J150" s="97"/>
      <c r="K150" s="67" t="str">
        <f t="shared" si="12"/>
        <v/>
      </c>
      <c r="L150" s="112" t="str">
        <f t="shared" ca="1" si="13"/>
        <v/>
      </c>
      <c r="M150" s="68" t="str">
        <f t="shared" ca="1" si="14"/>
        <v/>
      </c>
      <c r="N150" s="96"/>
      <c r="O150" s="89"/>
      <c r="P150" s="5"/>
      <c r="Q150" s="5"/>
      <c r="R150" s="5"/>
      <c r="S150" s="5"/>
      <c r="T150" s="5"/>
      <c r="U150" s="5"/>
      <c r="V150" s="5"/>
      <c r="W150" s="5"/>
      <c r="X150" s="5"/>
      <c r="Y150" s="5"/>
      <c r="Z150" s="5"/>
    </row>
    <row r="151" spans="1:26">
      <c r="A151" s="95"/>
      <c r="B151" s="96"/>
      <c r="C151" s="107"/>
      <c r="D151" s="107"/>
      <c r="E151" s="96"/>
      <c r="F151" s="97"/>
      <c r="G151" s="108"/>
      <c r="H151" s="67" t="str">
        <f t="shared" si="10"/>
        <v/>
      </c>
      <c r="I151" s="67" t="str">
        <f t="shared" si="11"/>
        <v/>
      </c>
      <c r="J151" s="97"/>
      <c r="K151" s="67" t="str">
        <f t="shared" si="12"/>
        <v/>
      </c>
      <c r="L151" s="112" t="str">
        <f t="shared" ca="1" si="13"/>
        <v/>
      </c>
      <c r="M151" s="68" t="str">
        <f t="shared" ca="1" si="14"/>
        <v/>
      </c>
      <c r="N151" s="96"/>
      <c r="O151" s="89"/>
      <c r="P151" s="5"/>
      <c r="Q151" s="5"/>
      <c r="R151" s="5"/>
      <c r="S151" s="5"/>
      <c r="T151" s="5"/>
      <c r="U151" s="5"/>
      <c r="V151" s="5"/>
      <c r="W151" s="5"/>
      <c r="X151" s="5"/>
      <c r="Y151" s="5"/>
      <c r="Z151" s="5"/>
    </row>
    <row r="152" spans="1:26">
      <c r="A152" s="95"/>
      <c r="B152" s="96"/>
      <c r="C152" s="107"/>
      <c r="D152" s="107"/>
      <c r="E152" s="96"/>
      <c r="F152" s="97"/>
      <c r="G152" s="108"/>
      <c r="H152" s="67" t="str">
        <f t="shared" si="10"/>
        <v/>
      </c>
      <c r="I152" s="67" t="str">
        <f t="shared" si="11"/>
        <v/>
      </c>
      <c r="J152" s="97"/>
      <c r="K152" s="67" t="str">
        <f t="shared" si="12"/>
        <v/>
      </c>
      <c r="L152" s="112" t="str">
        <f t="shared" ca="1" si="13"/>
        <v/>
      </c>
      <c r="M152" s="68" t="str">
        <f t="shared" ca="1" si="14"/>
        <v/>
      </c>
      <c r="N152" s="96"/>
      <c r="O152" s="89"/>
      <c r="P152" s="5"/>
      <c r="Q152" s="5"/>
      <c r="R152" s="5"/>
      <c r="S152" s="5"/>
      <c r="T152" s="5"/>
      <c r="U152" s="5"/>
      <c r="V152" s="5"/>
      <c r="W152" s="5"/>
      <c r="X152" s="5"/>
      <c r="Y152" s="5"/>
      <c r="Z152" s="5"/>
    </row>
    <row r="153" spans="1:26">
      <c r="A153" s="95"/>
      <c r="B153" s="96"/>
      <c r="C153" s="107"/>
      <c r="D153" s="107"/>
      <c r="E153" s="96"/>
      <c r="F153" s="97"/>
      <c r="G153" s="108"/>
      <c r="H153" s="67" t="str">
        <f t="shared" si="10"/>
        <v/>
      </c>
      <c r="I153" s="67" t="str">
        <f t="shared" si="11"/>
        <v/>
      </c>
      <c r="J153" s="97"/>
      <c r="K153" s="67" t="str">
        <f t="shared" si="12"/>
        <v/>
      </c>
      <c r="L153" s="112" t="str">
        <f t="shared" ca="1" si="13"/>
        <v/>
      </c>
      <c r="M153" s="68" t="str">
        <f t="shared" ca="1" si="14"/>
        <v/>
      </c>
      <c r="N153" s="96"/>
      <c r="O153" s="89"/>
      <c r="P153" s="5"/>
      <c r="Q153" s="5"/>
      <c r="R153" s="5"/>
      <c r="S153" s="5"/>
      <c r="T153" s="5"/>
      <c r="U153" s="5"/>
      <c r="V153" s="5"/>
      <c r="W153" s="5"/>
      <c r="X153" s="5"/>
      <c r="Y153" s="5"/>
      <c r="Z153" s="5"/>
    </row>
    <row r="154" spans="1:26">
      <c r="A154" s="95"/>
      <c r="B154" s="96"/>
      <c r="C154" s="107"/>
      <c r="D154" s="107"/>
      <c r="E154" s="96"/>
      <c r="F154" s="97"/>
      <c r="G154" s="108"/>
      <c r="H154" s="67" t="str">
        <f t="shared" si="10"/>
        <v/>
      </c>
      <c r="I154" s="67" t="str">
        <f t="shared" si="11"/>
        <v/>
      </c>
      <c r="J154" s="97"/>
      <c r="K154" s="67" t="str">
        <f t="shared" si="12"/>
        <v/>
      </c>
      <c r="L154" s="112" t="str">
        <f t="shared" ca="1" si="13"/>
        <v/>
      </c>
      <c r="M154" s="68" t="str">
        <f t="shared" ca="1" si="14"/>
        <v/>
      </c>
      <c r="N154" s="96"/>
      <c r="O154" s="89"/>
      <c r="P154" s="5"/>
      <c r="Q154" s="5"/>
      <c r="R154" s="5"/>
      <c r="S154" s="5"/>
      <c r="T154" s="5"/>
      <c r="U154" s="5"/>
      <c r="V154" s="5"/>
      <c r="W154" s="5"/>
      <c r="X154" s="5"/>
      <c r="Y154" s="5"/>
      <c r="Z154" s="5"/>
    </row>
    <row r="155" spans="1:26">
      <c r="A155" s="95"/>
      <c r="B155" s="96"/>
      <c r="C155" s="107"/>
      <c r="D155" s="107"/>
      <c r="E155" s="96"/>
      <c r="F155" s="97"/>
      <c r="G155" s="108"/>
      <c r="H155" s="67" t="str">
        <f t="shared" si="10"/>
        <v/>
      </c>
      <c r="I155" s="67" t="str">
        <f t="shared" si="11"/>
        <v/>
      </c>
      <c r="J155" s="97"/>
      <c r="K155" s="67" t="str">
        <f t="shared" si="12"/>
        <v/>
      </c>
      <c r="L155" s="112" t="str">
        <f t="shared" ca="1" si="13"/>
        <v/>
      </c>
      <c r="M155" s="68" t="str">
        <f t="shared" ca="1" si="14"/>
        <v/>
      </c>
      <c r="N155" s="96"/>
      <c r="O155" s="89"/>
      <c r="P155" s="5"/>
      <c r="Q155" s="5"/>
      <c r="R155" s="5"/>
      <c r="S155" s="5"/>
      <c r="T155" s="5"/>
      <c r="U155" s="5"/>
      <c r="V155" s="5"/>
      <c r="W155" s="5"/>
      <c r="X155" s="5"/>
      <c r="Y155" s="5"/>
      <c r="Z155" s="5"/>
    </row>
    <row r="156" spans="1:26">
      <c r="A156" s="95"/>
      <c r="B156" s="96"/>
      <c r="C156" s="107"/>
      <c r="D156" s="107"/>
      <c r="E156" s="96"/>
      <c r="F156" s="97"/>
      <c r="G156" s="108"/>
      <c r="H156" s="67" t="str">
        <f t="shared" si="10"/>
        <v/>
      </c>
      <c r="I156" s="67" t="str">
        <f t="shared" si="11"/>
        <v/>
      </c>
      <c r="J156" s="97"/>
      <c r="K156" s="67" t="str">
        <f t="shared" si="12"/>
        <v/>
      </c>
      <c r="L156" s="112" t="str">
        <f t="shared" ca="1" si="13"/>
        <v/>
      </c>
      <c r="M156" s="68" t="str">
        <f t="shared" ca="1" si="14"/>
        <v/>
      </c>
      <c r="N156" s="96"/>
      <c r="O156" s="89"/>
      <c r="P156" s="5"/>
      <c r="Q156" s="5"/>
      <c r="R156" s="5"/>
      <c r="S156" s="5"/>
      <c r="T156" s="5"/>
      <c r="U156" s="5"/>
      <c r="V156" s="5"/>
      <c r="W156" s="5"/>
      <c r="X156" s="5"/>
      <c r="Y156" s="5"/>
      <c r="Z156" s="5"/>
    </row>
    <row r="157" spans="1:26">
      <c r="A157" s="95"/>
      <c r="B157" s="96"/>
      <c r="C157" s="107"/>
      <c r="D157" s="107"/>
      <c r="E157" s="96"/>
      <c r="F157" s="97"/>
      <c r="G157" s="108"/>
      <c r="H157" s="67" t="str">
        <f t="shared" si="10"/>
        <v/>
      </c>
      <c r="I157" s="67" t="str">
        <f t="shared" si="11"/>
        <v/>
      </c>
      <c r="J157" s="97"/>
      <c r="K157" s="67" t="str">
        <f t="shared" si="12"/>
        <v/>
      </c>
      <c r="L157" s="112" t="str">
        <f t="shared" ca="1" si="13"/>
        <v/>
      </c>
      <c r="M157" s="68" t="str">
        <f t="shared" ca="1" si="14"/>
        <v/>
      </c>
      <c r="N157" s="96"/>
      <c r="O157" s="89"/>
      <c r="P157" s="5"/>
      <c r="Q157" s="5"/>
      <c r="R157" s="5"/>
      <c r="S157" s="5"/>
      <c r="T157" s="5"/>
      <c r="U157" s="5"/>
      <c r="V157" s="5"/>
      <c r="W157" s="5"/>
      <c r="X157" s="5"/>
      <c r="Y157" s="5"/>
      <c r="Z157" s="5"/>
    </row>
    <row r="158" spans="1:26">
      <c r="A158" s="95"/>
      <c r="B158" s="96"/>
      <c r="C158" s="107"/>
      <c r="D158" s="107"/>
      <c r="E158" s="96"/>
      <c r="F158" s="97"/>
      <c r="G158" s="108"/>
      <c r="H158" s="67" t="str">
        <f t="shared" si="10"/>
        <v/>
      </c>
      <c r="I158" s="67" t="str">
        <f t="shared" si="11"/>
        <v/>
      </c>
      <c r="J158" s="97"/>
      <c r="K158" s="67" t="str">
        <f t="shared" si="12"/>
        <v/>
      </c>
      <c r="L158" s="112" t="str">
        <f t="shared" ca="1" si="13"/>
        <v/>
      </c>
      <c r="M158" s="68" t="str">
        <f t="shared" ca="1" si="14"/>
        <v/>
      </c>
      <c r="N158" s="96"/>
      <c r="O158" s="89"/>
      <c r="P158" s="5"/>
      <c r="Q158" s="5"/>
      <c r="R158" s="5"/>
      <c r="S158" s="5"/>
      <c r="T158" s="5"/>
      <c r="U158" s="5"/>
      <c r="V158" s="5"/>
      <c r="W158" s="5"/>
      <c r="X158" s="5"/>
      <c r="Y158" s="5"/>
      <c r="Z158" s="5"/>
    </row>
    <row r="159" spans="1:26">
      <c r="A159" s="95"/>
      <c r="B159" s="96"/>
      <c r="C159" s="107"/>
      <c r="D159" s="107"/>
      <c r="E159" s="96"/>
      <c r="F159" s="97"/>
      <c r="G159" s="108"/>
      <c r="H159" s="67" t="str">
        <f t="shared" si="10"/>
        <v/>
      </c>
      <c r="I159" s="67" t="str">
        <f t="shared" si="11"/>
        <v/>
      </c>
      <c r="J159" s="97"/>
      <c r="K159" s="67" t="str">
        <f t="shared" si="12"/>
        <v/>
      </c>
      <c r="L159" s="112" t="str">
        <f t="shared" ca="1" si="13"/>
        <v/>
      </c>
      <c r="M159" s="68" t="str">
        <f t="shared" ca="1" si="14"/>
        <v/>
      </c>
      <c r="N159" s="96"/>
      <c r="O159" s="89"/>
      <c r="P159" s="5"/>
      <c r="Q159" s="5"/>
      <c r="R159" s="5"/>
      <c r="S159" s="5"/>
      <c r="T159" s="5"/>
      <c r="U159" s="5"/>
      <c r="V159" s="5"/>
      <c r="W159" s="5"/>
      <c r="X159" s="5"/>
      <c r="Y159" s="5"/>
      <c r="Z159" s="5"/>
    </row>
    <row r="160" spans="1:26">
      <c r="A160" s="95"/>
      <c r="B160" s="96"/>
      <c r="C160" s="107"/>
      <c r="D160" s="107"/>
      <c r="E160" s="96"/>
      <c r="F160" s="97"/>
      <c r="G160" s="108"/>
      <c r="H160" s="67" t="str">
        <f t="shared" si="10"/>
        <v/>
      </c>
      <c r="I160" s="67" t="str">
        <f t="shared" si="11"/>
        <v/>
      </c>
      <c r="J160" s="97"/>
      <c r="K160" s="67" t="str">
        <f t="shared" si="12"/>
        <v/>
      </c>
      <c r="L160" s="112" t="str">
        <f t="shared" ca="1" si="13"/>
        <v/>
      </c>
      <c r="M160" s="68" t="str">
        <f t="shared" ca="1" si="14"/>
        <v/>
      </c>
      <c r="N160" s="96"/>
      <c r="O160" s="89"/>
      <c r="P160" s="5"/>
      <c r="Q160" s="5"/>
      <c r="R160" s="5"/>
      <c r="S160" s="5"/>
      <c r="T160" s="5"/>
      <c r="U160" s="5"/>
      <c r="V160" s="5"/>
      <c r="W160" s="5"/>
      <c r="X160" s="5"/>
      <c r="Y160" s="5"/>
      <c r="Z160" s="5"/>
    </row>
    <row r="161" spans="1:26">
      <c r="A161" s="95"/>
      <c r="B161" s="96"/>
      <c r="C161" s="107"/>
      <c r="D161" s="107"/>
      <c r="E161" s="96"/>
      <c r="F161" s="97"/>
      <c r="G161" s="108"/>
      <c r="H161" s="67" t="str">
        <f t="shared" si="10"/>
        <v/>
      </c>
      <c r="I161" s="67" t="str">
        <f t="shared" si="11"/>
        <v/>
      </c>
      <c r="J161" s="97"/>
      <c r="K161" s="67" t="str">
        <f t="shared" si="12"/>
        <v/>
      </c>
      <c r="L161" s="112" t="str">
        <f t="shared" ca="1" si="13"/>
        <v/>
      </c>
      <c r="M161" s="68" t="str">
        <f t="shared" ca="1" si="14"/>
        <v/>
      </c>
      <c r="N161" s="96"/>
      <c r="O161" s="89"/>
      <c r="P161" s="5"/>
      <c r="Q161" s="5"/>
      <c r="R161" s="5"/>
      <c r="S161" s="5"/>
      <c r="T161" s="5"/>
      <c r="U161" s="5"/>
      <c r="V161" s="5"/>
      <c r="W161" s="5"/>
      <c r="X161" s="5"/>
      <c r="Y161" s="5"/>
      <c r="Z161" s="5"/>
    </row>
    <row r="162" spans="1:26">
      <c r="A162" s="95"/>
      <c r="B162" s="96"/>
      <c r="C162" s="107"/>
      <c r="D162" s="107"/>
      <c r="E162" s="96"/>
      <c r="F162" s="97"/>
      <c r="G162" s="108"/>
      <c r="H162" s="67" t="str">
        <f t="shared" si="10"/>
        <v/>
      </c>
      <c r="I162" s="67" t="str">
        <f t="shared" si="11"/>
        <v/>
      </c>
      <c r="J162" s="97"/>
      <c r="K162" s="67" t="str">
        <f t="shared" si="12"/>
        <v/>
      </c>
      <c r="L162" s="112" t="str">
        <f t="shared" ca="1" si="13"/>
        <v/>
      </c>
      <c r="M162" s="68" t="str">
        <f t="shared" ca="1" si="14"/>
        <v/>
      </c>
      <c r="N162" s="96"/>
      <c r="O162" s="89"/>
      <c r="P162" s="5"/>
      <c r="Q162" s="5"/>
      <c r="R162" s="5"/>
      <c r="S162" s="5"/>
      <c r="T162" s="5"/>
      <c r="U162" s="5"/>
      <c r="V162" s="5"/>
      <c r="W162" s="5"/>
      <c r="X162" s="5"/>
      <c r="Y162" s="5"/>
      <c r="Z162" s="5"/>
    </row>
    <row r="163" spans="1:26">
      <c r="A163" s="95"/>
      <c r="B163" s="96"/>
      <c r="C163" s="107"/>
      <c r="D163" s="107"/>
      <c r="E163" s="96"/>
      <c r="F163" s="97"/>
      <c r="G163" s="108"/>
      <c r="H163" s="67" t="str">
        <f t="shared" si="10"/>
        <v/>
      </c>
      <c r="I163" s="67" t="str">
        <f t="shared" si="11"/>
        <v/>
      </c>
      <c r="J163" s="97"/>
      <c r="K163" s="67" t="str">
        <f t="shared" si="12"/>
        <v/>
      </c>
      <c r="L163" s="112" t="str">
        <f t="shared" ca="1" si="13"/>
        <v/>
      </c>
      <c r="M163" s="68" t="str">
        <f t="shared" ca="1" si="14"/>
        <v/>
      </c>
      <c r="N163" s="96"/>
      <c r="O163" s="89"/>
      <c r="P163" s="5"/>
      <c r="Q163" s="5"/>
      <c r="R163" s="5"/>
      <c r="S163" s="5"/>
      <c r="T163" s="5"/>
      <c r="U163" s="5"/>
      <c r="V163" s="5"/>
      <c r="W163" s="5"/>
      <c r="X163" s="5"/>
      <c r="Y163" s="5"/>
      <c r="Z163" s="5"/>
    </row>
    <row r="164" spans="1:26">
      <c r="A164" s="95"/>
      <c r="B164" s="96"/>
      <c r="C164" s="107"/>
      <c r="D164" s="107"/>
      <c r="E164" s="96"/>
      <c r="F164" s="97"/>
      <c r="G164" s="108"/>
      <c r="H164" s="67" t="str">
        <f t="shared" si="10"/>
        <v/>
      </c>
      <c r="I164" s="67" t="str">
        <f t="shared" si="11"/>
        <v/>
      </c>
      <c r="J164" s="97"/>
      <c r="K164" s="67" t="str">
        <f t="shared" si="12"/>
        <v/>
      </c>
      <c r="L164" s="112" t="str">
        <f t="shared" ca="1" si="13"/>
        <v/>
      </c>
      <c r="M164" s="68" t="str">
        <f t="shared" ca="1" si="14"/>
        <v/>
      </c>
      <c r="N164" s="96"/>
      <c r="O164" s="89"/>
      <c r="P164" s="5"/>
      <c r="Q164" s="5"/>
      <c r="R164" s="5"/>
      <c r="S164" s="5"/>
      <c r="T164" s="5"/>
      <c r="U164" s="5"/>
      <c r="V164" s="5"/>
      <c r="W164" s="5"/>
      <c r="X164" s="5"/>
      <c r="Y164" s="5"/>
      <c r="Z164" s="5"/>
    </row>
    <row r="165" spans="1:26">
      <c r="A165" s="95"/>
      <c r="B165" s="96"/>
      <c r="C165" s="107"/>
      <c r="D165" s="107"/>
      <c r="E165" s="96"/>
      <c r="F165" s="97"/>
      <c r="G165" s="108"/>
      <c r="H165" s="67" t="str">
        <f t="shared" si="10"/>
        <v/>
      </c>
      <c r="I165" s="67" t="str">
        <f t="shared" si="11"/>
        <v/>
      </c>
      <c r="J165" s="97"/>
      <c r="K165" s="67" t="str">
        <f t="shared" si="12"/>
        <v/>
      </c>
      <c r="L165" s="112" t="str">
        <f t="shared" ca="1" si="13"/>
        <v/>
      </c>
      <c r="M165" s="68" t="str">
        <f t="shared" ca="1" si="14"/>
        <v/>
      </c>
      <c r="N165" s="96"/>
      <c r="O165" s="89"/>
      <c r="P165" s="5"/>
      <c r="Q165" s="5"/>
      <c r="R165" s="5"/>
      <c r="S165" s="5"/>
      <c r="T165" s="5"/>
      <c r="U165" s="5"/>
      <c r="V165" s="5"/>
      <c r="W165" s="5"/>
      <c r="X165" s="5"/>
      <c r="Y165" s="5"/>
      <c r="Z165" s="5"/>
    </row>
    <row r="166" spans="1:26">
      <c r="A166" s="95"/>
      <c r="B166" s="96"/>
      <c r="C166" s="107"/>
      <c r="D166" s="107"/>
      <c r="E166" s="96"/>
      <c r="F166" s="97"/>
      <c r="G166" s="108"/>
      <c r="H166" s="67" t="str">
        <f t="shared" si="10"/>
        <v/>
      </c>
      <c r="I166" s="67" t="str">
        <f t="shared" si="11"/>
        <v/>
      </c>
      <c r="J166" s="97"/>
      <c r="K166" s="67" t="str">
        <f t="shared" si="12"/>
        <v/>
      </c>
      <c r="L166" s="112" t="str">
        <f t="shared" ca="1" si="13"/>
        <v/>
      </c>
      <c r="M166" s="68" t="str">
        <f t="shared" ca="1" si="14"/>
        <v/>
      </c>
      <c r="N166" s="96"/>
      <c r="O166" s="89"/>
      <c r="P166" s="5"/>
      <c r="Q166" s="5"/>
      <c r="R166" s="5"/>
      <c r="S166" s="5"/>
      <c r="T166" s="5"/>
      <c r="U166" s="5"/>
      <c r="V166" s="5"/>
      <c r="W166" s="5"/>
      <c r="X166" s="5"/>
      <c r="Y166" s="5"/>
      <c r="Z166" s="5"/>
    </row>
    <row r="167" spans="1:26">
      <c r="A167" s="95"/>
      <c r="B167" s="96"/>
      <c r="C167" s="107"/>
      <c r="D167" s="107"/>
      <c r="E167" s="96"/>
      <c r="F167" s="97"/>
      <c r="G167" s="108"/>
      <c r="H167" s="67" t="str">
        <f t="shared" si="10"/>
        <v/>
      </c>
      <c r="I167" s="67" t="str">
        <f t="shared" si="11"/>
        <v/>
      </c>
      <c r="J167" s="97"/>
      <c r="K167" s="67" t="str">
        <f t="shared" si="12"/>
        <v/>
      </c>
      <c r="L167" s="112" t="str">
        <f t="shared" ca="1" si="13"/>
        <v/>
      </c>
      <c r="M167" s="68" t="str">
        <f t="shared" ca="1" si="14"/>
        <v/>
      </c>
      <c r="N167" s="96"/>
      <c r="O167" s="89"/>
      <c r="P167" s="5"/>
      <c r="Q167" s="5"/>
      <c r="R167" s="5"/>
      <c r="S167" s="5"/>
      <c r="T167" s="5"/>
      <c r="U167" s="5"/>
      <c r="V167" s="5"/>
      <c r="W167" s="5"/>
      <c r="X167" s="5"/>
      <c r="Y167" s="5"/>
      <c r="Z167" s="5"/>
    </row>
    <row r="168" spans="1:26">
      <c r="A168" s="95"/>
      <c r="B168" s="96"/>
      <c r="C168" s="107"/>
      <c r="D168" s="107"/>
      <c r="E168" s="96"/>
      <c r="F168" s="97"/>
      <c r="G168" s="108"/>
      <c r="H168" s="67" t="str">
        <f t="shared" si="10"/>
        <v/>
      </c>
      <c r="I168" s="67" t="str">
        <f t="shared" si="11"/>
        <v/>
      </c>
      <c r="J168" s="97"/>
      <c r="K168" s="67" t="str">
        <f t="shared" si="12"/>
        <v/>
      </c>
      <c r="L168" s="112" t="str">
        <f t="shared" ca="1" si="13"/>
        <v/>
      </c>
      <c r="M168" s="68" t="str">
        <f t="shared" ca="1" si="14"/>
        <v/>
      </c>
      <c r="N168" s="96"/>
      <c r="O168" s="89"/>
      <c r="P168" s="5"/>
      <c r="Q168" s="5"/>
      <c r="R168" s="5"/>
      <c r="S168" s="5"/>
      <c r="T168" s="5"/>
      <c r="U168" s="5"/>
      <c r="V168" s="5"/>
      <c r="W168" s="5"/>
      <c r="X168" s="5"/>
      <c r="Y168" s="5"/>
      <c r="Z168" s="5"/>
    </row>
    <row r="169" spans="1:26">
      <c r="A169" s="95"/>
      <c r="B169" s="96"/>
      <c r="C169" s="107"/>
      <c r="D169" s="107"/>
      <c r="E169" s="96"/>
      <c r="F169" s="97"/>
      <c r="G169" s="108"/>
      <c r="H169" s="67" t="str">
        <f t="shared" si="10"/>
        <v/>
      </c>
      <c r="I169" s="67" t="str">
        <f t="shared" si="11"/>
        <v/>
      </c>
      <c r="J169" s="97"/>
      <c r="K169" s="67" t="str">
        <f t="shared" si="12"/>
        <v/>
      </c>
      <c r="L169" s="112" t="str">
        <f t="shared" ca="1" si="13"/>
        <v/>
      </c>
      <c r="M169" s="68" t="str">
        <f t="shared" ca="1" si="14"/>
        <v/>
      </c>
      <c r="N169" s="96"/>
      <c r="O169" s="89"/>
      <c r="P169" s="5"/>
      <c r="Q169" s="5"/>
      <c r="R169" s="5"/>
      <c r="S169" s="5"/>
      <c r="T169" s="5"/>
      <c r="U169" s="5"/>
      <c r="V169" s="5"/>
      <c r="W169" s="5"/>
      <c r="X169" s="5"/>
      <c r="Y169" s="5"/>
      <c r="Z169" s="5"/>
    </row>
    <row r="170" spans="1:26">
      <c r="A170" s="95"/>
      <c r="B170" s="96"/>
      <c r="C170" s="107"/>
      <c r="D170" s="107"/>
      <c r="E170" s="96"/>
      <c r="F170" s="97"/>
      <c r="G170" s="108"/>
      <c r="H170" s="67" t="str">
        <f t="shared" si="10"/>
        <v/>
      </c>
      <c r="I170" s="67" t="str">
        <f t="shared" si="11"/>
        <v/>
      </c>
      <c r="J170" s="97"/>
      <c r="K170" s="67" t="str">
        <f t="shared" si="12"/>
        <v/>
      </c>
      <c r="L170" s="112" t="str">
        <f t="shared" ca="1" si="13"/>
        <v/>
      </c>
      <c r="M170" s="68" t="str">
        <f t="shared" ca="1" si="14"/>
        <v/>
      </c>
      <c r="N170" s="96"/>
      <c r="O170" s="89"/>
      <c r="P170" s="5"/>
      <c r="Q170" s="5"/>
      <c r="R170" s="5"/>
      <c r="S170" s="5"/>
      <c r="T170" s="5"/>
      <c r="U170" s="5"/>
      <c r="V170" s="5"/>
      <c r="W170" s="5"/>
      <c r="X170" s="5"/>
      <c r="Y170" s="5"/>
      <c r="Z170" s="5"/>
    </row>
    <row r="171" spans="1:26">
      <c r="A171" s="95"/>
      <c r="B171" s="96"/>
      <c r="C171" s="107"/>
      <c r="D171" s="107"/>
      <c r="E171" s="96"/>
      <c r="F171" s="97"/>
      <c r="G171" s="108"/>
      <c r="H171" s="67" t="str">
        <f t="shared" si="10"/>
        <v/>
      </c>
      <c r="I171" s="67" t="str">
        <f t="shared" si="11"/>
        <v/>
      </c>
      <c r="J171" s="97"/>
      <c r="K171" s="67" t="str">
        <f t="shared" si="12"/>
        <v/>
      </c>
      <c r="L171" s="112" t="str">
        <f t="shared" ca="1" si="13"/>
        <v/>
      </c>
      <c r="M171" s="68" t="str">
        <f t="shared" ca="1" si="14"/>
        <v/>
      </c>
      <c r="N171" s="96"/>
      <c r="O171" s="89"/>
      <c r="P171" s="5"/>
      <c r="Q171" s="5"/>
      <c r="R171" s="5"/>
      <c r="S171" s="5"/>
      <c r="T171" s="5"/>
      <c r="U171" s="5"/>
      <c r="V171" s="5"/>
      <c r="W171" s="5"/>
      <c r="X171" s="5"/>
      <c r="Y171" s="5"/>
      <c r="Z171" s="5"/>
    </row>
    <row r="172" spans="1:26">
      <c r="A172" s="95"/>
      <c r="B172" s="96"/>
      <c r="C172" s="107"/>
      <c r="D172" s="107"/>
      <c r="E172" s="96"/>
      <c r="F172" s="97"/>
      <c r="G172" s="108"/>
      <c r="H172" s="67" t="str">
        <f t="shared" si="10"/>
        <v/>
      </c>
      <c r="I172" s="67" t="str">
        <f t="shared" si="11"/>
        <v/>
      </c>
      <c r="J172" s="97"/>
      <c r="K172" s="67" t="str">
        <f t="shared" si="12"/>
        <v/>
      </c>
      <c r="L172" s="112" t="str">
        <f t="shared" ca="1" si="13"/>
        <v/>
      </c>
      <c r="M172" s="68" t="str">
        <f t="shared" ca="1" si="14"/>
        <v/>
      </c>
      <c r="N172" s="96"/>
      <c r="O172" s="89"/>
      <c r="P172" s="5"/>
      <c r="Q172" s="5"/>
      <c r="R172" s="5"/>
      <c r="S172" s="5"/>
      <c r="T172" s="5"/>
      <c r="U172" s="5"/>
      <c r="V172" s="5"/>
      <c r="W172" s="5"/>
      <c r="X172" s="5"/>
      <c r="Y172" s="5"/>
      <c r="Z172" s="5"/>
    </row>
    <row r="173" spans="1:26">
      <c r="A173" s="95"/>
      <c r="B173" s="96"/>
      <c r="C173" s="107"/>
      <c r="D173" s="107"/>
      <c r="E173" s="96"/>
      <c r="F173" s="97"/>
      <c r="G173" s="108"/>
      <c r="H173" s="67" t="str">
        <f t="shared" si="10"/>
        <v/>
      </c>
      <c r="I173" s="67" t="str">
        <f t="shared" si="11"/>
        <v/>
      </c>
      <c r="J173" s="97"/>
      <c r="K173" s="67" t="str">
        <f t="shared" si="12"/>
        <v/>
      </c>
      <c r="L173" s="112" t="str">
        <f t="shared" ca="1" si="13"/>
        <v/>
      </c>
      <c r="M173" s="68" t="str">
        <f t="shared" ca="1" si="14"/>
        <v/>
      </c>
      <c r="N173" s="96"/>
      <c r="O173" s="89"/>
      <c r="P173" s="5"/>
      <c r="Q173" s="5"/>
      <c r="R173" s="5"/>
      <c r="S173" s="5"/>
      <c r="T173" s="5"/>
      <c r="U173" s="5"/>
      <c r="V173" s="5"/>
      <c r="W173" s="5"/>
      <c r="X173" s="5"/>
      <c r="Y173" s="5"/>
      <c r="Z173" s="5"/>
    </row>
    <row r="174" spans="1:26">
      <c r="A174" s="95"/>
      <c r="B174" s="96"/>
      <c r="C174" s="107"/>
      <c r="D174" s="107"/>
      <c r="E174" s="96"/>
      <c r="F174" s="97"/>
      <c r="G174" s="108"/>
      <c r="H174" s="67" t="str">
        <f t="shared" si="10"/>
        <v/>
      </c>
      <c r="I174" s="67" t="str">
        <f t="shared" si="11"/>
        <v/>
      </c>
      <c r="J174" s="97"/>
      <c r="K174" s="67" t="str">
        <f t="shared" si="12"/>
        <v/>
      </c>
      <c r="L174" s="112" t="str">
        <f t="shared" ca="1" si="13"/>
        <v/>
      </c>
      <c r="M174" s="68" t="str">
        <f t="shared" ca="1" si="14"/>
        <v/>
      </c>
      <c r="N174" s="96"/>
      <c r="O174" s="89"/>
      <c r="P174" s="5"/>
      <c r="Q174" s="5"/>
      <c r="R174" s="5"/>
      <c r="S174" s="5"/>
      <c r="T174" s="5"/>
      <c r="U174" s="5"/>
      <c r="V174" s="5"/>
      <c r="W174" s="5"/>
      <c r="X174" s="5"/>
      <c r="Y174" s="5"/>
      <c r="Z174" s="5"/>
    </row>
    <row r="175" spans="1:26">
      <c r="A175" s="95"/>
      <c r="B175" s="96"/>
      <c r="C175" s="107"/>
      <c r="D175" s="107"/>
      <c r="E175" s="96"/>
      <c r="F175" s="97"/>
      <c r="G175" s="108"/>
      <c r="H175" s="67" t="str">
        <f t="shared" si="10"/>
        <v/>
      </c>
      <c r="I175" s="67" t="str">
        <f t="shared" si="11"/>
        <v/>
      </c>
      <c r="J175" s="97"/>
      <c r="K175" s="67" t="str">
        <f t="shared" si="12"/>
        <v/>
      </c>
      <c r="L175" s="112" t="str">
        <f t="shared" ca="1" si="13"/>
        <v/>
      </c>
      <c r="M175" s="68" t="str">
        <f t="shared" ca="1" si="14"/>
        <v/>
      </c>
      <c r="N175" s="96"/>
      <c r="O175" s="89"/>
      <c r="P175" s="5"/>
      <c r="Q175" s="5"/>
      <c r="R175" s="5"/>
      <c r="S175" s="5"/>
      <c r="T175" s="5"/>
      <c r="U175" s="5"/>
      <c r="V175" s="5"/>
      <c r="W175" s="5"/>
      <c r="X175" s="5"/>
      <c r="Y175" s="5"/>
      <c r="Z175" s="5"/>
    </row>
    <row r="176" spans="1:26">
      <c r="A176" s="95"/>
      <c r="B176" s="96"/>
      <c r="C176" s="107"/>
      <c r="D176" s="107"/>
      <c r="E176" s="96"/>
      <c r="F176" s="97"/>
      <c r="G176" s="108"/>
      <c r="H176" s="67" t="str">
        <f t="shared" si="10"/>
        <v/>
      </c>
      <c r="I176" s="67" t="str">
        <f t="shared" si="11"/>
        <v/>
      </c>
      <c r="J176" s="97"/>
      <c r="K176" s="67" t="str">
        <f t="shared" si="12"/>
        <v/>
      </c>
      <c r="L176" s="112" t="str">
        <f t="shared" ca="1" si="13"/>
        <v/>
      </c>
      <c r="M176" s="68" t="str">
        <f t="shared" ca="1" si="14"/>
        <v/>
      </c>
      <c r="N176" s="96"/>
      <c r="O176" s="89"/>
      <c r="P176" s="5"/>
      <c r="Q176" s="5"/>
      <c r="R176" s="5"/>
      <c r="S176" s="5"/>
      <c r="T176" s="5"/>
      <c r="U176" s="5"/>
      <c r="V176" s="5"/>
      <c r="W176" s="5"/>
      <c r="X176" s="5"/>
      <c r="Y176" s="5"/>
      <c r="Z176" s="5"/>
    </row>
    <row r="177" spans="1:26">
      <c r="A177" s="95"/>
      <c r="B177" s="96"/>
      <c r="C177" s="107"/>
      <c r="D177" s="107"/>
      <c r="E177" s="96"/>
      <c r="F177" s="97"/>
      <c r="G177" s="108"/>
      <c r="H177" s="67" t="str">
        <f t="shared" si="10"/>
        <v/>
      </c>
      <c r="I177" s="67" t="str">
        <f t="shared" si="11"/>
        <v/>
      </c>
      <c r="J177" s="97"/>
      <c r="K177" s="67" t="str">
        <f t="shared" si="12"/>
        <v/>
      </c>
      <c r="L177" s="112" t="str">
        <f t="shared" ca="1" si="13"/>
        <v/>
      </c>
      <c r="M177" s="68" t="str">
        <f t="shared" ca="1" si="14"/>
        <v/>
      </c>
      <c r="N177" s="96"/>
      <c r="O177" s="89"/>
      <c r="P177" s="5"/>
      <c r="Q177" s="5"/>
      <c r="R177" s="5"/>
      <c r="S177" s="5"/>
      <c r="T177" s="5"/>
      <c r="U177" s="5"/>
      <c r="V177" s="5"/>
      <c r="W177" s="5"/>
      <c r="X177" s="5"/>
      <c r="Y177" s="5"/>
      <c r="Z177" s="5"/>
    </row>
    <row r="178" spans="1:26">
      <c r="A178" s="95"/>
      <c r="B178" s="96"/>
      <c r="C178" s="107"/>
      <c r="D178" s="107"/>
      <c r="E178" s="96"/>
      <c r="F178" s="97"/>
      <c r="G178" s="108"/>
      <c r="H178" s="67" t="str">
        <f t="shared" si="10"/>
        <v/>
      </c>
      <c r="I178" s="67" t="str">
        <f t="shared" si="11"/>
        <v/>
      </c>
      <c r="J178" s="97"/>
      <c r="K178" s="67" t="str">
        <f t="shared" si="12"/>
        <v/>
      </c>
      <c r="L178" s="112" t="str">
        <f t="shared" ca="1" si="13"/>
        <v/>
      </c>
      <c r="M178" s="68" t="str">
        <f t="shared" ca="1" si="14"/>
        <v/>
      </c>
      <c r="N178" s="96"/>
      <c r="O178" s="89"/>
      <c r="P178" s="5"/>
      <c r="Q178" s="5"/>
      <c r="R178" s="5"/>
      <c r="S178" s="5"/>
      <c r="T178" s="5"/>
      <c r="U178" s="5"/>
      <c r="V178" s="5"/>
      <c r="W178" s="5"/>
      <c r="X178" s="5"/>
      <c r="Y178" s="5"/>
      <c r="Z178" s="5"/>
    </row>
    <row r="179" spans="1:26">
      <c r="A179" s="95"/>
      <c r="B179" s="96"/>
      <c r="C179" s="107"/>
      <c r="D179" s="107"/>
      <c r="E179" s="96"/>
      <c r="F179" s="97"/>
      <c r="G179" s="108"/>
      <c r="H179" s="67" t="str">
        <f t="shared" si="10"/>
        <v/>
      </c>
      <c r="I179" s="67" t="str">
        <f t="shared" si="11"/>
        <v/>
      </c>
      <c r="J179" s="97"/>
      <c r="K179" s="67" t="str">
        <f t="shared" si="12"/>
        <v/>
      </c>
      <c r="L179" s="112" t="str">
        <f t="shared" ca="1" si="13"/>
        <v/>
      </c>
      <c r="M179" s="68" t="str">
        <f t="shared" ca="1" si="14"/>
        <v/>
      </c>
      <c r="N179" s="96"/>
      <c r="O179" s="89"/>
      <c r="P179" s="5"/>
      <c r="Q179" s="5"/>
      <c r="R179" s="5"/>
      <c r="S179" s="5"/>
      <c r="T179" s="5"/>
      <c r="U179" s="5"/>
      <c r="V179" s="5"/>
      <c r="W179" s="5"/>
      <c r="X179" s="5"/>
      <c r="Y179" s="5"/>
      <c r="Z179" s="5"/>
    </row>
    <row r="180" spans="1:26">
      <c r="A180" s="95"/>
      <c r="B180" s="96"/>
      <c r="C180" s="107"/>
      <c r="D180" s="107"/>
      <c r="E180" s="96"/>
      <c r="F180" s="97"/>
      <c r="G180" s="108"/>
      <c r="H180" s="67" t="str">
        <f t="shared" si="10"/>
        <v/>
      </c>
      <c r="I180" s="67" t="str">
        <f t="shared" si="11"/>
        <v/>
      </c>
      <c r="J180" s="97"/>
      <c r="K180" s="67" t="str">
        <f t="shared" si="12"/>
        <v/>
      </c>
      <c r="L180" s="112" t="str">
        <f t="shared" ca="1" si="13"/>
        <v/>
      </c>
      <c r="M180" s="68" t="str">
        <f t="shared" ca="1" si="14"/>
        <v/>
      </c>
      <c r="N180" s="96"/>
      <c r="O180" s="89"/>
      <c r="P180" s="5"/>
      <c r="Q180" s="5"/>
      <c r="R180" s="5"/>
      <c r="S180" s="5"/>
      <c r="T180" s="5"/>
      <c r="U180" s="5"/>
      <c r="V180" s="5"/>
      <c r="W180" s="5"/>
      <c r="X180" s="5"/>
      <c r="Y180" s="5"/>
      <c r="Z180" s="5"/>
    </row>
    <row r="181" spans="1:26">
      <c r="A181" s="95"/>
      <c r="B181" s="96"/>
      <c r="C181" s="107"/>
      <c r="D181" s="107"/>
      <c r="E181" s="96"/>
      <c r="F181" s="97"/>
      <c r="G181" s="108"/>
      <c r="H181" s="67" t="str">
        <f t="shared" si="10"/>
        <v/>
      </c>
      <c r="I181" s="67" t="str">
        <f t="shared" si="11"/>
        <v/>
      </c>
      <c r="J181" s="97"/>
      <c r="K181" s="67" t="str">
        <f t="shared" si="12"/>
        <v/>
      </c>
      <c r="L181" s="112" t="str">
        <f t="shared" ca="1" si="13"/>
        <v/>
      </c>
      <c r="M181" s="68" t="str">
        <f t="shared" ca="1" si="14"/>
        <v/>
      </c>
      <c r="N181" s="96"/>
      <c r="O181" s="89"/>
      <c r="P181" s="5"/>
      <c r="Q181" s="5"/>
      <c r="R181" s="5"/>
      <c r="S181" s="5"/>
      <c r="T181" s="5"/>
      <c r="U181" s="5"/>
      <c r="V181" s="5"/>
      <c r="W181" s="5"/>
      <c r="X181" s="5"/>
      <c r="Y181" s="5"/>
      <c r="Z181" s="5"/>
    </row>
    <row r="182" spans="1:26">
      <c r="A182" s="95"/>
      <c r="B182" s="96"/>
      <c r="C182" s="107"/>
      <c r="D182" s="107"/>
      <c r="E182" s="96"/>
      <c r="F182" s="97"/>
      <c r="G182" s="108"/>
      <c r="H182" s="67" t="str">
        <f t="shared" si="10"/>
        <v/>
      </c>
      <c r="I182" s="67" t="str">
        <f t="shared" si="11"/>
        <v/>
      </c>
      <c r="J182" s="97"/>
      <c r="K182" s="67" t="str">
        <f t="shared" si="12"/>
        <v/>
      </c>
      <c r="L182" s="112" t="str">
        <f t="shared" ca="1" si="13"/>
        <v/>
      </c>
      <c r="M182" s="68" t="str">
        <f t="shared" ca="1" si="14"/>
        <v/>
      </c>
      <c r="N182" s="96"/>
      <c r="O182" s="89"/>
      <c r="P182" s="5"/>
      <c r="Q182" s="5"/>
      <c r="R182" s="5"/>
      <c r="S182" s="5"/>
      <c r="T182" s="5"/>
      <c r="U182" s="5"/>
      <c r="V182" s="5"/>
      <c r="W182" s="5"/>
      <c r="X182" s="5"/>
      <c r="Y182" s="5"/>
      <c r="Z182" s="5"/>
    </row>
    <row r="183" spans="1:26">
      <c r="A183" s="95"/>
      <c r="B183" s="96"/>
      <c r="C183" s="107"/>
      <c r="D183" s="107"/>
      <c r="E183" s="96"/>
      <c r="F183" s="97"/>
      <c r="G183" s="108"/>
      <c r="H183" s="67" t="str">
        <f t="shared" si="10"/>
        <v/>
      </c>
      <c r="I183" s="67" t="str">
        <f t="shared" si="11"/>
        <v/>
      </c>
      <c r="J183" s="97"/>
      <c r="K183" s="67" t="str">
        <f t="shared" si="12"/>
        <v/>
      </c>
      <c r="L183" s="112" t="str">
        <f t="shared" ca="1" si="13"/>
        <v/>
      </c>
      <c r="M183" s="68" t="str">
        <f t="shared" ca="1" si="14"/>
        <v/>
      </c>
      <c r="N183" s="96"/>
      <c r="O183" s="89"/>
      <c r="P183" s="5"/>
      <c r="Q183" s="5"/>
      <c r="R183" s="5"/>
      <c r="S183" s="5"/>
      <c r="T183" s="5"/>
      <c r="U183" s="5"/>
      <c r="V183" s="5"/>
      <c r="W183" s="5"/>
      <c r="X183" s="5"/>
      <c r="Y183" s="5"/>
      <c r="Z183" s="5"/>
    </row>
    <row r="184" spans="1:26">
      <c r="A184" s="95"/>
      <c r="B184" s="96"/>
      <c r="C184" s="107"/>
      <c r="D184" s="107"/>
      <c r="E184" s="96"/>
      <c r="F184" s="97"/>
      <c r="G184" s="108"/>
      <c r="H184" s="67" t="str">
        <f t="shared" si="10"/>
        <v/>
      </c>
      <c r="I184" s="67" t="str">
        <f t="shared" si="11"/>
        <v/>
      </c>
      <c r="J184" s="97"/>
      <c r="K184" s="67" t="str">
        <f t="shared" si="12"/>
        <v/>
      </c>
      <c r="L184" s="112" t="str">
        <f t="shared" ca="1" si="13"/>
        <v/>
      </c>
      <c r="M184" s="68" t="str">
        <f t="shared" ca="1" si="14"/>
        <v/>
      </c>
      <c r="N184" s="96"/>
      <c r="O184" s="89"/>
      <c r="P184" s="5"/>
      <c r="Q184" s="5"/>
      <c r="R184" s="5"/>
      <c r="S184" s="5"/>
      <c r="T184" s="5"/>
      <c r="U184" s="5"/>
      <c r="V184" s="5"/>
      <c r="W184" s="5"/>
      <c r="X184" s="5"/>
      <c r="Y184" s="5"/>
      <c r="Z184" s="5"/>
    </row>
    <row r="185" spans="1:26">
      <c r="A185" s="95"/>
      <c r="B185" s="96"/>
      <c r="C185" s="107"/>
      <c r="D185" s="107"/>
      <c r="E185" s="96"/>
      <c r="F185" s="97"/>
      <c r="G185" s="108"/>
      <c r="H185" s="67" t="str">
        <f t="shared" si="10"/>
        <v/>
      </c>
      <c r="I185" s="67" t="str">
        <f t="shared" si="11"/>
        <v/>
      </c>
      <c r="J185" s="97"/>
      <c r="K185" s="67" t="str">
        <f t="shared" si="12"/>
        <v/>
      </c>
      <c r="L185" s="112" t="str">
        <f t="shared" ca="1" si="13"/>
        <v/>
      </c>
      <c r="M185" s="68" t="str">
        <f t="shared" ca="1" si="14"/>
        <v/>
      </c>
      <c r="N185" s="96"/>
      <c r="O185" s="89"/>
      <c r="P185" s="5"/>
      <c r="Q185" s="5"/>
      <c r="R185" s="5"/>
      <c r="S185" s="5"/>
      <c r="T185" s="5"/>
      <c r="U185" s="5"/>
      <c r="V185" s="5"/>
      <c r="W185" s="5"/>
      <c r="X185" s="5"/>
      <c r="Y185" s="5"/>
      <c r="Z185" s="5"/>
    </row>
    <row r="186" spans="1:26">
      <c r="A186" s="95"/>
      <c r="B186" s="96"/>
      <c r="C186" s="107"/>
      <c r="D186" s="107"/>
      <c r="E186" s="96"/>
      <c r="F186" s="97"/>
      <c r="G186" s="108"/>
      <c r="H186" s="67" t="str">
        <f t="shared" si="10"/>
        <v/>
      </c>
      <c r="I186" s="67" t="str">
        <f t="shared" si="11"/>
        <v/>
      </c>
      <c r="J186" s="97"/>
      <c r="K186" s="67" t="str">
        <f t="shared" si="12"/>
        <v/>
      </c>
      <c r="L186" s="112" t="str">
        <f t="shared" ca="1" si="13"/>
        <v/>
      </c>
      <c r="M186" s="68" t="str">
        <f t="shared" ca="1" si="14"/>
        <v/>
      </c>
      <c r="N186" s="96"/>
      <c r="O186" s="89"/>
      <c r="P186" s="5"/>
      <c r="Q186" s="5"/>
      <c r="R186" s="5"/>
      <c r="S186" s="5"/>
      <c r="T186" s="5"/>
      <c r="U186" s="5"/>
      <c r="V186" s="5"/>
      <c r="W186" s="5"/>
      <c r="X186" s="5"/>
      <c r="Y186" s="5"/>
      <c r="Z186" s="5"/>
    </row>
    <row r="187" spans="1:26">
      <c r="A187" s="95"/>
      <c r="B187" s="96"/>
      <c r="C187" s="107"/>
      <c r="D187" s="107"/>
      <c r="E187" s="96"/>
      <c r="F187" s="97"/>
      <c r="G187" s="108"/>
      <c r="H187" s="67" t="str">
        <f t="shared" si="10"/>
        <v/>
      </c>
      <c r="I187" s="67" t="str">
        <f t="shared" si="11"/>
        <v/>
      </c>
      <c r="J187" s="97"/>
      <c r="K187" s="67" t="str">
        <f t="shared" si="12"/>
        <v/>
      </c>
      <c r="L187" s="112" t="str">
        <f t="shared" ca="1" si="13"/>
        <v/>
      </c>
      <c r="M187" s="68" t="str">
        <f t="shared" ca="1" si="14"/>
        <v/>
      </c>
      <c r="N187" s="96"/>
      <c r="O187" s="89"/>
      <c r="P187" s="5"/>
      <c r="Q187" s="5"/>
      <c r="R187" s="5"/>
      <c r="S187" s="5"/>
      <c r="T187" s="5"/>
      <c r="U187" s="5"/>
      <c r="V187" s="5"/>
      <c r="W187" s="5"/>
      <c r="X187" s="5"/>
      <c r="Y187" s="5"/>
      <c r="Z187" s="5"/>
    </row>
    <row r="188" spans="1:26">
      <c r="A188" s="95"/>
      <c r="B188" s="96"/>
      <c r="C188" s="107"/>
      <c r="D188" s="107"/>
      <c r="E188" s="96"/>
      <c r="F188" s="97"/>
      <c r="G188" s="108"/>
      <c r="H188" s="67" t="str">
        <f t="shared" si="10"/>
        <v/>
      </c>
      <c r="I188" s="67" t="str">
        <f t="shared" si="11"/>
        <v/>
      </c>
      <c r="J188" s="97"/>
      <c r="K188" s="67" t="str">
        <f t="shared" si="12"/>
        <v/>
      </c>
      <c r="L188" s="112" t="str">
        <f t="shared" ca="1" si="13"/>
        <v/>
      </c>
      <c r="M188" s="68" t="str">
        <f t="shared" ca="1" si="14"/>
        <v/>
      </c>
      <c r="N188" s="96"/>
      <c r="O188" s="89"/>
      <c r="P188" s="5"/>
      <c r="Q188" s="5"/>
      <c r="R188" s="5"/>
      <c r="S188" s="5"/>
      <c r="T188" s="5"/>
      <c r="U188" s="5"/>
      <c r="V188" s="5"/>
      <c r="W188" s="5"/>
      <c r="X188" s="5"/>
      <c r="Y188" s="5"/>
      <c r="Z188" s="5"/>
    </row>
    <row r="189" spans="1:26">
      <c r="A189" s="95"/>
      <c r="B189" s="96"/>
      <c r="C189" s="107"/>
      <c r="D189" s="107"/>
      <c r="E189" s="96"/>
      <c r="F189" s="97"/>
      <c r="G189" s="108"/>
      <c r="H189" s="67" t="str">
        <f t="shared" si="10"/>
        <v/>
      </c>
      <c r="I189" s="67" t="str">
        <f t="shared" si="11"/>
        <v/>
      </c>
      <c r="J189" s="97"/>
      <c r="K189" s="67" t="str">
        <f t="shared" si="12"/>
        <v/>
      </c>
      <c r="L189" s="112" t="str">
        <f t="shared" ca="1" si="13"/>
        <v/>
      </c>
      <c r="M189" s="68" t="str">
        <f t="shared" ca="1" si="14"/>
        <v/>
      </c>
      <c r="N189" s="96"/>
      <c r="O189" s="89"/>
      <c r="P189" s="5"/>
      <c r="Q189" s="5"/>
      <c r="R189" s="5"/>
      <c r="S189" s="5"/>
      <c r="T189" s="5"/>
      <c r="U189" s="5"/>
      <c r="V189" s="5"/>
      <c r="W189" s="5"/>
      <c r="X189" s="5"/>
      <c r="Y189" s="5"/>
      <c r="Z189" s="5"/>
    </row>
    <row r="190" spans="1:26">
      <c r="A190" s="95"/>
      <c r="B190" s="96"/>
      <c r="C190" s="107"/>
      <c r="D190" s="107"/>
      <c r="E190" s="96"/>
      <c r="F190" s="97"/>
      <c r="G190" s="108"/>
      <c r="H190" s="67" t="str">
        <f t="shared" si="10"/>
        <v/>
      </c>
      <c r="I190" s="67" t="str">
        <f t="shared" si="11"/>
        <v/>
      </c>
      <c r="J190" s="97"/>
      <c r="K190" s="67" t="str">
        <f t="shared" si="12"/>
        <v/>
      </c>
      <c r="L190" s="112" t="str">
        <f t="shared" ca="1" si="13"/>
        <v/>
      </c>
      <c r="M190" s="68" t="str">
        <f t="shared" ca="1" si="14"/>
        <v/>
      </c>
      <c r="N190" s="96"/>
      <c r="O190" s="89"/>
      <c r="P190" s="5"/>
      <c r="Q190" s="5"/>
      <c r="R190" s="5"/>
      <c r="S190" s="5"/>
      <c r="T190" s="5"/>
      <c r="U190" s="5"/>
      <c r="V190" s="5"/>
      <c r="W190" s="5"/>
      <c r="X190" s="5"/>
      <c r="Y190" s="5"/>
      <c r="Z190" s="5"/>
    </row>
    <row r="191" spans="1:26">
      <c r="A191" s="95"/>
      <c r="B191" s="96"/>
      <c r="C191" s="107"/>
      <c r="D191" s="107"/>
      <c r="E191" s="96"/>
      <c r="F191" s="97"/>
      <c r="G191" s="108"/>
      <c r="H191" s="67" t="str">
        <f t="shared" si="10"/>
        <v/>
      </c>
      <c r="I191" s="67" t="str">
        <f t="shared" si="11"/>
        <v/>
      </c>
      <c r="J191" s="97"/>
      <c r="K191" s="67" t="str">
        <f t="shared" si="12"/>
        <v/>
      </c>
      <c r="L191" s="112" t="str">
        <f t="shared" ca="1" si="13"/>
        <v/>
      </c>
      <c r="M191" s="68" t="str">
        <f t="shared" ca="1" si="14"/>
        <v/>
      </c>
      <c r="N191" s="96"/>
      <c r="O191" s="89"/>
      <c r="P191" s="5"/>
      <c r="Q191" s="5"/>
      <c r="R191" s="5"/>
      <c r="S191" s="5"/>
      <c r="T191" s="5"/>
      <c r="U191" s="5"/>
      <c r="V191" s="5"/>
      <c r="W191" s="5"/>
      <c r="X191" s="5"/>
      <c r="Y191" s="5"/>
      <c r="Z191" s="5"/>
    </row>
    <row r="192" spans="1:26">
      <c r="A192" s="95"/>
      <c r="B192" s="96"/>
      <c r="C192" s="107"/>
      <c r="D192" s="107"/>
      <c r="E192" s="96"/>
      <c r="F192" s="97"/>
      <c r="G192" s="108"/>
      <c r="H192" s="67" t="str">
        <f t="shared" si="10"/>
        <v/>
      </c>
      <c r="I192" s="67" t="str">
        <f t="shared" si="11"/>
        <v/>
      </c>
      <c r="J192" s="97"/>
      <c r="K192" s="67" t="str">
        <f t="shared" si="12"/>
        <v/>
      </c>
      <c r="L192" s="112" t="str">
        <f t="shared" ca="1" si="13"/>
        <v/>
      </c>
      <c r="M192" s="68" t="str">
        <f t="shared" ca="1" si="14"/>
        <v/>
      </c>
      <c r="N192" s="96"/>
      <c r="O192" s="89"/>
      <c r="P192" s="5"/>
      <c r="Q192" s="5"/>
      <c r="R192" s="5"/>
      <c r="S192" s="5"/>
      <c r="T192" s="5"/>
      <c r="U192" s="5"/>
      <c r="V192" s="5"/>
      <c r="W192" s="5"/>
      <c r="X192" s="5"/>
      <c r="Y192" s="5"/>
      <c r="Z192" s="5"/>
    </row>
    <row r="193" spans="1:26">
      <c r="A193" s="95"/>
      <c r="B193" s="96"/>
      <c r="C193" s="107"/>
      <c r="D193" s="107"/>
      <c r="E193" s="96"/>
      <c r="F193" s="97"/>
      <c r="G193" s="108"/>
      <c r="H193" s="67" t="str">
        <f t="shared" si="10"/>
        <v/>
      </c>
      <c r="I193" s="67" t="str">
        <f t="shared" si="11"/>
        <v/>
      </c>
      <c r="J193" s="97"/>
      <c r="K193" s="67" t="str">
        <f t="shared" si="12"/>
        <v/>
      </c>
      <c r="L193" s="112" t="str">
        <f t="shared" ca="1" si="13"/>
        <v/>
      </c>
      <c r="M193" s="68" t="str">
        <f t="shared" ca="1" si="14"/>
        <v/>
      </c>
      <c r="N193" s="96"/>
      <c r="O193" s="89"/>
      <c r="P193" s="5"/>
      <c r="Q193" s="5"/>
      <c r="R193" s="5"/>
      <c r="S193" s="5"/>
      <c r="T193" s="5"/>
      <c r="U193" s="5"/>
      <c r="V193" s="5"/>
      <c r="W193" s="5"/>
      <c r="X193" s="5"/>
      <c r="Y193" s="5"/>
      <c r="Z193" s="5"/>
    </row>
    <row r="194" spans="1:26">
      <c r="A194" s="95"/>
      <c r="B194" s="96"/>
      <c r="C194" s="107"/>
      <c r="D194" s="107"/>
      <c r="E194" s="96"/>
      <c r="F194" s="97"/>
      <c r="G194" s="108"/>
      <c r="H194" s="67" t="str">
        <f t="shared" si="10"/>
        <v/>
      </c>
      <c r="I194" s="67" t="str">
        <f t="shared" si="11"/>
        <v/>
      </c>
      <c r="J194" s="97"/>
      <c r="K194" s="67" t="str">
        <f t="shared" si="12"/>
        <v/>
      </c>
      <c r="L194" s="112" t="str">
        <f t="shared" ca="1" si="13"/>
        <v/>
      </c>
      <c r="M194" s="68" t="str">
        <f t="shared" ca="1" si="14"/>
        <v/>
      </c>
      <c r="N194" s="96"/>
      <c r="O194" s="89"/>
      <c r="P194" s="5"/>
      <c r="Q194" s="5"/>
      <c r="R194" s="5"/>
      <c r="S194" s="5"/>
      <c r="T194" s="5"/>
      <c r="U194" s="5"/>
      <c r="V194" s="5"/>
      <c r="W194" s="5"/>
      <c r="X194" s="5"/>
      <c r="Y194" s="5"/>
      <c r="Z194" s="5"/>
    </row>
    <row r="195" spans="1:26">
      <c r="A195" s="95"/>
      <c r="B195" s="96"/>
      <c r="C195" s="107"/>
      <c r="D195" s="107"/>
      <c r="E195" s="96"/>
      <c r="F195" s="97"/>
      <c r="G195" s="108"/>
      <c r="H195" s="67" t="str">
        <f t="shared" si="10"/>
        <v/>
      </c>
      <c r="I195" s="67" t="str">
        <f t="shared" si="11"/>
        <v/>
      </c>
      <c r="J195" s="97"/>
      <c r="K195" s="67" t="str">
        <f t="shared" si="12"/>
        <v/>
      </c>
      <c r="L195" s="112" t="str">
        <f t="shared" ca="1" si="13"/>
        <v/>
      </c>
      <c r="M195" s="68" t="str">
        <f t="shared" ca="1" si="14"/>
        <v/>
      </c>
      <c r="N195" s="96"/>
      <c r="O195" s="89"/>
      <c r="P195" s="5"/>
      <c r="Q195" s="5"/>
      <c r="R195" s="5"/>
      <c r="S195" s="5"/>
      <c r="T195" s="5"/>
      <c r="U195" s="5"/>
      <c r="V195" s="5"/>
      <c r="W195" s="5"/>
      <c r="X195" s="5"/>
      <c r="Y195" s="5"/>
      <c r="Z195" s="5"/>
    </row>
    <row r="196" spans="1:26">
      <c r="A196" s="95"/>
      <c r="B196" s="96"/>
      <c r="C196" s="107"/>
      <c r="D196" s="107"/>
      <c r="E196" s="96"/>
      <c r="F196" s="97"/>
      <c r="G196" s="108"/>
      <c r="H196" s="67" t="str">
        <f t="shared" si="10"/>
        <v/>
      </c>
      <c r="I196" s="67" t="str">
        <f t="shared" si="11"/>
        <v/>
      </c>
      <c r="J196" s="97"/>
      <c r="K196" s="67" t="str">
        <f t="shared" si="12"/>
        <v/>
      </c>
      <c r="L196" s="112" t="str">
        <f t="shared" ca="1" si="13"/>
        <v/>
      </c>
      <c r="M196" s="68" t="str">
        <f t="shared" ca="1" si="14"/>
        <v/>
      </c>
      <c r="N196" s="96"/>
      <c r="O196" s="89"/>
      <c r="P196" s="5"/>
      <c r="Q196" s="5"/>
      <c r="R196" s="5"/>
      <c r="S196" s="5"/>
      <c r="T196" s="5"/>
      <c r="U196" s="5"/>
      <c r="V196" s="5"/>
      <c r="W196" s="5"/>
      <c r="X196" s="5"/>
      <c r="Y196" s="5"/>
      <c r="Z196" s="5"/>
    </row>
    <row r="197" spans="1:26">
      <c r="A197" s="95"/>
      <c r="B197" s="96"/>
      <c r="C197" s="107"/>
      <c r="D197" s="107"/>
      <c r="E197" s="96"/>
      <c r="F197" s="97"/>
      <c r="G197" s="108"/>
      <c r="H197" s="67" t="str">
        <f t="shared" ref="H197:H260" si="15">IF($A197="","",$F197*$G197)</f>
        <v/>
      </c>
      <c r="I197" s="67" t="str">
        <f t="shared" ref="I197:I260" si="16">IF($A197="","",$F197+$H197)</f>
        <v/>
      </c>
      <c r="J197" s="97"/>
      <c r="K197" s="67" t="str">
        <f t="shared" ref="K197:K260" si="17">IF($A197="","",MAX(0,$I197-$J197))</f>
        <v/>
      </c>
      <c r="L197" s="112" t="str">
        <f t="shared" ref="L197:L260" ca="1" si="18">IF($A197="","",IF($K197&lt;=0,"Paid",IF($J197&gt;0,IF(TODAY()&gt;$D197,"Part Paid - Overdue","Part Paid"),IF(TODAY()&gt;$D197,"Overdue","Unpaid"))))</f>
        <v/>
      </c>
      <c r="M197" s="68" t="str">
        <f t="shared" ref="M197:M260" ca="1" si="19">IF(OR($A197="",$K197&lt;=0),"",MAX(0,TODAY()-$D197))</f>
        <v/>
      </c>
      <c r="N197" s="96"/>
      <c r="O197" s="89"/>
      <c r="P197" s="5"/>
      <c r="Q197" s="5"/>
      <c r="R197" s="5"/>
      <c r="S197" s="5"/>
      <c r="T197" s="5"/>
      <c r="U197" s="5"/>
      <c r="V197" s="5"/>
      <c r="W197" s="5"/>
      <c r="X197" s="5"/>
      <c r="Y197" s="5"/>
      <c r="Z197" s="5"/>
    </row>
    <row r="198" spans="1:26">
      <c r="A198" s="95"/>
      <c r="B198" s="96"/>
      <c r="C198" s="107"/>
      <c r="D198" s="107"/>
      <c r="E198" s="96"/>
      <c r="F198" s="97"/>
      <c r="G198" s="108"/>
      <c r="H198" s="67" t="str">
        <f t="shared" si="15"/>
        <v/>
      </c>
      <c r="I198" s="67" t="str">
        <f t="shared" si="16"/>
        <v/>
      </c>
      <c r="J198" s="97"/>
      <c r="K198" s="67" t="str">
        <f t="shared" si="17"/>
        <v/>
      </c>
      <c r="L198" s="112" t="str">
        <f t="shared" ca="1" si="18"/>
        <v/>
      </c>
      <c r="M198" s="68" t="str">
        <f t="shared" ca="1" si="19"/>
        <v/>
      </c>
      <c r="N198" s="96"/>
      <c r="O198" s="89"/>
      <c r="P198" s="5"/>
      <c r="Q198" s="5"/>
      <c r="R198" s="5"/>
      <c r="S198" s="5"/>
      <c r="T198" s="5"/>
      <c r="U198" s="5"/>
      <c r="V198" s="5"/>
      <c r="W198" s="5"/>
      <c r="X198" s="5"/>
      <c r="Y198" s="5"/>
      <c r="Z198" s="5"/>
    </row>
    <row r="199" spans="1:26">
      <c r="A199" s="95"/>
      <c r="B199" s="96"/>
      <c r="C199" s="107"/>
      <c r="D199" s="107"/>
      <c r="E199" s="96"/>
      <c r="F199" s="97"/>
      <c r="G199" s="108"/>
      <c r="H199" s="67" t="str">
        <f t="shared" si="15"/>
        <v/>
      </c>
      <c r="I199" s="67" t="str">
        <f t="shared" si="16"/>
        <v/>
      </c>
      <c r="J199" s="97"/>
      <c r="K199" s="67" t="str">
        <f t="shared" si="17"/>
        <v/>
      </c>
      <c r="L199" s="112" t="str">
        <f t="shared" ca="1" si="18"/>
        <v/>
      </c>
      <c r="M199" s="68" t="str">
        <f t="shared" ca="1" si="19"/>
        <v/>
      </c>
      <c r="N199" s="96"/>
      <c r="O199" s="89"/>
      <c r="P199" s="5"/>
      <c r="Q199" s="5"/>
      <c r="R199" s="5"/>
      <c r="S199" s="5"/>
      <c r="T199" s="5"/>
      <c r="U199" s="5"/>
      <c r="V199" s="5"/>
      <c r="W199" s="5"/>
      <c r="X199" s="5"/>
      <c r="Y199" s="5"/>
      <c r="Z199" s="5"/>
    </row>
    <row r="200" spans="1:26">
      <c r="A200" s="95"/>
      <c r="B200" s="96"/>
      <c r="C200" s="107"/>
      <c r="D200" s="107"/>
      <c r="E200" s="96"/>
      <c r="F200" s="97"/>
      <c r="G200" s="108"/>
      <c r="H200" s="67" t="str">
        <f t="shared" si="15"/>
        <v/>
      </c>
      <c r="I200" s="67" t="str">
        <f t="shared" si="16"/>
        <v/>
      </c>
      <c r="J200" s="97"/>
      <c r="K200" s="67" t="str">
        <f t="shared" si="17"/>
        <v/>
      </c>
      <c r="L200" s="112" t="str">
        <f t="shared" ca="1" si="18"/>
        <v/>
      </c>
      <c r="M200" s="68" t="str">
        <f t="shared" ca="1" si="19"/>
        <v/>
      </c>
      <c r="N200" s="96"/>
      <c r="O200" s="89"/>
      <c r="P200" s="5"/>
      <c r="Q200" s="5"/>
      <c r="R200" s="5"/>
      <c r="S200" s="5"/>
      <c r="T200" s="5"/>
      <c r="U200" s="5"/>
      <c r="V200" s="5"/>
      <c r="W200" s="5"/>
      <c r="X200" s="5"/>
      <c r="Y200" s="5"/>
      <c r="Z200" s="5"/>
    </row>
    <row r="201" spans="1:26">
      <c r="A201" s="95"/>
      <c r="B201" s="96"/>
      <c r="C201" s="107"/>
      <c r="D201" s="107"/>
      <c r="E201" s="96"/>
      <c r="F201" s="97"/>
      <c r="G201" s="108"/>
      <c r="H201" s="67" t="str">
        <f t="shared" si="15"/>
        <v/>
      </c>
      <c r="I201" s="67" t="str">
        <f t="shared" si="16"/>
        <v/>
      </c>
      <c r="J201" s="97"/>
      <c r="K201" s="67" t="str">
        <f t="shared" si="17"/>
        <v/>
      </c>
      <c r="L201" s="112" t="str">
        <f t="shared" ca="1" si="18"/>
        <v/>
      </c>
      <c r="M201" s="68" t="str">
        <f t="shared" ca="1" si="19"/>
        <v/>
      </c>
      <c r="N201" s="96"/>
      <c r="O201" s="89"/>
      <c r="P201" s="5"/>
      <c r="Q201" s="5"/>
      <c r="R201" s="5"/>
      <c r="S201" s="5"/>
      <c r="T201" s="5"/>
      <c r="U201" s="5"/>
      <c r="V201" s="5"/>
      <c r="W201" s="5"/>
      <c r="X201" s="5"/>
      <c r="Y201" s="5"/>
      <c r="Z201" s="5"/>
    </row>
    <row r="202" spans="1:26">
      <c r="A202" s="95"/>
      <c r="B202" s="96"/>
      <c r="C202" s="107"/>
      <c r="D202" s="107"/>
      <c r="E202" s="96"/>
      <c r="F202" s="97"/>
      <c r="G202" s="108"/>
      <c r="H202" s="67" t="str">
        <f t="shared" si="15"/>
        <v/>
      </c>
      <c r="I202" s="67" t="str">
        <f t="shared" si="16"/>
        <v/>
      </c>
      <c r="J202" s="97"/>
      <c r="K202" s="67" t="str">
        <f t="shared" si="17"/>
        <v/>
      </c>
      <c r="L202" s="112" t="str">
        <f t="shared" ca="1" si="18"/>
        <v/>
      </c>
      <c r="M202" s="68" t="str">
        <f t="shared" ca="1" si="19"/>
        <v/>
      </c>
      <c r="N202" s="96"/>
      <c r="O202" s="89"/>
      <c r="P202" s="5"/>
      <c r="Q202" s="5"/>
      <c r="R202" s="5"/>
      <c r="S202" s="5"/>
      <c r="T202" s="5"/>
      <c r="U202" s="5"/>
      <c r="V202" s="5"/>
      <c r="W202" s="5"/>
      <c r="X202" s="5"/>
      <c r="Y202" s="5"/>
      <c r="Z202" s="5"/>
    </row>
    <row r="203" spans="1:26">
      <c r="A203" s="95"/>
      <c r="B203" s="96"/>
      <c r="C203" s="107"/>
      <c r="D203" s="107"/>
      <c r="E203" s="96"/>
      <c r="F203" s="97"/>
      <c r="G203" s="108"/>
      <c r="H203" s="67" t="str">
        <f t="shared" si="15"/>
        <v/>
      </c>
      <c r="I203" s="67" t="str">
        <f t="shared" si="16"/>
        <v/>
      </c>
      <c r="J203" s="97"/>
      <c r="K203" s="67" t="str">
        <f t="shared" si="17"/>
        <v/>
      </c>
      <c r="L203" s="112" t="str">
        <f t="shared" ca="1" si="18"/>
        <v/>
      </c>
      <c r="M203" s="68" t="str">
        <f t="shared" ca="1" si="19"/>
        <v/>
      </c>
      <c r="N203" s="96"/>
      <c r="O203" s="89"/>
      <c r="P203" s="5"/>
      <c r="Q203" s="5"/>
      <c r="R203" s="5"/>
      <c r="S203" s="5"/>
      <c r="T203" s="5"/>
      <c r="U203" s="5"/>
      <c r="V203" s="5"/>
      <c r="W203" s="5"/>
      <c r="X203" s="5"/>
      <c r="Y203" s="5"/>
      <c r="Z203" s="5"/>
    </row>
    <row r="204" spans="1:26">
      <c r="A204" s="95"/>
      <c r="B204" s="96"/>
      <c r="C204" s="107"/>
      <c r="D204" s="107"/>
      <c r="E204" s="96"/>
      <c r="F204" s="97"/>
      <c r="G204" s="108"/>
      <c r="H204" s="67" t="str">
        <f t="shared" si="15"/>
        <v/>
      </c>
      <c r="I204" s="67" t="str">
        <f t="shared" si="16"/>
        <v/>
      </c>
      <c r="J204" s="97"/>
      <c r="K204" s="67" t="str">
        <f t="shared" si="17"/>
        <v/>
      </c>
      <c r="L204" s="112" t="str">
        <f t="shared" ca="1" si="18"/>
        <v/>
      </c>
      <c r="M204" s="68" t="str">
        <f t="shared" ca="1" si="19"/>
        <v/>
      </c>
      <c r="N204" s="96"/>
      <c r="O204" s="89"/>
      <c r="P204" s="5"/>
      <c r="Q204" s="5"/>
      <c r="R204" s="5"/>
      <c r="S204" s="5"/>
      <c r="T204" s="5"/>
      <c r="U204" s="5"/>
      <c r="V204" s="5"/>
      <c r="W204" s="5"/>
      <c r="X204" s="5"/>
      <c r="Y204" s="5"/>
      <c r="Z204" s="5"/>
    </row>
    <row r="205" spans="1:26">
      <c r="A205" s="95"/>
      <c r="B205" s="96"/>
      <c r="C205" s="107"/>
      <c r="D205" s="107"/>
      <c r="E205" s="96"/>
      <c r="F205" s="97"/>
      <c r="G205" s="108"/>
      <c r="H205" s="67" t="str">
        <f t="shared" si="15"/>
        <v/>
      </c>
      <c r="I205" s="67" t="str">
        <f t="shared" si="16"/>
        <v/>
      </c>
      <c r="J205" s="97"/>
      <c r="K205" s="67" t="str">
        <f t="shared" si="17"/>
        <v/>
      </c>
      <c r="L205" s="112" t="str">
        <f t="shared" ca="1" si="18"/>
        <v/>
      </c>
      <c r="M205" s="68" t="str">
        <f t="shared" ca="1" si="19"/>
        <v/>
      </c>
      <c r="N205" s="96"/>
      <c r="O205" s="89"/>
      <c r="P205" s="5"/>
      <c r="Q205" s="5"/>
      <c r="R205" s="5"/>
      <c r="S205" s="5"/>
      <c r="T205" s="5"/>
      <c r="U205" s="5"/>
      <c r="V205" s="5"/>
      <c r="W205" s="5"/>
      <c r="X205" s="5"/>
      <c r="Y205" s="5"/>
      <c r="Z205" s="5"/>
    </row>
    <row r="206" spans="1:26">
      <c r="A206" s="95"/>
      <c r="B206" s="96"/>
      <c r="C206" s="107"/>
      <c r="D206" s="107"/>
      <c r="E206" s="96"/>
      <c r="F206" s="97"/>
      <c r="G206" s="108"/>
      <c r="H206" s="67" t="str">
        <f t="shared" si="15"/>
        <v/>
      </c>
      <c r="I206" s="67" t="str">
        <f t="shared" si="16"/>
        <v/>
      </c>
      <c r="J206" s="97"/>
      <c r="K206" s="67" t="str">
        <f t="shared" si="17"/>
        <v/>
      </c>
      <c r="L206" s="112" t="str">
        <f t="shared" ca="1" si="18"/>
        <v/>
      </c>
      <c r="M206" s="68" t="str">
        <f t="shared" ca="1" si="19"/>
        <v/>
      </c>
      <c r="N206" s="96"/>
      <c r="O206" s="89"/>
      <c r="P206" s="5"/>
      <c r="Q206" s="5"/>
      <c r="R206" s="5"/>
      <c r="S206" s="5"/>
      <c r="T206" s="5"/>
      <c r="U206" s="5"/>
      <c r="V206" s="5"/>
      <c r="W206" s="5"/>
      <c r="X206" s="5"/>
      <c r="Y206" s="5"/>
      <c r="Z206" s="5"/>
    </row>
    <row r="207" spans="1:26">
      <c r="A207" s="95"/>
      <c r="B207" s="96"/>
      <c r="C207" s="107"/>
      <c r="D207" s="107"/>
      <c r="E207" s="96"/>
      <c r="F207" s="97"/>
      <c r="G207" s="108"/>
      <c r="H207" s="67" t="str">
        <f t="shared" si="15"/>
        <v/>
      </c>
      <c r="I207" s="67" t="str">
        <f t="shared" si="16"/>
        <v/>
      </c>
      <c r="J207" s="97"/>
      <c r="K207" s="67" t="str">
        <f t="shared" si="17"/>
        <v/>
      </c>
      <c r="L207" s="112" t="str">
        <f t="shared" ca="1" si="18"/>
        <v/>
      </c>
      <c r="M207" s="68" t="str">
        <f t="shared" ca="1" si="19"/>
        <v/>
      </c>
      <c r="N207" s="96"/>
      <c r="O207" s="89"/>
      <c r="P207" s="5"/>
      <c r="Q207" s="5"/>
      <c r="R207" s="5"/>
      <c r="S207" s="5"/>
      <c r="T207" s="5"/>
      <c r="U207" s="5"/>
      <c r="V207" s="5"/>
      <c r="W207" s="5"/>
      <c r="X207" s="5"/>
      <c r="Y207" s="5"/>
      <c r="Z207" s="5"/>
    </row>
    <row r="208" spans="1:26">
      <c r="A208" s="95"/>
      <c r="B208" s="96"/>
      <c r="C208" s="107"/>
      <c r="D208" s="107"/>
      <c r="E208" s="96"/>
      <c r="F208" s="97"/>
      <c r="G208" s="108"/>
      <c r="H208" s="67" t="str">
        <f t="shared" si="15"/>
        <v/>
      </c>
      <c r="I208" s="67" t="str">
        <f t="shared" si="16"/>
        <v/>
      </c>
      <c r="J208" s="97"/>
      <c r="K208" s="67" t="str">
        <f t="shared" si="17"/>
        <v/>
      </c>
      <c r="L208" s="112" t="str">
        <f t="shared" ca="1" si="18"/>
        <v/>
      </c>
      <c r="M208" s="68" t="str">
        <f t="shared" ca="1" si="19"/>
        <v/>
      </c>
      <c r="N208" s="96"/>
      <c r="O208" s="89"/>
      <c r="P208" s="5"/>
      <c r="Q208" s="5"/>
      <c r="R208" s="5"/>
      <c r="S208" s="5"/>
      <c r="T208" s="5"/>
      <c r="U208" s="5"/>
      <c r="V208" s="5"/>
      <c r="W208" s="5"/>
      <c r="X208" s="5"/>
      <c r="Y208" s="5"/>
      <c r="Z208" s="5"/>
    </row>
    <row r="209" spans="1:26">
      <c r="A209" s="95"/>
      <c r="B209" s="96"/>
      <c r="C209" s="107"/>
      <c r="D209" s="107"/>
      <c r="E209" s="96"/>
      <c r="F209" s="97"/>
      <c r="G209" s="108"/>
      <c r="H209" s="67" t="str">
        <f t="shared" si="15"/>
        <v/>
      </c>
      <c r="I209" s="67" t="str">
        <f t="shared" si="16"/>
        <v/>
      </c>
      <c r="J209" s="97"/>
      <c r="K209" s="67" t="str">
        <f t="shared" si="17"/>
        <v/>
      </c>
      <c r="L209" s="112" t="str">
        <f t="shared" ca="1" si="18"/>
        <v/>
      </c>
      <c r="M209" s="68" t="str">
        <f t="shared" ca="1" si="19"/>
        <v/>
      </c>
      <c r="N209" s="96"/>
      <c r="O209" s="89"/>
      <c r="P209" s="5"/>
      <c r="Q209" s="5"/>
      <c r="R209" s="5"/>
      <c r="S209" s="5"/>
      <c r="T209" s="5"/>
      <c r="U209" s="5"/>
      <c r="V209" s="5"/>
      <c r="W209" s="5"/>
      <c r="X209" s="5"/>
      <c r="Y209" s="5"/>
      <c r="Z209" s="5"/>
    </row>
    <row r="210" spans="1:26">
      <c r="A210" s="95"/>
      <c r="B210" s="96"/>
      <c r="C210" s="107"/>
      <c r="D210" s="107"/>
      <c r="E210" s="96"/>
      <c r="F210" s="97"/>
      <c r="G210" s="108"/>
      <c r="H210" s="67" t="str">
        <f t="shared" si="15"/>
        <v/>
      </c>
      <c r="I210" s="67" t="str">
        <f t="shared" si="16"/>
        <v/>
      </c>
      <c r="J210" s="97"/>
      <c r="K210" s="67" t="str">
        <f t="shared" si="17"/>
        <v/>
      </c>
      <c r="L210" s="112" t="str">
        <f t="shared" ca="1" si="18"/>
        <v/>
      </c>
      <c r="M210" s="68" t="str">
        <f t="shared" ca="1" si="19"/>
        <v/>
      </c>
      <c r="N210" s="96"/>
      <c r="O210" s="89"/>
      <c r="P210" s="5"/>
      <c r="Q210" s="5"/>
      <c r="R210" s="5"/>
      <c r="S210" s="5"/>
      <c r="T210" s="5"/>
      <c r="U210" s="5"/>
      <c r="V210" s="5"/>
      <c r="W210" s="5"/>
      <c r="X210" s="5"/>
      <c r="Y210" s="5"/>
      <c r="Z210" s="5"/>
    </row>
    <row r="211" spans="1:26">
      <c r="A211" s="95"/>
      <c r="B211" s="96"/>
      <c r="C211" s="107"/>
      <c r="D211" s="107"/>
      <c r="E211" s="96"/>
      <c r="F211" s="97"/>
      <c r="G211" s="108"/>
      <c r="H211" s="67" t="str">
        <f t="shared" si="15"/>
        <v/>
      </c>
      <c r="I211" s="67" t="str">
        <f t="shared" si="16"/>
        <v/>
      </c>
      <c r="J211" s="97"/>
      <c r="K211" s="67" t="str">
        <f t="shared" si="17"/>
        <v/>
      </c>
      <c r="L211" s="112" t="str">
        <f t="shared" ca="1" si="18"/>
        <v/>
      </c>
      <c r="M211" s="68" t="str">
        <f t="shared" ca="1" si="19"/>
        <v/>
      </c>
      <c r="N211" s="96"/>
      <c r="O211" s="89"/>
      <c r="P211" s="5"/>
      <c r="Q211" s="5"/>
      <c r="R211" s="5"/>
      <c r="S211" s="5"/>
      <c r="T211" s="5"/>
      <c r="U211" s="5"/>
      <c r="V211" s="5"/>
      <c r="W211" s="5"/>
      <c r="X211" s="5"/>
      <c r="Y211" s="5"/>
      <c r="Z211" s="5"/>
    </row>
    <row r="212" spans="1:26">
      <c r="A212" s="95"/>
      <c r="B212" s="96"/>
      <c r="C212" s="107"/>
      <c r="D212" s="107"/>
      <c r="E212" s="96"/>
      <c r="F212" s="97"/>
      <c r="G212" s="108"/>
      <c r="H212" s="67" t="str">
        <f t="shared" si="15"/>
        <v/>
      </c>
      <c r="I212" s="67" t="str">
        <f t="shared" si="16"/>
        <v/>
      </c>
      <c r="J212" s="97"/>
      <c r="K212" s="67" t="str">
        <f t="shared" si="17"/>
        <v/>
      </c>
      <c r="L212" s="112" t="str">
        <f t="shared" ca="1" si="18"/>
        <v/>
      </c>
      <c r="M212" s="68" t="str">
        <f t="shared" ca="1" si="19"/>
        <v/>
      </c>
      <c r="N212" s="96"/>
      <c r="O212" s="89"/>
      <c r="P212" s="5"/>
      <c r="Q212" s="5"/>
      <c r="R212" s="5"/>
      <c r="S212" s="5"/>
      <c r="T212" s="5"/>
      <c r="U212" s="5"/>
      <c r="V212" s="5"/>
      <c r="W212" s="5"/>
      <c r="X212" s="5"/>
      <c r="Y212" s="5"/>
      <c r="Z212" s="5"/>
    </row>
    <row r="213" spans="1:26">
      <c r="A213" s="95"/>
      <c r="B213" s="96"/>
      <c r="C213" s="107"/>
      <c r="D213" s="107"/>
      <c r="E213" s="96"/>
      <c r="F213" s="97"/>
      <c r="G213" s="108"/>
      <c r="H213" s="67" t="str">
        <f t="shared" si="15"/>
        <v/>
      </c>
      <c r="I213" s="67" t="str">
        <f t="shared" si="16"/>
        <v/>
      </c>
      <c r="J213" s="97"/>
      <c r="K213" s="67" t="str">
        <f t="shared" si="17"/>
        <v/>
      </c>
      <c r="L213" s="112" t="str">
        <f t="shared" ca="1" si="18"/>
        <v/>
      </c>
      <c r="M213" s="68" t="str">
        <f t="shared" ca="1" si="19"/>
        <v/>
      </c>
      <c r="N213" s="96"/>
      <c r="O213" s="89"/>
      <c r="P213" s="5"/>
      <c r="Q213" s="5"/>
      <c r="R213" s="5"/>
      <c r="S213" s="5"/>
      <c r="T213" s="5"/>
      <c r="U213" s="5"/>
      <c r="V213" s="5"/>
      <c r="W213" s="5"/>
      <c r="X213" s="5"/>
      <c r="Y213" s="5"/>
      <c r="Z213" s="5"/>
    </row>
    <row r="214" spans="1:26">
      <c r="A214" s="95"/>
      <c r="B214" s="96"/>
      <c r="C214" s="107"/>
      <c r="D214" s="107"/>
      <c r="E214" s="96"/>
      <c r="F214" s="97"/>
      <c r="G214" s="108"/>
      <c r="H214" s="67" t="str">
        <f t="shared" si="15"/>
        <v/>
      </c>
      <c r="I214" s="67" t="str">
        <f t="shared" si="16"/>
        <v/>
      </c>
      <c r="J214" s="97"/>
      <c r="K214" s="67" t="str">
        <f t="shared" si="17"/>
        <v/>
      </c>
      <c r="L214" s="112" t="str">
        <f t="shared" ca="1" si="18"/>
        <v/>
      </c>
      <c r="M214" s="68" t="str">
        <f t="shared" ca="1" si="19"/>
        <v/>
      </c>
      <c r="N214" s="96"/>
      <c r="O214" s="89"/>
      <c r="P214" s="5"/>
      <c r="Q214" s="5"/>
      <c r="R214" s="5"/>
      <c r="S214" s="5"/>
      <c r="T214" s="5"/>
      <c r="U214" s="5"/>
      <c r="V214" s="5"/>
      <c r="W214" s="5"/>
      <c r="X214" s="5"/>
      <c r="Y214" s="5"/>
      <c r="Z214" s="5"/>
    </row>
    <row r="215" spans="1:26">
      <c r="A215" s="95"/>
      <c r="B215" s="96"/>
      <c r="C215" s="107"/>
      <c r="D215" s="107"/>
      <c r="E215" s="96"/>
      <c r="F215" s="97"/>
      <c r="G215" s="108"/>
      <c r="H215" s="67" t="str">
        <f t="shared" si="15"/>
        <v/>
      </c>
      <c r="I215" s="67" t="str">
        <f t="shared" si="16"/>
        <v/>
      </c>
      <c r="J215" s="97"/>
      <c r="K215" s="67" t="str">
        <f t="shared" si="17"/>
        <v/>
      </c>
      <c r="L215" s="112" t="str">
        <f t="shared" ca="1" si="18"/>
        <v/>
      </c>
      <c r="M215" s="68" t="str">
        <f t="shared" ca="1" si="19"/>
        <v/>
      </c>
      <c r="N215" s="96"/>
      <c r="O215" s="89"/>
      <c r="P215" s="5"/>
      <c r="Q215" s="5"/>
      <c r="R215" s="5"/>
      <c r="S215" s="5"/>
      <c r="T215" s="5"/>
      <c r="U215" s="5"/>
      <c r="V215" s="5"/>
      <c r="W215" s="5"/>
      <c r="X215" s="5"/>
      <c r="Y215" s="5"/>
      <c r="Z215" s="5"/>
    </row>
    <row r="216" spans="1:26">
      <c r="A216" s="95"/>
      <c r="B216" s="96"/>
      <c r="C216" s="107"/>
      <c r="D216" s="107"/>
      <c r="E216" s="96"/>
      <c r="F216" s="97"/>
      <c r="G216" s="108"/>
      <c r="H216" s="67" t="str">
        <f t="shared" si="15"/>
        <v/>
      </c>
      <c r="I216" s="67" t="str">
        <f t="shared" si="16"/>
        <v/>
      </c>
      <c r="J216" s="97"/>
      <c r="K216" s="67" t="str">
        <f t="shared" si="17"/>
        <v/>
      </c>
      <c r="L216" s="112" t="str">
        <f t="shared" ca="1" si="18"/>
        <v/>
      </c>
      <c r="M216" s="68" t="str">
        <f t="shared" ca="1" si="19"/>
        <v/>
      </c>
      <c r="N216" s="96"/>
      <c r="O216" s="89"/>
      <c r="P216" s="5"/>
      <c r="Q216" s="5"/>
      <c r="R216" s="5"/>
      <c r="S216" s="5"/>
      <c r="T216" s="5"/>
      <c r="U216" s="5"/>
      <c r="V216" s="5"/>
      <c r="W216" s="5"/>
      <c r="X216" s="5"/>
      <c r="Y216" s="5"/>
      <c r="Z216" s="5"/>
    </row>
    <row r="217" spans="1:26">
      <c r="A217" s="95"/>
      <c r="B217" s="96"/>
      <c r="C217" s="107"/>
      <c r="D217" s="107"/>
      <c r="E217" s="96"/>
      <c r="F217" s="97"/>
      <c r="G217" s="108"/>
      <c r="H217" s="67" t="str">
        <f t="shared" si="15"/>
        <v/>
      </c>
      <c r="I217" s="67" t="str">
        <f t="shared" si="16"/>
        <v/>
      </c>
      <c r="J217" s="97"/>
      <c r="K217" s="67" t="str">
        <f t="shared" si="17"/>
        <v/>
      </c>
      <c r="L217" s="112" t="str">
        <f t="shared" ca="1" si="18"/>
        <v/>
      </c>
      <c r="M217" s="68" t="str">
        <f t="shared" ca="1" si="19"/>
        <v/>
      </c>
      <c r="N217" s="96"/>
      <c r="O217" s="89"/>
      <c r="P217" s="5"/>
      <c r="Q217" s="5"/>
      <c r="R217" s="5"/>
      <c r="S217" s="5"/>
      <c r="T217" s="5"/>
      <c r="U217" s="5"/>
      <c r="V217" s="5"/>
      <c r="W217" s="5"/>
      <c r="X217" s="5"/>
      <c r="Y217" s="5"/>
      <c r="Z217" s="5"/>
    </row>
    <row r="218" spans="1:26">
      <c r="A218" s="95"/>
      <c r="B218" s="96"/>
      <c r="C218" s="107"/>
      <c r="D218" s="107"/>
      <c r="E218" s="96"/>
      <c r="F218" s="97"/>
      <c r="G218" s="108"/>
      <c r="H218" s="67" t="str">
        <f t="shared" si="15"/>
        <v/>
      </c>
      <c r="I218" s="67" t="str">
        <f t="shared" si="16"/>
        <v/>
      </c>
      <c r="J218" s="97"/>
      <c r="K218" s="67" t="str">
        <f t="shared" si="17"/>
        <v/>
      </c>
      <c r="L218" s="112" t="str">
        <f t="shared" ca="1" si="18"/>
        <v/>
      </c>
      <c r="M218" s="68" t="str">
        <f t="shared" ca="1" si="19"/>
        <v/>
      </c>
      <c r="N218" s="96"/>
      <c r="O218" s="89"/>
      <c r="P218" s="5"/>
      <c r="Q218" s="5"/>
      <c r="R218" s="5"/>
      <c r="S218" s="5"/>
      <c r="T218" s="5"/>
      <c r="U218" s="5"/>
      <c r="V218" s="5"/>
      <c r="W218" s="5"/>
      <c r="X218" s="5"/>
      <c r="Y218" s="5"/>
      <c r="Z218" s="5"/>
    </row>
    <row r="219" spans="1:26">
      <c r="A219" s="95"/>
      <c r="B219" s="96"/>
      <c r="C219" s="107"/>
      <c r="D219" s="107"/>
      <c r="E219" s="96"/>
      <c r="F219" s="97"/>
      <c r="G219" s="108"/>
      <c r="H219" s="67" t="str">
        <f t="shared" si="15"/>
        <v/>
      </c>
      <c r="I219" s="67" t="str">
        <f t="shared" si="16"/>
        <v/>
      </c>
      <c r="J219" s="97"/>
      <c r="K219" s="67" t="str">
        <f t="shared" si="17"/>
        <v/>
      </c>
      <c r="L219" s="112" t="str">
        <f t="shared" ca="1" si="18"/>
        <v/>
      </c>
      <c r="M219" s="68" t="str">
        <f t="shared" ca="1" si="19"/>
        <v/>
      </c>
      <c r="N219" s="96"/>
      <c r="O219" s="89"/>
      <c r="P219" s="5"/>
      <c r="Q219" s="5"/>
      <c r="R219" s="5"/>
      <c r="S219" s="5"/>
      <c r="T219" s="5"/>
      <c r="U219" s="5"/>
      <c r="V219" s="5"/>
      <c r="W219" s="5"/>
      <c r="X219" s="5"/>
      <c r="Y219" s="5"/>
      <c r="Z219" s="5"/>
    </row>
    <row r="220" spans="1:26">
      <c r="A220" s="95"/>
      <c r="B220" s="96"/>
      <c r="C220" s="107"/>
      <c r="D220" s="107"/>
      <c r="E220" s="96"/>
      <c r="F220" s="97"/>
      <c r="G220" s="108"/>
      <c r="H220" s="67" t="str">
        <f t="shared" si="15"/>
        <v/>
      </c>
      <c r="I220" s="67" t="str">
        <f t="shared" si="16"/>
        <v/>
      </c>
      <c r="J220" s="97"/>
      <c r="K220" s="67" t="str">
        <f t="shared" si="17"/>
        <v/>
      </c>
      <c r="L220" s="112" t="str">
        <f t="shared" ca="1" si="18"/>
        <v/>
      </c>
      <c r="M220" s="68" t="str">
        <f t="shared" ca="1" si="19"/>
        <v/>
      </c>
      <c r="N220" s="96"/>
      <c r="O220" s="89"/>
      <c r="P220" s="5"/>
      <c r="Q220" s="5"/>
      <c r="R220" s="5"/>
      <c r="S220" s="5"/>
      <c r="T220" s="5"/>
      <c r="U220" s="5"/>
      <c r="V220" s="5"/>
      <c r="W220" s="5"/>
      <c r="X220" s="5"/>
      <c r="Y220" s="5"/>
      <c r="Z220" s="5"/>
    </row>
    <row r="221" spans="1:26">
      <c r="A221" s="95"/>
      <c r="B221" s="96"/>
      <c r="C221" s="107"/>
      <c r="D221" s="107"/>
      <c r="E221" s="96"/>
      <c r="F221" s="97"/>
      <c r="G221" s="108"/>
      <c r="H221" s="67" t="str">
        <f t="shared" si="15"/>
        <v/>
      </c>
      <c r="I221" s="67" t="str">
        <f t="shared" si="16"/>
        <v/>
      </c>
      <c r="J221" s="97"/>
      <c r="K221" s="67" t="str">
        <f t="shared" si="17"/>
        <v/>
      </c>
      <c r="L221" s="112" t="str">
        <f t="shared" ca="1" si="18"/>
        <v/>
      </c>
      <c r="M221" s="68" t="str">
        <f t="shared" ca="1" si="19"/>
        <v/>
      </c>
      <c r="N221" s="96"/>
      <c r="O221" s="89"/>
      <c r="P221" s="5"/>
      <c r="Q221" s="5"/>
      <c r="R221" s="5"/>
      <c r="S221" s="5"/>
      <c r="T221" s="5"/>
      <c r="U221" s="5"/>
      <c r="V221" s="5"/>
      <c r="W221" s="5"/>
      <c r="X221" s="5"/>
      <c r="Y221" s="5"/>
      <c r="Z221" s="5"/>
    </row>
    <row r="222" spans="1:26">
      <c r="A222" s="95"/>
      <c r="B222" s="96"/>
      <c r="C222" s="107"/>
      <c r="D222" s="107"/>
      <c r="E222" s="96"/>
      <c r="F222" s="97"/>
      <c r="G222" s="108"/>
      <c r="H222" s="67" t="str">
        <f t="shared" si="15"/>
        <v/>
      </c>
      <c r="I222" s="67" t="str">
        <f t="shared" si="16"/>
        <v/>
      </c>
      <c r="J222" s="97"/>
      <c r="K222" s="67" t="str">
        <f t="shared" si="17"/>
        <v/>
      </c>
      <c r="L222" s="112" t="str">
        <f t="shared" ca="1" si="18"/>
        <v/>
      </c>
      <c r="M222" s="68" t="str">
        <f t="shared" ca="1" si="19"/>
        <v/>
      </c>
      <c r="N222" s="96"/>
      <c r="O222" s="89"/>
      <c r="P222" s="5"/>
      <c r="Q222" s="5"/>
      <c r="R222" s="5"/>
      <c r="S222" s="5"/>
      <c r="T222" s="5"/>
      <c r="U222" s="5"/>
      <c r="V222" s="5"/>
      <c r="W222" s="5"/>
      <c r="X222" s="5"/>
      <c r="Y222" s="5"/>
      <c r="Z222" s="5"/>
    </row>
    <row r="223" spans="1:26">
      <c r="A223" s="95"/>
      <c r="B223" s="96"/>
      <c r="C223" s="107"/>
      <c r="D223" s="107"/>
      <c r="E223" s="96"/>
      <c r="F223" s="97"/>
      <c r="G223" s="108"/>
      <c r="H223" s="67" t="str">
        <f t="shared" si="15"/>
        <v/>
      </c>
      <c r="I223" s="67" t="str">
        <f t="shared" si="16"/>
        <v/>
      </c>
      <c r="J223" s="97"/>
      <c r="K223" s="67" t="str">
        <f t="shared" si="17"/>
        <v/>
      </c>
      <c r="L223" s="112" t="str">
        <f t="shared" ca="1" si="18"/>
        <v/>
      </c>
      <c r="M223" s="68" t="str">
        <f t="shared" ca="1" si="19"/>
        <v/>
      </c>
      <c r="N223" s="96"/>
      <c r="O223" s="89"/>
      <c r="P223" s="5"/>
      <c r="Q223" s="5"/>
      <c r="R223" s="5"/>
      <c r="S223" s="5"/>
      <c r="T223" s="5"/>
      <c r="U223" s="5"/>
      <c r="V223" s="5"/>
      <c r="W223" s="5"/>
      <c r="X223" s="5"/>
      <c r="Y223" s="5"/>
      <c r="Z223" s="5"/>
    </row>
    <row r="224" spans="1:26">
      <c r="A224" s="95"/>
      <c r="B224" s="96"/>
      <c r="C224" s="107"/>
      <c r="D224" s="107"/>
      <c r="E224" s="96"/>
      <c r="F224" s="97"/>
      <c r="G224" s="108"/>
      <c r="H224" s="67" t="str">
        <f t="shared" si="15"/>
        <v/>
      </c>
      <c r="I224" s="67" t="str">
        <f t="shared" si="16"/>
        <v/>
      </c>
      <c r="J224" s="97"/>
      <c r="K224" s="67" t="str">
        <f t="shared" si="17"/>
        <v/>
      </c>
      <c r="L224" s="112" t="str">
        <f t="shared" ca="1" si="18"/>
        <v/>
      </c>
      <c r="M224" s="68" t="str">
        <f t="shared" ca="1" si="19"/>
        <v/>
      </c>
      <c r="N224" s="96"/>
      <c r="O224" s="89"/>
      <c r="P224" s="5"/>
      <c r="Q224" s="5"/>
      <c r="R224" s="5"/>
      <c r="S224" s="5"/>
      <c r="T224" s="5"/>
      <c r="U224" s="5"/>
      <c r="V224" s="5"/>
      <c r="W224" s="5"/>
      <c r="X224" s="5"/>
      <c r="Y224" s="5"/>
      <c r="Z224" s="5"/>
    </row>
    <row r="225" spans="1:26">
      <c r="A225" s="95"/>
      <c r="B225" s="96"/>
      <c r="C225" s="107"/>
      <c r="D225" s="107"/>
      <c r="E225" s="96"/>
      <c r="F225" s="97"/>
      <c r="G225" s="108"/>
      <c r="H225" s="67" t="str">
        <f t="shared" si="15"/>
        <v/>
      </c>
      <c r="I225" s="67" t="str">
        <f t="shared" si="16"/>
        <v/>
      </c>
      <c r="J225" s="97"/>
      <c r="K225" s="67" t="str">
        <f t="shared" si="17"/>
        <v/>
      </c>
      <c r="L225" s="112" t="str">
        <f t="shared" ca="1" si="18"/>
        <v/>
      </c>
      <c r="M225" s="68" t="str">
        <f t="shared" ca="1" si="19"/>
        <v/>
      </c>
      <c r="N225" s="96"/>
      <c r="O225" s="89"/>
      <c r="P225" s="5"/>
      <c r="Q225" s="5"/>
      <c r="R225" s="5"/>
      <c r="S225" s="5"/>
      <c r="T225" s="5"/>
      <c r="U225" s="5"/>
      <c r="V225" s="5"/>
      <c r="W225" s="5"/>
      <c r="X225" s="5"/>
      <c r="Y225" s="5"/>
      <c r="Z225" s="5"/>
    </row>
    <row r="226" spans="1:26">
      <c r="A226" s="95"/>
      <c r="B226" s="96"/>
      <c r="C226" s="107"/>
      <c r="D226" s="107"/>
      <c r="E226" s="96"/>
      <c r="F226" s="97"/>
      <c r="G226" s="108"/>
      <c r="H226" s="67" t="str">
        <f t="shared" si="15"/>
        <v/>
      </c>
      <c r="I226" s="67" t="str">
        <f t="shared" si="16"/>
        <v/>
      </c>
      <c r="J226" s="97"/>
      <c r="K226" s="67" t="str">
        <f t="shared" si="17"/>
        <v/>
      </c>
      <c r="L226" s="112" t="str">
        <f t="shared" ca="1" si="18"/>
        <v/>
      </c>
      <c r="M226" s="68" t="str">
        <f t="shared" ca="1" si="19"/>
        <v/>
      </c>
      <c r="N226" s="96"/>
      <c r="O226" s="89"/>
      <c r="P226" s="5"/>
      <c r="Q226" s="5"/>
      <c r="R226" s="5"/>
      <c r="S226" s="5"/>
      <c r="T226" s="5"/>
      <c r="U226" s="5"/>
      <c r="V226" s="5"/>
      <c r="W226" s="5"/>
      <c r="X226" s="5"/>
      <c r="Y226" s="5"/>
      <c r="Z226" s="5"/>
    </row>
    <row r="227" spans="1:26">
      <c r="A227" s="95"/>
      <c r="B227" s="96"/>
      <c r="C227" s="107"/>
      <c r="D227" s="107"/>
      <c r="E227" s="96"/>
      <c r="F227" s="97"/>
      <c r="G227" s="108"/>
      <c r="H227" s="67" t="str">
        <f t="shared" si="15"/>
        <v/>
      </c>
      <c r="I227" s="67" t="str">
        <f t="shared" si="16"/>
        <v/>
      </c>
      <c r="J227" s="97"/>
      <c r="K227" s="67" t="str">
        <f t="shared" si="17"/>
        <v/>
      </c>
      <c r="L227" s="112" t="str">
        <f t="shared" ca="1" si="18"/>
        <v/>
      </c>
      <c r="M227" s="68" t="str">
        <f t="shared" ca="1" si="19"/>
        <v/>
      </c>
      <c r="N227" s="96"/>
      <c r="O227" s="89"/>
      <c r="P227" s="5"/>
      <c r="Q227" s="5"/>
      <c r="R227" s="5"/>
      <c r="S227" s="5"/>
      <c r="T227" s="5"/>
      <c r="U227" s="5"/>
      <c r="V227" s="5"/>
      <c r="W227" s="5"/>
      <c r="X227" s="5"/>
      <c r="Y227" s="5"/>
      <c r="Z227" s="5"/>
    </row>
    <row r="228" spans="1:26">
      <c r="A228" s="95"/>
      <c r="B228" s="96"/>
      <c r="C228" s="107"/>
      <c r="D228" s="107"/>
      <c r="E228" s="96"/>
      <c r="F228" s="97"/>
      <c r="G228" s="108"/>
      <c r="H228" s="67" t="str">
        <f t="shared" si="15"/>
        <v/>
      </c>
      <c r="I228" s="67" t="str">
        <f t="shared" si="16"/>
        <v/>
      </c>
      <c r="J228" s="97"/>
      <c r="K228" s="67" t="str">
        <f t="shared" si="17"/>
        <v/>
      </c>
      <c r="L228" s="112" t="str">
        <f t="shared" ca="1" si="18"/>
        <v/>
      </c>
      <c r="M228" s="68" t="str">
        <f t="shared" ca="1" si="19"/>
        <v/>
      </c>
      <c r="N228" s="96"/>
      <c r="O228" s="89"/>
      <c r="P228" s="5"/>
      <c r="Q228" s="5"/>
      <c r="R228" s="5"/>
      <c r="S228" s="5"/>
      <c r="T228" s="5"/>
      <c r="U228" s="5"/>
      <c r="V228" s="5"/>
      <c r="W228" s="5"/>
      <c r="X228" s="5"/>
      <c r="Y228" s="5"/>
      <c r="Z228" s="5"/>
    </row>
    <row r="229" spans="1:26">
      <c r="A229" s="95"/>
      <c r="B229" s="96"/>
      <c r="C229" s="107"/>
      <c r="D229" s="107"/>
      <c r="E229" s="96"/>
      <c r="F229" s="97"/>
      <c r="G229" s="108"/>
      <c r="H229" s="67" t="str">
        <f t="shared" si="15"/>
        <v/>
      </c>
      <c r="I229" s="67" t="str">
        <f t="shared" si="16"/>
        <v/>
      </c>
      <c r="J229" s="97"/>
      <c r="K229" s="67" t="str">
        <f t="shared" si="17"/>
        <v/>
      </c>
      <c r="L229" s="112" t="str">
        <f t="shared" ca="1" si="18"/>
        <v/>
      </c>
      <c r="M229" s="68" t="str">
        <f t="shared" ca="1" si="19"/>
        <v/>
      </c>
      <c r="N229" s="96"/>
      <c r="O229" s="89"/>
      <c r="P229" s="5"/>
      <c r="Q229" s="5"/>
      <c r="R229" s="5"/>
      <c r="S229" s="5"/>
      <c r="T229" s="5"/>
      <c r="U229" s="5"/>
      <c r="V229" s="5"/>
      <c r="W229" s="5"/>
      <c r="X229" s="5"/>
      <c r="Y229" s="5"/>
      <c r="Z229" s="5"/>
    </row>
    <row r="230" spans="1:26">
      <c r="A230" s="95"/>
      <c r="B230" s="96"/>
      <c r="C230" s="107"/>
      <c r="D230" s="107"/>
      <c r="E230" s="96"/>
      <c r="F230" s="97"/>
      <c r="G230" s="108"/>
      <c r="H230" s="67" t="str">
        <f t="shared" si="15"/>
        <v/>
      </c>
      <c r="I230" s="67" t="str">
        <f t="shared" si="16"/>
        <v/>
      </c>
      <c r="J230" s="97"/>
      <c r="K230" s="67" t="str">
        <f t="shared" si="17"/>
        <v/>
      </c>
      <c r="L230" s="112" t="str">
        <f t="shared" ca="1" si="18"/>
        <v/>
      </c>
      <c r="M230" s="68" t="str">
        <f t="shared" ca="1" si="19"/>
        <v/>
      </c>
      <c r="N230" s="96"/>
      <c r="O230" s="89"/>
      <c r="P230" s="5"/>
      <c r="Q230" s="5"/>
      <c r="R230" s="5"/>
      <c r="S230" s="5"/>
      <c r="T230" s="5"/>
      <c r="U230" s="5"/>
      <c r="V230" s="5"/>
      <c r="W230" s="5"/>
      <c r="X230" s="5"/>
      <c r="Y230" s="5"/>
      <c r="Z230" s="5"/>
    </row>
    <row r="231" spans="1:26">
      <c r="A231" s="95"/>
      <c r="B231" s="96"/>
      <c r="C231" s="107"/>
      <c r="D231" s="107"/>
      <c r="E231" s="96"/>
      <c r="F231" s="97"/>
      <c r="G231" s="108"/>
      <c r="H231" s="67" t="str">
        <f t="shared" si="15"/>
        <v/>
      </c>
      <c r="I231" s="67" t="str">
        <f t="shared" si="16"/>
        <v/>
      </c>
      <c r="J231" s="97"/>
      <c r="K231" s="67" t="str">
        <f t="shared" si="17"/>
        <v/>
      </c>
      <c r="L231" s="112" t="str">
        <f t="shared" ca="1" si="18"/>
        <v/>
      </c>
      <c r="M231" s="68" t="str">
        <f t="shared" ca="1" si="19"/>
        <v/>
      </c>
      <c r="N231" s="96"/>
      <c r="O231" s="89"/>
      <c r="P231" s="5"/>
      <c r="Q231" s="5"/>
      <c r="R231" s="5"/>
      <c r="S231" s="5"/>
      <c r="T231" s="5"/>
      <c r="U231" s="5"/>
      <c r="V231" s="5"/>
      <c r="W231" s="5"/>
      <c r="X231" s="5"/>
      <c r="Y231" s="5"/>
      <c r="Z231" s="5"/>
    </row>
    <row r="232" spans="1:26">
      <c r="A232" s="95"/>
      <c r="B232" s="96"/>
      <c r="C232" s="107"/>
      <c r="D232" s="107"/>
      <c r="E232" s="96"/>
      <c r="F232" s="97"/>
      <c r="G232" s="108"/>
      <c r="H232" s="67" t="str">
        <f t="shared" si="15"/>
        <v/>
      </c>
      <c r="I232" s="67" t="str">
        <f t="shared" si="16"/>
        <v/>
      </c>
      <c r="J232" s="97"/>
      <c r="K232" s="67" t="str">
        <f t="shared" si="17"/>
        <v/>
      </c>
      <c r="L232" s="112" t="str">
        <f t="shared" ca="1" si="18"/>
        <v/>
      </c>
      <c r="M232" s="68" t="str">
        <f t="shared" ca="1" si="19"/>
        <v/>
      </c>
      <c r="N232" s="96"/>
      <c r="O232" s="89"/>
      <c r="P232" s="5"/>
      <c r="Q232" s="5"/>
      <c r="R232" s="5"/>
      <c r="S232" s="5"/>
      <c r="T232" s="5"/>
      <c r="U232" s="5"/>
      <c r="V232" s="5"/>
      <c r="W232" s="5"/>
      <c r="X232" s="5"/>
      <c r="Y232" s="5"/>
      <c r="Z232" s="5"/>
    </row>
    <row r="233" spans="1:26">
      <c r="A233" s="95"/>
      <c r="B233" s="96"/>
      <c r="C233" s="107"/>
      <c r="D233" s="107"/>
      <c r="E233" s="96"/>
      <c r="F233" s="97"/>
      <c r="G233" s="108"/>
      <c r="H233" s="67" t="str">
        <f t="shared" si="15"/>
        <v/>
      </c>
      <c r="I233" s="67" t="str">
        <f t="shared" si="16"/>
        <v/>
      </c>
      <c r="J233" s="97"/>
      <c r="K233" s="67" t="str">
        <f t="shared" si="17"/>
        <v/>
      </c>
      <c r="L233" s="112" t="str">
        <f t="shared" ca="1" si="18"/>
        <v/>
      </c>
      <c r="M233" s="68" t="str">
        <f t="shared" ca="1" si="19"/>
        <v/>
      </c>
      <c r="N233" s="96"/>
      <c r="O233" s="89"/>
      <c r="P233" s="5"/>
      <c r="Q233" s="5"/>
      <c r="R233" s="5"/>
      <c r="S233" s="5"/>
      <c r="T233" s="5"/>
      <c r="U233" s="5"/>
      <c r="V233" s="5"/>
      <c r="W233" s="5"/>
      <c r="X233" s="5"/>
      <c r="Y233" s="5"/>
      <c r="Z233" s="5"/>
    </row>
    <row r="234" spans="1:26">
      <c r="A234" s="95"/>
      <c r="B234" s="96"/>
      <c r="C234" s="107"/>
      <c r="D234" s="107"/>
      <c r="E234" s="96"/>
      <c r="F234" s="97"/>
      <c r="G234" s="108"/>
      <c r="H234" s="67" t="str">
        <f t="shared" si="15"/>
        <v/>
      </c>
      <c r="I234" s="67" t="str">
        <f t="shared" si="16"/>
        <v/>
      </c>
      <c r="J234" s="97"/>
      <c r="K234" s="67" t="str">
        <f t="shared" si="17"/>
        <v/>
      </c>
      <c r="L234" s="112" t="str">
        <f t="shared" ca="1" si="18"/>
        <v/>
      </c>
      <c r="M234" s="68" t="str">
        <f t="shared" ca="1" si="19"/>
        <v/>
      </c>
      <c r="N234" s="96"/>
      <c r="O234" s="89"/>
      <c r="P234" s="5"/>
      <c r="Q234" s="5"/>
      <c r="R234" s="5"/>
      <c r="S234" s="5"/>
      <c r="T234" s="5"/>
      <c r="U234" s="5"/>
      <c r="V234" s="5"/>
      <c r="W234" s="5"/>
      <c r="X234" s="5"/>
      <c r="Y234" s="5"/>
      <c r="Z234" s="5"/>
    </row>
    <row r="235" spans="1:26">
      <c r="A235" s="95"/>
      <c r="B235" s="96"/>
      <c r="C235" s="107"/>
      <c r="D235" s="107"/>
      <c r="E235" s="96"/>
      <c r="F235" s="97"/>
      <c r="G235" s="108"/>
      <c r="H235" s="67" t="str">
        <f t="shared" si="15"/>
        <v/>
      </c>
      <c r="I235" s="67" t="str">
        <f t="shared" si="16"/>
        <v/>
      </c>
      <c r="J235" s="97"/>
      <c r="K235" s="67" t="str">
        <f t="shared" si="17"/>
        <v/>
      </c>
      <c r="L235" s="112" t="str">
        <f t="shared" ca="1" si="18"/>
        <v/>
      </c>
      <c r="M235" s="68" t="str">
        <f t="shared" ca="1" si="19"/>
        <v/>
      </c>
      <c r="N235" s="96"/>
      <c r="O235" s="89"/>
      <c r="P235" s="5"/>
      <c r="Q235" s="5"/>
      <c r="R235" s="5"/>
      <c r="S235" s="5"/>
      <c r="T235" s="5"/>
      <c r="U235" s="5"/>
      <c r="V235" s="5"/>
      <c r="W235" s="5"/>
      <c r="X235" s="5"/>
      <c r="Y235" s="5"/>
      <c r="Z235" s="5"/>
    </row>
    <row r="236" spans="1:26">
      <c r="A236" s="95"/>
      <c r="B236" s="96"/>
      <c r="C236" s="107"/>
      <c r="D236" s="107"/>
      <c r="E236" s="96"/>
      <c r="F236" s="97"/>
      <c r="G236" s="108"/>
      <c r="H236" s="67" t="str">
        <f t="shared" si="15"/>
        <v/>
      </c>
      <c r="I236" s="67" t="str">
        <f t="shared" si="16"/>
        <v/>
      </c>
      <c r="J236" s="97"/>
      <c r="K236" s="67" t="str">
        <f t="shared" si="17"/>
        <v/>
      </c>
      <c r="L236" s="112" t="str">
        <f t="shared" ca="1" si="18"/>
        <v/>
      </c>
      <c r="M236" s="68" t="str">
        <f t="shared" ca="1" si="19"/>
        <v/>
      </c>
      <c r="N236" s="96"/>
      <c r="O236" s="89"/>
      <c r="P236" s="5"/>
      <c r="Q236" s="5"/>
      <c r="R236" s="5"/>
      <c r="S236" s="5"/>
      <c r="T236" s="5"/>
      <c r="U236" s="5"/>
      <c r="V236" s="5"/>
      <c r="W236" s="5"/>
      <c r="X236" s="5"/>
      <c r="Y236" s="5"/>
      <c r="Z236" s="5"/>
    </row>
    <row r="237" spans="1:26">
      <c r="A237" s="95"/>
      <c r="B237" s="96"/>
      <c r="C237" s="107"/>
      <c r="D237" s="107"/>
      <c r="E237" s="96"/>
      <c r="F237" s="97"/>
      <c r="G237" s="108"/>
      <c r="H237" s="67" t="str">
        <f t="shared" si="15"/>
        <v/>
      </c>
      <c r="I237" s="67" t="str">
        <f t="shared" si="16"/>
        <v/>
      </c>
      <c r="J237" s="97"/>
      <c r="K237" s="67" t="str">
        <f t="shared" si="17"/>
        <v/>
      </c>
      <c r="L237" s="112" t="str">
        <f t="shared" ca="1" si="18"/>
        <v/>
      </c>
      <c r="M237" s="68" t="str">
        <f t="shared" ca="1" si="19"/>
        <v/>
      </c>
      <c r="N237" s="96"/>
      <c r="O237" s="89"/>
      <c r="P237" s="5"/>
      <c r="Q237" s="5"/>
      <c r="R237" s="5"/>
      <c r="S237" s="5"/>
      <c r="T237" s="5"/>
      <c r="U237" s="5"/>
      <c r="V237" s="5"/>
      <c r="W237" s="5"/>
      <c r="X237" s="5"/>
      <c r="Y237" s="5"/>
      <c r="Z237" s="5"/>
    </row>
    <row r="238" spans="1:26">
      <c r="A238" s="95"/>
      <c r="B238" s="96"/>
      <c r="C238" s="107"/>
      <c r="D238" s="107"/>
      <c r="E238" s="96"/>
      <c r="F238" s="97"/>
      <c r="G238" s="108"/>
      <c r="H238" s="67" t="str">
        <f t="shared" si="15"/>
        <v/>
      </c>
      <c r="I238" s="67" t="str">
        <f t="shared" si="16"/>
        <v/>
      </c>
      <c r="J238" s="97"/>
      <c r="K238" s="67" t="str">
        <f t="shared" si="17"/>
        <v/>
      </c>
      <c r="L238" s="112" t="str">
        <f t="shared" ca="1" si="18"/>
        <v/>
      </c>
      <c r="M238" s="68" t="str">
        <f t="shared" ca="1" si="19"/>
        <v/>
      </c>
      <c r="N238" s="96"/>
      <c r="O238" s="89"/>
      <c r="P238" s="5"/>
      <c r="Q238" s="5"/>
      <c r="R238" s="5"/>
      <c r="S238" s="5"/>
      <c r="T238" s="5"/>
      <c r="U238" s="5"/>
      <c r="V238" s="5"/>
      <c r="W238" s="5"/>
      <c r="X238" s="5"/>
      <c r="Y238" s="5"/>
      <c r="Z238" s="5"/>
    </row>
    <row r="239" spans="1:26">
      <c r="A239" s="95"/>
      <c r="B239" s="96"/>
      <c r="C239" s="107"/>
      <c r="D239" s="107"/>
      <c r="E239" s="96"/>
      <c r="F239" s="97"/>
      <c r="G239" s="108"/>
      <c r="H239" s="67" t="str">
        <f t="shared" si="15"/>
        <v/>
      </c>
      <c r="I239" s="67" t="str">
        <f t="shared" si="16"/>
        <v/>
      </c>
      <c r="J239" s="97"/>
      <c r="K239" s="67" t="str">
        <f t="shared" si="17"/>
        <v/>
      </c>
      <c r="L239" s="112" t="str">
        <f t="shared" ca="1" si="18"/>
        <v/>
      </c>
      <c r="M239" s="68" t="str">
        <f t="shared" ca="1" si="19"/>
        <v/>
      </c>
      <c r="N239" s="96"/>
      <c r="O239" s="89"/>
      <c r="P239" s="5"/>
      <c r="Q239" s="5"/>
      <c r="R239" s="5"/>
      <c r="S239" s="5"/>
      <c r="T239" s="5"/>
      <c r="U239" s="5"/>
      <c r="V239" s="5"/>
      <c r="W239" s="5"/>
      <c r="X239" s="5"/>
      <c r="Y239" s="5"/>
      <c r="Z239" s="5"/>
    </row>
    <row r="240" spans="1:26">
      <c r="A240" s="95"/>
      <c r="B240" s="96"/>
      <c r="C240" s="107"/>
      <c r="D240" s="107"/>
      <c r="E240" s="96"/>
      <c r="F240" s="97"/>
      <c r="G240" s="108"/>
      <c r="H240" s="67" t="str">
        <f t="shared" si="15"/>
        <v/>
      </c>
      <c r="I240" s="67" t="str">
        <f t="shared" si="16"/>
        <v/>
      </c>
      <c r="J240" s="97"/>
      <c r="K240" s="67" t="str">
        <f t="shared" si="17"/>
        <v/>
      </c>
      <c r="L240" s="112" t="str">
        <f t="shared" ca="1" si="18"/>
        <v/>
      </c>
      <c r="M240" s="68" t="str">
        <f t="shared" ca="1" si="19"/>
        <v/>
      </c>
      <c r="N240" s="96"/>
      <c r="O240" s="89"/>
      <c r="P240" s="5"/>
      <c r="Q240" s="5"/>
      <c r="R240" s="5"/>
      <c r="S240" s="5"/>
      <c r="T240" s="5"/>
      <c r="U240" s="5"/>
      <c r="V240" s="5"/>
      <c r="W240" s="5"/>
      <c r="X240" s="5"/>
      <c r="Y240" s="5"/>
      <c r="Z240" s="5"/>
    </row>
    <row r="241" spans="1:26">
      <c r="A241" s="95"/>
      <c r="B241" s="96"/>
      <c r="C241" s="107"/>
      <c r="D241" s="107"/>
      <c r="E241" s="96"/>
      <c r="F241" s="97"/>
      <c r="G241" s="108"/>
      <c r="H241" s="67" t="str">
        <f t="shared" si="15"/>
        <v/>
      </c>
      <c r="I241" s="67" t="str">
        <f t="shared" si="16"/>
        <v/>
      </c>
      <c r="J241" s="97"/>
      <c r="K241" s="67" t="str">
        <f t="shared" si="17"/>
        <v/>
      </c>
      <c r="L241" s="112" t="str">
        <f t="shared" ca="1" si="18"/>
        <v/>
      </c>
      <c r="M241" s="68" t="str">
        <f t="shared" ca="1" si="19"/>
        <v/>
      </c>
      <c r="N241" s="96"/>
      <c r="O241" s="89"/>
      <c r="P241" s="5"/>
      <c r="Q241" s="5"/>
      <c r="R241" s="5"/>
      <c r="S241" s="5"/>
      <c r="T241" s="5"/>
      <c r="U241" s="5"/>
      <c r="V241" s="5"/>
      <c r="W241" s="5"/>
      <c r="X241" s="5"/>
      <c r="Y241" s="5"/>
      <c r="Z241" s="5"/>
    </row>
    <row r="242" spans="1:26">
      <c r="A242" s="95"/>
      <c r="B242" s="96"/>
      <c r="C242" s="107"/>
      <c r="D242" s="107"/>
      <c r="E242" s="96"/>
      <c r="F242" s="97"/>
      <c r="G242" s="108"/>
      <c r="H242" s="67" t="str">
        <f t="shared" si="15"/>
        <v/>
      </c>
      <c r="I242" s="67" t="str">
        <f t="shared" si="16"/>
        <v/>
      </c>
      <c r="J242" s="97"/>
      <c r="K242" s="67" t="str">
        <f t="shared" si="17"/>
        <v/>
      </c>
      <c r="L242" s="112" t="str">
        <f t="shared" ca="1" si="18"/>
        <v/>
      </c>
      <c r="M242" s="68" t="str">
        <f t="shared" ca="1" si="19"/>
        <v/>
      </c>
      <c r="N242" s="96"/>
      <c r="O242" s="89"/>
      <c r="P242" s="5"/>
      <c r="Q242" s="5"/>
      <c r="R242" s="5"/>
      <c r="S242" s="5"/>
      <c r="T242" s="5"/>
      <c r="U242" s="5"/>
      <c r="V242" s="5"/>
      <c r="W242" s="5"/>
      <c r="X242" s="5"/>
      <c r="Y242" s="5"/>
      <c r="Z242" s="5"/>
    </row>
    <row r="243" spans="1:26">
      <c r="A243" s="95"/>
      <c r="B243" s="96"/>
      <c r="C243" s="107"/>
      <c r="D243" s="107"/>
      <c r="E243" s="96"/>
      <c r="F243" s="97"/>
      <c r="G243" s="108"/>
      <c r="H243" s="67" t="str">
        <f t="shared" si="15"/>
        <v/>
      </c>
      <c r="I243" s="67" t="str">
        <f t="shared" si="16"/>
        <v/>
      </c>
      <c r="J243" s="97"/>
      <c r="K243" s="67" t="str">
        <f t="shared" si="17"/>
        <v/>
      </c>
      <c r="L243" s="112" t="str">
        <f t="shared" ca="1" si="18"/>
        <v/>
      </c>
      <c r="M243" s="68" t="str">
        <f t="shared" ca="1" si="19"/>
        <v/>
      </c>
      <c r="N243" s="96"/>
      <c r="O243" s="89"/>
      <c r="P243" s="5"/>
      <c r="Q243" s="5"/>
      <c r="R243" s="5"/>
      <c r="S243" s="5"/>
      <c r="T243" s="5"/>
      <c r="U243" s="5"/>
      <c r="V243" s="5"/>
      <c r="W243" s="5"/>
      <c r="X243" s="5"/>
      <c r="Y243" s="5"/>
      <c r="Z243" s="5"/>
    </row>
    <row r="244" spans="1:26">
      <c r="A244" s="95"/>
      <c r="B244" s="96"/>
      <c r="C244" s="107"/>
      <c r="D244" s="107"/>
      <c r="E244" s="96"/>
      <c r="F244" s="97"/>
      <c r="G244" s="108"/>
      <c r="H244" s="67" t="str">
        <f t="shared" si="15"/>
        <v/>
      </c>
      <c r="I244" s="67" t="str">
        <f t="shared" si="16"/>
        <v/>
      </c>
      <c r="J244" s="97"/>
      <c r="K244" s="67" t="str">
        <f t="shared" si="17"/>
        <v/>
      </c>
      <c r="L244" s="112" t="str">
        <f t="shared" ca="1" si="18"/>
        <v/>
      </c>
      <c r="M244" s="68" t="str">
        <f t="shared" ca="1" si="19"/>
        <v/>
      </c>
      <c r="N244" s="96"/>
      <c r="O244" s="89"/>
      <c r="P244" s="5"/>
      <c r="Q244" s="5"/>
      <c r="R244" s="5"/>
      <c r="S244" s="5"/>
      <c r="T244" s="5"/>
      <c r="U244" s="5"/>
      <c r="V244" s="5"/>
      <c r="W244" s="5"/>
      <c r="X244" s="5"/>
      <c r="Y244" s="5"/>
      <c r="Z244" s="5"/>
    </row>
    <row r="245" spans="1:26">
      <c r="A245" s="95"/>
      <c r="B245" s="96"/>
      <c r="C245" s="107"/>
      <c r="D245" s="107"/>
      <c r="E245" s="96"/>
      <c r="F245" s="97"/>
      <c r="G245" s="108"/>
      <c r="H245" s="67" t="str">
        <f t="shared" si="15"/>
        <v/>
      </c>
      <c r="I245" s="67" t="str">
        <f t="shared" si="16"/>
        <v/>
      </c>
      <c r="J245" s="97"/>
      <c r="K245" s="67" t="str">
        <f t="shared" si="17"/>
        <v/>
      </c>
      <c r="L245" s="112" t="str">
        <f t="shared" ca="1" si="18"/>
        <v/>
      </c>
      <c r="M245" s="68" t="str">
        <f t="shared" ca="1" si="19"/>
        <v/>
      </c>
      <c r="N245" s="96"/>
      <c r="O245" s="89"/>
      <c r="P245" s="5"/>
      <c r="Q245" s="5"/>
      <c r="R245" s="5"/>
      <c r="S245" s="5"/>
      <c r="T245" s="5"/>
      <c r="U245" s="5"/>
      <c r="V245" s="5"/>
      <c r="W245" s="5"/>
      <c r="X245" s="5"/>
      <c r="Y245" s="5"/>
      <c r="Z245" s="5"/>
    </row>
    <row r="246" spans="1:26">
      <c r="A246" s="95"/>
      <c r="B246" s="96"/>
      <c r="C246" s="107"/>
      <c r="D246" s="107"/>
      <c r="E246" s="96"/>
      <c r="F246" s="97"/>
      <c r="G246" s="108"/>
      <c r="H246" s="67" t="str">
        <f t="shared" si="15"/>
        <v/>
      </c>
      <c r="I246" s="67" t="str">
        <f t="shared" si="16"/>
        <v/>
      </c>
      <c r="J246" s="97"/>
      <c r="K246" s="67" t="str">
        <f t="shared" si="17"/>
        <v/>
      </c>
      <c r="L246" s="112" t="str">
        <f t="shared" ca="1" si="18"/>
        <v/>
      </c>
      <c r="M246" s="68" t="str">
        <f t="shared" ca="1" si="19"/>
        <v/>
      </c>
      <c r="N246" s="96"/>
      <c r="O246" s="89"/>
      <c r="P246" s="5"/>
      <c r="Q246" s="5"/>
      <c r="R246" s="5"/>
      <c r="S246" s="5"/>
      <c r="T246" s="5"/>
      <c r="U246" s="5"/>
      <c r="V246" s="5"/>
      <c r="W246" s="5"/>
      <c r="X246" s="5"/>
      <c r="Y246" s="5"/>
      <c r="Z246" s="5"/>
    </row>
    <row r="247" spans="1:26">
      <c r="A247" s="95"/>
      <c r="B247" s="96"/>
      <c r="C247" s="107"/>
      <c r="D247" s="107"/>
      <c r="E247" s="96"/>
      <c r="F247" s="97"/>
      <c r="G247" s="108"/>
      <c r="H247" s="67" t="str">
        <f t="shared" si="15"/>
        <v/>
      </c>
      <c r="I247" s="67" t="str">
        <f t="shared" si="16"/>
        <v/>
      </c>
      <c r="J247" s="97"/>
      <c r="K247" s="67" t="str">
        <f t="shared" si="17"/>
        <v/>
      </c>
      <c r="L247" s="112" t="str">
        <f t="shared" ca="1" si="18"/>
        <v/>
      </c>
      <c r="M247" s="68" t="str">
        <f t="shared" ca="1" si="19"/>
        <v/>
      </c>
      <c r="N247" s="96"/>
      <c r="O247" s="89"/>
      <c r="P247" s="5"/>
      <c r="Q247" s="5"/>
      <c r="R247" s="5"/>
      <c r="S247" s="5"/>
      <c r="T247" s="5"/>
      <c r="U247" s="5"/>
      <c r="V247" s="5"/>
      <c r="W247" s="5"/>
      <c r="X247" s="5"/>
      <c r="Y247" s="5"/>
      <c r="Z247" s="5"/>
    </row>
    <row r="248" spans="1:26">
      <c r="A248" s="95"/>
      <c r="B248" s="96"/>
      <c r="C248" s="107"/>
      <c r="D248" s="107"/>
      <c r="E248" s="96"/>
      <c r="F248" s="97"/>
      <c r="G248" s="108"/>
      <c r="H248" s="67" t="str">
        <f t="shared" si="15"/>
        <v/>
      </c>
      <c r="I248" s="67" t="str">
        <f t="shared" si="16"/>
        <v/>
      </c>
      <c r="J248" s="97"/>
      <c r="K248" s="67" t="str">
        <f t="shared" si="17"/>
        <v/>
      </c>
      <c r="L248" s="112" t="str">
        <f t="shared" ca="1" si="18"/>
        <v/>
      </c>
      <c r="M248" s="68" t="str">
        <f t="shared" ca="1" si="19"/>
        <v/>
      </c>
      <c r="N248" s="96"/>
      <c r="O248" s="89"/>
      <c r="P248" s="5"/>
      <c r="Q248" s="5"/>
      <c r="R248" s="5"/>
      <c r="S248" s="5"/>
      <c r="T248" s="5"/>
      <c r="U248" s="5"/>
      <c r="V248" s="5"/>
      <c r="W248" s="5"/>
      <c r="X248" s="5"/>
      <c r="Y248" s="5"/>
      <c r="Z248" s="5"/>
    </row>
    <row r="249" spans="1:26">
      <c r="A249" s="95"/>
      <c r="B249" s="96"/>
      <c r="C249" s="107"/>
      <c r="D249" s="107"/>
      <c r="E249" s="96"/>
      <c r="F249" s="97"/>
      <c r="G249" s="108"/>
      <c r="H249" s="67" t="str">
        <f t="shared" si="15"/>
        <v/>
      </c>
      <c r="I249" s="67" t="str">
        <f t="shared" si="16"/>
        <v/>
      </c>
      <c r="J249" s="97"/>
      <c r="K249" s="67" t="str">
        <f t="shared" si="17"/>
        <v/>
      </c>
      <c r="L249" s="112" t="str">
        <f t="shared" ca="1" si="18"/>
        <v/>
      </c>
      <c r="M249" s="68" t="str">
        <f t="shared" ca="1" si="19"/>
        <v/>
      </c>
      <c r="N249" s="96"/>
      <c r="O249" s="89"/>
      <c r="P249" s="5"/>
      <c r="Q249" s="5"/>
      <c r="R249" s="5"/>
      <c r="S249" s="5"/>
      <c r="T249" s="5"/>
      <c r="U249" s="5"/>
      <c r="V249" s="5"/>
      <c r="W249" s="5"/>
      <c r="X249" s="5"/>
      <c r="Y249" s="5"/>
      <c r="Z249" s="5"/>
    </row>
    <row r="250" spans="1:26">
      <c r="A250" s="95"/>
      <c r="B250" s="96"/>
      <c r="C250" s="107"/>
      <c r="D250" s="107"/>
      <c r="E250" s="96"/>
      <c r="F250" s="97"/>
      <c r="G250" s="108"/>
      <c r="H250" s="67" t="str">
        <f t="shared" si="15"/>
        <v/>
      </c>
      <c r="I250" s="67" t="str">
        <f t="shared" si="16"/>
        <v/>
      </c>
      <c r="J250" s="97"/>
      <c r="K250" s="67" t="str">
        <f t="shared" si="17"/>
        <v/>
      </c>
      <c r="L250" s="112" t="str">
        <f t="shared" ca="1" si="18"/>
        <v/>
      </c>
      <c r="M250" s="68" t="str">
        <f t="shared" ca="1" si="19"/>
        <v/>
      </c>
      <c r="N250" s="96"/>
      <c r="O250" s="89"/>
      <c r="P250" s="5"/>
      <c r="Q250" s="5"/>
      <c r="R250" s="5"/>
      <c r="S250" s="5"/>
      <c r="T250" s="5"/>
      <c r="U250" s="5"/>
      <c r="V250" s="5"/>
      <c r="W250" s="5"/>
      <c r="X250" s="5"/>
      <c r="Y250" s="5"/>
      <c r="Z250" s="5"/>
    </row>
    <row r="251" spans="1:26">
      <c r="A251" s="95"/>
      <c r="B251" s="96"/>
      <c r="C251" s="107"/>
      <c r="D251" s="107"/>
      <c r="E251" s="96"/>
      <c r="F251" s="97"/>
      <c r="G251" s="108"/>
      <c r="H251" s="67" t="str">
        <f t="shared" si="15"/>
        <v/>
      </c>
      <c r="I251" s="67" t="str">
        <f t="shared" si="16"/>
        <v/>
      </c>
      <c r="J251" s="97"/>
      <c r="K251" s="67" t="str">
        <f t="shared" si="17"/>
        <v/>
      </c>
      <c r="L251" s="112" t="str">
        <f t="shared" ca="1" si="18"/>
        <v/>
      </c>
      <c r="M251" s="68" t="str">
        <f t="shared" ca="1" si="19"/>
        <v/>
      </c>
      <c r="N251" s="96"/>
      <c r="O251" s="89"/>
      <c r="P251" s="5"/>
      <c r="Q251" s="5"/>
      <c r="R251" s="5"/>
      <c r="S251" s="5"/>
      <c r="T251" s="5"/>
      <c r="U251" s="5"/>
      <c r="V251" s="5"/>
      <c r="W251" s="5"/>
      <c r="X251" s="5"/>
      <c r="Y251" s="5"/>
      <c r="Z251" s="5"/>
    </row>
    <row r="252" spans="1:26">
      <c r="A252" s="95"/>
      <c r="B252" s="96"/>
      <c r="C252" s="107"/>
      <c r="D252" s="107"/>
      <c r="E252" s="96"/>
      <c r="F252" s="97"/>
      <c r="G252" s="108"/>
      <c r="H252" s="67" t="str">
        <f t="shared" si="15"/>
        <v/>
      </c>
      <c r="I252" s="67" t="str">
        <f t="shared" si="16"/>
        <v/>
      </c>
      <c r="J252" s="97"/>
      <c r="K252" s="67" t="str">
        <f t="shared" si="17"/>
        <v/>
      </c>
      <c r="L252" s="112" t="str">
        <f t="shared" ca="1" si="18"/>
        <v/>
      </c>
      <c r="M252" s="68" t="str">
        <f t="shared" ca="1" si="19"/>
        <v/>
      </c>
      <c r="N252" s="96"/>
      <c r="O252" s="89"/>
      <c r="P252" s="5"/>
      <c r="Q252" s="5"/>
      <c r="R252" s="5"/>
      <c r="S252" s="5"/>
      <c r="T252" s="5"/>
      <c r="U252" s="5"/>
      <c r="V252" s="5"/>
      <c r="W252" s="5"/>
      <c r="X252" s="5"/>
      <c r="Y252" s="5"/>
      <c r="Z252" s="5"/>
    </row>
    <row r="253" spans="1:26">
      <c r="A253" s="95"/>
      <c r="B253" s="96"/>
      <c r="C253" s="107"/>
      <c r="D253" s="107"/>
      <c r="E253" s="96"/>
      <c r="F253" s="97"/>
      <c r="G253" s="108"/>
      <c r="H253" s="67" t="str">
        <f t="shared" si="15"/>
        <v/>
      </c>
      <c r="I253" s="67" t="str">
        <f t="shared" si="16"/>
        <v/>
      </c>
      <c r="J253" s="97"/>
      <c r="K253" s="67" t="str">
        <f t="shared" si="17"/>
        <v/>
      </c>
      <c r="L253" s="112" t="str">
        <f t="shared" ca="1" si="18"/>
        <v/>
      </c>
      <c r="M253" s="68" t="str">
        <f t="shared" ca="1" si="19"/>
        <v/>
      </c>
      <c r="N253" s="96"/>
      <c r="O253" s="89"/>
      <c r="P253" s="5"/>
      <c r="Q253" s="5"/>
      <c r="R253" s="5"/>
      <c r="S253" s="5"/>
      <c r="T253" s="5"/>
      <c r="U253" s="5"/>
      <c r="V253" s="5"/>
      <c r="W253" s="5"/>
      <c r="X253" s="5"/>
      <c r="Y253" s="5"/>
      <c r="Z253" s="5"/>
    </row>
    <row r="254" spans="1:26">
      <c r="A254" s="95"/>
      <c r="B254" s="96"/>
      <c r="C254" s="107"/>
      <c r="D254" s="107"/>
      <c r="E254" s="96"/>
      <c r="F254" s="97"/>
      <c r="G254" s="108"/>
      <c r="H254" s="67" t="str">
        <f t="shared" si="15"/>
        <v/>
      </c>
      <c r="I254" s="67" t="str">
        <f t="shared" si="16"/>
        <v/>
      </c>
      <c r="J254" s="97"/>
      <c r="K254" s="67" t="str">
        <f t="shared" si="17"/>
        <v/>
      </c>
      <c r="L254" s="112" t="str">
        <f t="shared" ca="1" si="18"/>
        <v/>
      </c>
      <c r="M254" s="68" t="str">
        <f t="shared" ca="1" si="19"/>
        <v/>
      </c>
      <c r="N254" s="96"/>
      <c r="O254" s="89"/>
      <c r="P254" s="5"/>
      <c r="Q254" s="5"/>
      <c r="R254" s="5"/>
      <c r="S254" s="5"/>
      <c r="T254" s="5"/>
      <c r="U254" s="5"/>
      <c r="V254" s="5"/>
      <c r="W254" s="5"/>
      <c r="X254" s="5"/>
      <c r="Y254" s="5"/>
      <c r="Z254" s="5"/>
    </row>
    <row r="255" spans="1:26">
      <c r="A255" s="95"/>
      <c r="B255" s="96"/>
      <c r="C255" s="107"/>
      <c r="D255" s="107"/>
      <c r="E255" s="96"/>
      <c r="F255" s="97"/>
      <c r="G255" s="108"/>
      <c r="H255" s="67" t="str">
        <f t="shared" si="15"/>
        <v/>
      </c>
      <c r="I255" s="67" t="str">
        <f t="shared" si="16"/>
        <v/>
      </c>
      <c r="J255" s="97"/>
      <c r="K255" s="67" t="str">
        <f t="shared" si="17"/>
        <v/>
      </c>
      <c r="L255" s="112" t="str">
        <f t="shared" ca="1" si="18"/>
        <v/>
      </c>
      <c r="M255" s="68" t="str">
        <f t="shared" ca="1" si="19"/>
        <v/>
      </c>
      <c r="N255" s="96"/>
      <c r="O255" s="89"/>
      <c r="P255" s="5"/>
      <c r="Q255" s="5"/>
      <c r="R255" s="5"/>
      <c r="S255" s="5"/>
      <c r="T255" s="5"/>
      <c r="U255" s="5"/>
      <c r="V255" s="5"/>
      <c r="W255" s="5"/>
      <c r="X255" s="5"/>
      <c r="Y255" s="5"/>
      <c r="Z255" s="5"/>
    </row>
    <row r="256" spans="1:26">
      <c r="A256" s="95"/>
      <c r="B256" s="96"/>
      <c r="C256" s="107"/>
      <c r="D256" s="107"/>
      <c r="E256" s="96"/>
      <c r="F256" s="97"/>
      <c r="G256" s="108"/>
      <c r="H256" s="67" t="str">
        <f t="shared" si="15"/>
        <v/>
      </c>
      <c r="I256" s="67" t="str">
        <f t="shared" si="16"/>
        <v/>
      </c>
      <c r="J256" s="97"/>
      <c r="K256" s="67" t="str">
        <f t="shared" si="17"/>
        <v/>
      </c>
      <c r="L256" s="112" t="str">
        <f t="shared" ca="1" si="18"/>
        <v/>
      </c>
      <c r="M256" s="68" t="str">
        <f t="shared" ca="1" si="19"/>
        <v/>
      </c>
      <c r="N256" s="96"/>
      <c r="O256" s="89"/>
      <c r="P256" s="5"/>
      <c r="Q256" s="5"/>
      <c r="R256" s="5"/>
      <c r="S256" s="5"/>
      <c r="T256" s="5"/>
      <c r="U256" s="5"/>
      <c r="V256" s="5"/>
      <c r="W256" s="5"/>
      <c r="X256" s="5"/>
      <c r="Y256" s="5"/>
      <c r="Z256" s="5"/>
    </row>
    <row r="257" spans="1:26">
      <c r="A257" s="95"/>
      <c r="B257" s="96"/>
      <c r="C257" s="107"/>
      <c r="D257" s="107"/>
      <c r="E257" s="96"/>
      <c r="F257" s="97"/>
      <c r="G257" s="108"/>
      <c r="H257" s="67" t="str">
        <f t="shared" si="15"/>
        <v/>
      </c>
      <c r="I257" s="67" t="str">
        <f t="shared" si="16"/>
        <v/>
      </c>
      <c r="J257" s="97"/>
      <c r="K257" s="67" t="str">
        <f t="shared" si="17"/>
        <v/>
      </c>
      <c r="L257" s="112" t="str">
        <f t="shared" ca="1" si="18"/>
        <v/>
      </c>
      <c r="M257" s="68" t="str">
        <f t="shared" ca="1" si="19"/>
        <v/>
      </c>
      <c r="N257" s="96"/>
      <c r="O257" s="89"/>
      <c r="P257" s="5"/>
      <c r="Q257" s="5"/>
      <c r="R257" s="5"/>
      <c r="S257" s="5"/>
      <c r="T257" s="5"/>
      <c r="U257" s="5"/>
      <c r="V257" s="5"/>
      <c r="W257" s="5"/>
      <c r="X257" s="5"/>
      <c r="Y257" s="5"/>
      <c r="Z257" s="5"/>
    </row>
    <row r="258" spans="1:26">
      <c r="A258" s="95"/>
      <c r="B258" s="96"/>
      <c r="C258" s="107"/>
      <c r="D258" s="107"/>
      <c r="E258" s="96"/>
      <c r="F258" s="97"/>
      <c r="G258" s="108"/>
      <c r="H258" s="67" t="str">
        <f t="shared" si="15"/>
        <v/>
      </c>
      <c r="I258" s="67" t="str">
        <f t="shared" si="16"/>
        <v/>
      </c>
      <c r="J258" s="97"/>
      <c r="K258" s="67" t="str">
        <f t="shared" si="17"/>
        <v/>
      </c>
      <c r="L258" s="112" t="str">
        <f t="shared" ca="1" si="18"/>
        <v/>
      </c>
      <c r="M258" s="68" t="str">
        <f t="shared" ca="1" si="19"/>
        <v/>
      </c>
      <c r="N258" s="96"/>
      <c r="O258" s="89"/>
      <c r="P258" s="5"/>
      <c r="Q258" s="5"/>
      <c r="R258" s="5"/>
      <c r="S258" s="5"/>
      <c r="T258" s="5"/>
      <c r="U258" s="5"/>
      <c r="V258" s="5"/>
      <c r="W258" s="5"/>
      <c r="X258" s="5"/>
      <c r="Y258" s="5"/>
      <c r="Z258" s="5"/>
    </row>
    <row r="259" spans="1:26">
      <c r="A259" s="95"/>
      <c r="B259" s="96"/>
      <c r="C259" s="107"/>
      <c r="D259" s="107"/>
      <c r="E259" s="96"/>
      <c r="F259" s="97"/>
      <c r="G259" s="108"/>
      <c r="H259" s="67" t="str">
        <f t="shared" si="15"/>
        <v/>
      </c>
      <c r="I259" s="67" t="str">
        <f t="shared" si="16"/>
        <v/>
      </c>
      <c r="J259" s="97"/>
      <c r="K259" s="67" t="str">
        <f t="shared" si="17"/>
        <v/>
      </c>
      <c r="L259" s="112" t="str">
        <f t="shared" ca="1" si="18"/>
        <v/>
      </c>
      <c r="M259" s="68" t="str">
        <f t="shared" ca="1" si="19"/>
        <v/>
      </c>
      <c r="N259" s="96"/>
      <c r="O259" s="89"/>
      <c r="P259" s="5"/>
      <c r="Q259" s="5"/>
      <c r="R259" s="5"/>
      <c r="S259" s="5"/>
      <c r="T259" s="5"/>
      <c r="U259" s="5"/>
      <c r="V259" s="5"/>
      <c r="W259" s="5"/>
      <c r="X259" s="5"/>
      <c r="Y259" s="5"/>
      <c r="Z259" s="5"/>
    </row>
    <row r="260" spans="1:26">
      <c r="A260" s="95"/>
      <c r="B260" s="96"/>
      <c r="C260" s="107"/>
      <c r="D260" s="107"/>
      <c r="E260" s="96"/>
      <c r="F260" s="97"/>
      <c r="G260" s="108"/>
      <c r="H260" s="67" t="str">
        <f t="shared" si="15"/>
        <v/>
      </c>
      <c r="I260" s="67" t="str">
        <f t="shared" si="16"/>
        <v/>
      </c>
      <c r="J260" s="97"/>
      <c r="K260" s="67" t="str">
        <f t="shared" si="17"/>
        <v/>
      </c>
      <c r="L260" s="112" t="str">
        <f t="shared" ca="1" si="18"/>
        <v/>
      </c>
      <c r="M260" s="68" t="str">
        <f t="shared" ca="1" si="19"/>
        <v/>
      </c>
      <c r="N260" s="96"/>
      <c r="O260" s="89"/>
      <c r="P260" s="5"/>
      <c r="Q260" s="5"/>
      <c r="R260" s="5"/>
      <c r="S260" s="5"/>
      <c r="T260" s="5"/>
      <c r="U260" s="5"/>
      <c r="V260" s="5"/>
      <c r="W260" s="5"/>
      <c r="X260" s="5"/>
      <c r="Y260" s="5"/>
      <c r="Z260" s="5"/>
    </row>
    <row r="261" spans="1:26">
      <c r="A261" s="95"/>
      <c r="B261" s="96"/>
      <c r="C261" s="107"/>
      <c r="D261" s="107"/>
      <c r="E261" s="96"/>
      <c r="F261" s="97"/>
      <c r="G261" s="108"/>
      <c r="H261" s="67" t="str">
        <f t="shared" ref="H261:H304" si="20">IF($A261="","",$F261*$G261)</f>
        <v/>
      </c>
      <c r="I261" s="67" t="str">
        <f t="shared" ref="I261:I304" si="21">IF($A261="","",$F261+$H261)</f>
        <v/>
      </c>
      <c r="J261" s="97"/>
      <c r="K261" s="67" t="str">
        <f t="shared" ref="K261:K304" si="22">IF($A261="","",MAX(0,$I261-$J261))</f>
        <v/>
      </c>
      <c r="L261" s="112" t="str">
        <f t="shared" ref="L261:L304" ca="1" si="23">IF($A261="","",IF($K261&lt;=0,"Paid",IF($J261&gt;0,IF(TODAY()&gt;$D261,"Part Paid - Overdue","Part Paid"),IF(TODAY()&gt;$D261,"Overdue","Unpaid"))))</f>
        <v/>
      </c>
      <c r="M261" s="68" t="str">
        <f t="shared" ref="M261:M304" ca="1" si="24">IF(OR($A261="",$K261&lt;=0),"",MAX(0,TODAY()-$D261))</f>
        <v/>
      </c>
      <c r="N261" s="96"/>
      <c r="O261" s="89"/>
      <c r="P261" s="5"/>
      <c r="Q261" s="5"/>
      <c r="R261" s="5"/>
      <c r="S261" s="5"/>
      <c r="T261" s="5"/>
      <c r="U261" s="5"/>
      <c r="V261" s="5"/>
      <c r="W261" s="5"/>
      <c r="X261" s="5"/>
      <c r="Y261" s="5"/>
      <c r="Z261" s="5"/>
    </row>
    <row r="262" spans="1:26">
      <c r="A262" s="95"/>
      <c r="B262" s="96"/>
      <c r="C262" s="107"/>
      <c r="D262" s="107"/>
      <c r="E262" s="96"/>
      <c r="F262" s="97"/>
      <c r="G262" s="108"/>
      <c r="H262" s="67" t="str">
        <f t="shared" si="20"/>
        <v/>
      </c>
      <c r="I262" s="67" t="str">
        <f t="shared" si="21"/>
        <v/>
      </c>
      <c r="J262" s="97"/>
      <c r="K262" s="67" t="str">
        <f t="shared" si="22"/>
        <v/>
      </c>
      <c r="L262" s="112" t="str">
        <f t="shared" ca="1" si="23"/>
        <v/>
      </c>
      <c r="M262" s="68" t="str">
        <f t="shared" ca="1" si="24"/>
        <v/>
      </c>
      <c r="N262" s="96"/>
      <c r="O262" s="89"/>
      <c r="P262" s="5"/>
      <c r="Q262" s="5"/>
      <c r="R262" s="5"/>
      <c r="S262" s="5"/>
      <c r="T262" s="5"/>
      <c r="U262" s="5"/>
      <c r="V262" s="5"/>
      <c r="W262" s="5"/>
      <c r="X262" s="5"/>
      <c r="Y262" s="5"/>
      <c r="Z262" s="5"/>
    </row>
    <row r="263" spans="1:26">
      <c r="A263" s="95"/>
      <c r="B263" s="96"/>
      <c r="C263" s="107"/>
      <c r="D263" s="107"/>
      <c r="E263" s="96"/>
      <c r="F263" s="97"/>
      <c r="G263" s="108"/>
      <c r="H263" s="67" t="str">
        <f t="shared" si="20"/>
        <v/>
      </c>
      <c r="I263" s="67" t="str">
        <f t="shared" si="21"/>
        <v/>
      </c>
      <c r="J263" s="97"/>
      <c r="K263" s="67" t="str">
        <f t="shared" si="22"/>
        <v/>
      </c>
      <c r="L263" s="112" t="str">
        <f t="shared" ca="1" si="23"/>
        <v/>
      </c>
      <c r="M263" s="68" t="str">
        <f t="shared" ca="1" si="24"/>
        <v/>
      </c>
      <c r="N263" s="96"/>
      <c r="O263" s="89"/>
      <c r="P263" s="5"/>
      <c r="Q263" s="5"/>
      <c r="R263" s="5"/>
      <c r="S263" s="5"/>
      <c r="T263" s="5"/>
      <c r="U263" s="5"/>
      <c r="V263" s="5"/>
      <c r="W263" s="5"/>
      <c r="X263" s="5"/>
      <c r="Y263" s="5"/>
      <c r="Z263" s="5"/>
    </row>
    <row r="264" spans="1:26">
      <c r="A264" s="95"/>
      <c r="B264" s="96"/>
      <c r="C264" s="107"/>
      <c r="D264" s="107"/>
      <c r="E264" s="96"/>
      <c r="F264" s="97"/>
      <c r="G264" s="108"/>
      <c r="H264" s="67" t="str">
        <f t="shared" si="20"/>
        <v/>
      </c>
      <c r="I264" s="67" t="str">
        <f t="shared" si="21"/>
        <v/>
      </c>
      <c r="J264" s="97"/>
      <c r="K264" s="67" t="str">
        <f t="shared" si="22"/>
        <v/>
      </c>
      <c r="L264" s="112" t="str">
        <f t="shared" ca="1" si="23"/>
        <v/>
      </c>
      <c r="M264" s="68" t="str">
        <f t="shared" ca="1" si="24"/>
        <v/>
      </c>
      <c r="N264" s="96"/>
      <c r="O264" s="89"/>
      <c r="P264" s="5"/>
      <c r="Q264" s="5"/>
      <c r="R264" s="5"/>
      <c r="S264" s="5"/>
      <c r="T264" s="5"/>
      <c r="U264" s="5"/>
      <c r="V264" s="5"/>
      <c r="W264" s="5"/>
      <c r="X264" s="5"/>
      <c r="Y264" s="5"/>
      <c r="Z264" s="5"/>
    </row>
    <row r="265" spans="1:26">
      <c r="A265" s="95"/>
      <c r="B265" s="96"/>
      <c r="C265" s="107"/>
      <c r="D265" s="107"/>
      <c r="E265" s="96"/>
      <c r="F265" s="97"/>
      <c r="G265" s="108"/>
      <c r="H265" s="67" t="str">
        <f t="shared" si="20"/>
        <v/>
      </c>
      <c r="I265" s="67" t="str">
        <f t="shared" si="21"/>
        <v/>
      </c>
      <c r="J265" s="97"/>
      <c r="K265" s="67" t="str">
        <f t="shared" si="22"/>
        <v/>
      </c>
      <c r="L265" s="112" t="str">
        <f t="shared" ca="1" si="23"/>
        <v/>
      </c>
      <c r="M265" s="68" t="str">
        <f t="shared" ca="1" si="24"/>
        <v/>
      </c>
      <c r="N265" s="96"/>
      <c r="O265" s="89"/>
      <c r="P265" s="5"/>
      <c r="Q265" s="5"/>
      <c r="R265" s="5"/>
      <c r="S265" s="5"/>
      <c r="T265" s="5"/>
      <c r="U265" s="5"/>
      <c r="V265" s="5"/>
      <c r="W265" s="5"/>
      <c r="X265" s="5"/>
      <c r="Y265" s="5"/>
      <c r="Z265" s="5"/>
    </row>
    <row r="266" spans="1:26">
      <c r="A266" s="95"/>
      <c r="B266" s="96"/>
      <c r="C266" s="107"/>
      <c r="D266" s="107"/>
      <c r="E266" s="96"/>
      <c r="F266" s="97"/>
      <c r="G266" s="108"/>
      <c r="H266" s="67" t="str">
        <f t="shared" si="20"/>
        <v/>
      </c>
      <c r="I266" s="67" t="str">
        <f t="shared" si="21"/>
        <v/>
      </c>
      <c r="J266" s="97"/>
      <c r="K266" s="67" t="str">
        <f t="shared" si="22"/>
        <v/>
      </c>
      <c r="L266" s="112" t="str">
        <f t="shared" ca="1" si="23"/>
        <v/>
      </c>
      <c r="M266" s="68" t="str">
        <f t="shared" ca="1" si="24"/>
        <v/>
      </c>
      <c r="N266" s="96"/>
      <c r="O266" s="89"/>
      <c r="P266" s="5"/>
      <c r="Q266" s="5"/>
      <c r="R266" s="5"/>
      <c r="S266" s="5"/>
      <c r="T266" s="5"/>
      <c r="U266" s="5"/>
      <c r="V266" s="5"/>
      <c r="W266" s="5"/>
      <c r="X266" s="5"/>
      <c r="Y266" s="5"/>
      <c r="Z266" s="5"/>
    </row>
    <row r="267" spans="1:26">
      <c r="A267" s="95"/>
      <c r="B267" s="96"/>
      <c r="C267" s="107"/>
      <c r="D267" s="107"/>
      <c r="E267" s="96"/>
      <c r="F267" s="97"/>
      <c r="G267" s="108"/>
      <c r="H267" s="67" t="str">
        <f t="shared" si="20"/>
        <v/>
      </c>
      <c r="I267" s="67" t="str">
        <f t="shared" si="21"/>
        <v/>
      </c>
      <c r="J267" s="97"/>
      <c r="K267" s="67" t="str">
        <f t="shared" si="22"/>
        <v/>
      </c>
      <c r="L267" s="112" t="str">
        <f t="shared" ca="1" si="23"/>
        <v/>
      </c>
      <c r="M267" s="68" t="str">
        <f t="shared" ca="1" si="24"/>
        <v/>
      </c>
      <c r="N267" s="96"/>
      <c r="O267" s="89"/>
      <c r="P267" s="5"/>
      <c r="Q267" s="5"/>
      <c r="R267" s="5"/>
      <c r="S267" s="5"/>
      <c r="T267" s="5"/>
      <c r="U267" s="5"/>
      <c r="V267" s="5"/>
      <c r="W267" s="5"/>
      <c r="X267" s="5"/>
      <c r="Y267" s="5"/>
      <c r="Z267" s="5"/>
    </row>
    <row r="268" spans="1:26">
      <c r="A268" s="95"/>
      <c r="B268" s="96"/>
      <c r="C268" s="107"/>
      <c r="D268" s="107"/>
      <c r="E268" s="96"/>
      <c r="F268" s="97"/>
      <c r="G268" s="108"/>
      <c r="H268" s="67" t="str">
        <f t="shared" si="20"/>
        <v/>
      </c>
      <c r="I268" s="67" t="str">
        <f t="shared" si="21"/>
        <v/>
      </c>
      <c r="J268" s="97"/>
      <c r="K268" s="67" t="str">
        <f t="shared" si="22"/>
        <v/>
      </c>
      <c r="L268" s="112" t="str">
        <f t="shared" ca="1" si="23"/>
        <v/>
      </c>
      <c r="M268" s="68" t="str">
        <f t="shared" ca="1" si="24"/>
        <v/>
      </c>
      <c r="N268" s="96"/>
      <c r="O268" s="89"/>
      <c r="P268" s="5"/>
      <c r="Q268" s="5"/>
      <c r="R268" s="5"/>
      <c r="S268" s="5"/>
      <c r="T268" s="5"/>
      <c r="U268" s="5"/>
      <c r="V268" s="5"/>
      <c r="W268" s="5"/>
      <c r="X268" s="5"/>
      <c r="Y268" s="5"/>
      <c r="Z268" s="5"/>
    </row>
    <row r="269" spans="1:26">
      <c r="A269" s="95"/>
      <c r="B269" s="96"/>
      <c r="C269" s="107"/>
      <c r="D269" s="107"/>
      <c r="E269" s="96"/>
      <c r="F269" s="97"/>
      <c r="G269" s="108"/>
      <c r="H269" s="67" t="str">
        <f t="shared" si="20"/>
        <v/>
      </c>
      <c r="I269" s="67" t="str">
        <f t="shared" si="21"/>
        <v/>
      </c>
      <c r="J269" s="97"/>
      <c r="K269" s="67" t="str">
        <f t="shared" si="22"/>
        <v/>
      </c>
      <c r="L269" s="112" t="str">
        <f t="shared" ca="1" si="23"/>
        <v/>
      </c>
      <c r="M269" s="68" t="str">
        <f t="shared" ca="1" si="24"/>
        <v/>
      </c>
      <c r="N269" s="96"/>
      <c r="O269" s="89"/>
      <c r="P269" s="5"/>
      <c r="Q269" s="5"/>
      <c r="R269" s="5"/>
      <c r="S269" s="5"/>
      <c r="T269" s="5"/>
      <c r="U269" s="5"/>
      <c r="V269" s="5"/>
      <c r="W269" s="5"/>
      <c r="X269" s="5"/>
      <c r="Y269" s="5"/>
      <c r="Z269" s="5"/>
    </row>
    <row r="270" spans="1:26">
      <c r="A270" s="95"/>
      <c r="B270" s="96"/>
      <c r="C270" s="107"/>
      <c r="D270" s="107"/>
      <c r="E270" s="96"/>
      <c r="F270" s="97"/>
      <c r="G270" s="108"/>
      <c r="H270" s="67" t="str">
        <f t="shared" si="20"/>
        <v/>
      </c>
      <c r="I270" s="67" t="str">
        <f t="shared" si="21"/>
        <v/>
      </c>
      <c r="J270" s="97"/>
      <c r="K270" s="67" t="str">
        <f t="shared" si="22"/>
        <v/>
      </c>
      <c r="L270" s="112" t="str">
        <f t="shared" ca="1" si="23"/>
        <v/>
      </c>
      <c r="M270" s="68" t="str">
        <f t="shared" ca="1" si="24"/>
        <v/>
      </c>
      <c r="N270" s="96"/>
      <c r="O270" s="89"/>
      <c r="P270" s="5"/>
      <c r="Q270" s="5"/>
      <c r="R270" s="5"/>
      <c r="S270" s="5"/>
      <c r="T270" s="5"/>
      <c r="U270" s="5"/>
      <c r="V270" s="5"/>
      <c r="W270" s="5"/>
      <c r="X270" s="5"/>
      <c r="Y270" s="5"/>
      <c r="Z270" s="5"/>
    </row>
    <row r="271" spans="1:26">
      <c r="A271" s="95"/>
      <c r="B271" s="96"/>
      <c r="C271" s="107"/>
      <c r="D271" s="107"/>
      <c r="E271" s="96"/>
      <c r="F271" s="97"/>
      <c r="G271" s="108"/>
      <c r="H271" s="67" t="str">
        <f t="shared" si="20"/>
        <v/>
      </c>
      <c r="I271" s="67" t="str">
        <f t="shared" si="21"/>
        <v/>
      </c>
      <c r="J271" s="97"/>
      <c r="K271" s="67" t="str">
        <f t="shared" si="22"/>
        <v/>
      </c>
      <c r="L271" s="112" t="str">
        <f t="shared" ca="1" si="23"/>
        <v/>
      </c>
      <c r="M271" s="68" t="str">
        <f t="shared" ca="1" si="24"/>
        <v/>
      </c>
      <c r="N271" s="96"/>
      <c r="O271" s="89"/>
      <c r="P271" s="5"/>
      <c r="Q271" s="5"/>
      <c r="R271" s="5"/>
      <c r="S271" s="5"/>
      <c r="T271" s="5"/>
      <c r="U271" s="5"/>
      <c r="V271" s="5"/>
      <c r="W271" s="5"/>
      <c r="X271" s="5"/>
      <c r="Y271" s="5"/>
      <c r="Z271" s="5"/>
    </row>
    <row r="272" spans="1:26">
      <c r="A272" s="95"/>
      <c r="B272" s="96"/>
      <c r="C272" s="107"/>
      <c r="D272" s="107"/>
      <c r="E272" s="96"/>
      <c r="F272" s="97"/>
      <c r="G272" s="108"/>
      <c r="H272" s="67" t="str">
        <f t="shared" si="20"/>
        <v/>
      </c>
      <c r="I272" s="67" t="str">
        <f t="shared" si="21"/>
        <v/>
      </c>
      <c r="J272" s="97"/>
      <c r="K272" s="67" t="str">
        <f t="shared" si="22"/>
        <v/>
      </c>
      <c r="L272" s="112" t="str">
        <f t="shared" ca="1" si="23"/>
        <v/>
      </c>
      <c r="M272" s="68" t="str">
        <f t="shared" ca="1" si="24"/>
        <v/>
      </c>
      <c r="N272" s="96"/>
      <c r="O272" s="89"/>
      <c r="P272" s="5"/>
      <c r="Q272" s="5"/>
      <c r="R272" s="5"/>
      <c r="S272" s="5"/>
      <c r="T272" s="5"/>
      <c r="U272" s="5"/>
      <c r="V272" s="5"/>
      <c r="W272" s="5"/>
      <c r="X272" s="5"/>
      <c r="Y272" s="5"/>
      <c r="Z272" s="5"/>
    </row>
    <row r="273" spans="1:26">
      <c r="A273" s="95"/>
      <c r="B273" s="96"/>
      <c r="C273" s="107"/>
      <c r="D273" s="107"/>
      <c r="E273" s="96"/>
      <c r="F273" s="97"/>
      <c r="G273" s="108"/>
      <c r="H273" s="67" t="str">
        <f t="shared" si="20"/>
        <v/>
      </c>
      <c r="I273" s="67" t="str">
        <f t="shared" si="21"/>
        <v/>
      </c>
      <c r="J273" s="97"/>
      <c r="K273" s="67" t="str">
        <f t="shared" si="22"/>
        <v/>
      </c>
      <c r="L273" s="112" t="str">
        <f t="shared" ca="1" si="23"/>
        <v/>
      </c>
      <c r="M273" s="68" t="str">
        <f t="shared" ca="1" si="24"/>
        <v/>
      </c>
      <c r="N273" s="96"/>
      <c r="O273" s="89"/>
      <c r="P273" s="5"/>
      <c r="Q273" s="5"/>
      <c r="R273" s="5"/>
      <c r="S273" s="5"/>
      <c r="T273" s="5"/>
      <c r="U273" s="5"/>
      <c r="V273" s="5"/>
      <c r="W273" s="5"/>
      <c r="X273" s="5"/>
      <c r="Y273" s="5"/>
      <c r="Z273" s="5"/>
    </row>
    <row r="274" spans="1:26">
      <c r="A274" s="95"/>
      <c r="B274" s="96"/>
      <c r="C274" s="107"/>
      <c r="D274" s="107"/>
      <c r="E274" s="96"/>
      <c r="F274" s="97"/>
      <c r="G274" s="108"/>
      <c r="H274" s="67" t="str">
        <f t="shared" si="20"/>
        <v/>
      </c>
      <c r="I274" s="67" t="str">
        <f t="shared" si="21"/>
        <v/>
      </c>
      <c r="J274" s="97"/>
      <c r="K274" s="67" t="str">
        <f t="shared" si="22"/>
        <v/>
      </c>
      <c r="L274" s="112" t="str">
        <f t="shared" ca="1" si="23"/>
        <v/>
      </c>
      <c r="M274" s="68" t="str">
        <f t="shared" ca="1" si="24"/>
        <v/>
      </c>
      <c r="N274" s="96"/>
      <c r="O274" s="89"/>
      <c r="P274" s="5"/>
      <c r="Q274" s="5"/>
      <c r="R274" s="5"/>
      <c r="S274" s="5"/>
      <c r="T274" s="5"/>
      <c r="U274" s="5"/>
      <c r="V274" s="5"/>
      <c r="W274" s="5"/>
      <c r="X274" s="5"/>
      <c r="Y274" s="5"/>
      <c r="Z274" s="5"/>
    </row>
    <row r="275" spans="1:26">
      <c r="A275" s="95"/>
      <c r="B275" s="96"/>
      <c r="C275" s="107"/>
      <c r="D275" s="107"/>
      <c r="E275" s="96"/>
      <c r="F275" s="97"/>
      <c r="G275" s="108"/>
      <c r="H275" s="67" t="str">
        <f t="shared" si="20"/>
        <v/>
      </c>
      <c r="I275" s="67" t="str">
        <f t="shared" si="21"/>
        <v/>
      </c>
      <c r="J275" s="97"/>
      <c r="K275" s="67" t="str">
        <f t="shared" si="22"/>
        <v/>
      </c>
      <c r="L275" s="112" t="str">
        <f t="shared" ca="1" si="23"/>
        <v/>
      </c>
      <c r="M275" s="68" t="str">
        <f t="shared" ca="1" si="24"/>
        <v/>
      </c>
      <c r="N275" s="96"/>
      <c r="O275" s="89"/>
      <c r="P275" s="5"/>
      <c r="Q275" s="5"/>
      <c r="R275" s="5"/>
      <c r="S275" s="5"/>
      <c r="T275" s="5"/>
      <c r="U275" s="5"/>
      <c r="V275" s="5"/>
      <c r="W275" s="5"/>
      <c r="X275" s="5"/>
      <c r="Y275" s="5"/>
      <c r="Z275" s="5"/>
    </row>
    <row r="276" spans="1:26">
      <c r="A276" s="95"/>
      <c r="B276" s="96"/>
      <c r="C276" s="107"/>
      <c r="D276" s="107"/>
      <c r="E276" s="96"/>
      <c r="F276" s="97"/>
      <c r="G276" s="108"/>
      <c r="H276" s="67" t="str">
        <f t="shared" si="20"/>
        <v/>
      </c>
      <c r="I276" s="67" t="str">
        <f t="shared" si="21"/>
        <v/>
      </c>
      <c r="J276" s="97"/>
      <c r="K276" s="67" t="str">
        <f t="shared" si="22"/>
        <v/>
      </c>
      <c r="L276" s="112" t="str">
        <f t="shared" ca="1" si="23"/>
        <v/>
      </c>
      <c r="M276" s="68" t="str">
        <f t="shared" ca="1" si="24"/>
        <v/>
      </c>
      <c r="N276" s="96"/>
      <c r="O276" s="89"/>
      <c r="P276" s="5"/>
      <c r="Q276" s="5"/>
      <c r="R276" s="5"/>
      <c r="S276" s="5"/>
      <c r="T276" s="5"/>
      <c r="U276" s="5"/>
      <c r="V276" s="5"/>
      <c r="W276" s="5"/>
      <c r="X276" s="5"/>
      <c r="Y276" s="5"/>
      <c r="Z276" s="5"/>
    </row>
    <row r="277" spans="1:26">
      <c r="A277" s="95"/>
      <c r="B277" s="96"/>
      <c r="C277" s="107"/>
      <c r="D277" s="107"/>
      <c r="E277" s="96"/>
      <c r="F277" s="97"/>
      <c r="G277" s="108"/>
      <c r="H277" s="67" t="str">
        <f t="shared" si="20"/>
        <v/>
      </c>
      <c r="I277" s="67" t="str">
        <f t="shared" si="21"/>
        <v/>
      </c>
      <c r="J277" s="97"/>
      <c r="K277" s="67" t="str">
        <f t="shared" si="22"/>
        <v/>
      </c>
      <c r="L277" s="112" t="str">
        <f t="shared" ca="1" si="23"/>
        <v/>
      </c>
      <c r="M277" s="68" t="str">
        <f t="shared" ca="1" si="24"/>
        <v/>
      </c>
      <c r="N277" s="96"/>
      <c r="O277" s="89"/>
      <c r="P277" s="5"/>
      <c r="Q277" s="5"/>
      <c r="R277" s="5"/>
      <c r="S277" s="5"/>
      <c r="T277" s="5"/>
      <c r="U277" s="5"/>
      <c r="V277" s="5"/>
      <c r="W277" s="5"/>
      <c r="X277" s="5"/>
      <c r="Y277" s="5"/>
      <c r="Z277" s="5"/>
    </row>
    <row r="278" spans="1:26">
      <c r="A278" s="95"/>
      <c r="B278" s="96"/>
      <c r="C278" s="107"/>
      <c r="D278" s="107"/>
      <c r="E278" s="96"/>
      <c r="F278" s="97"/>
      <c r="G278" s="108"/>
      <c r="H278" s="67" t="str">
        <f t="shared" si="20"/>
        <v/>
      </c>
      <c r="I278" s="67" t="str">
        <f t="shared" si="21"/>
        <v/>
      </c>
      <c r="J278" s="97"/>
      <c r="K278" s="67" t="str">
        <f t="shared" si="22"/>
        <v/>
      </c>
      <c r="L278" s="112" t="str">
        <f t="shared" ca="1" si="23"/>
        <v/>
      </c>
      <c r="M278" s="68" t="str">
        <f t="shared" ca="1" si="24"/>
        <v/>
      </c>
      <c r="N278" s="96"/>
      <c r="O278" s="89"/>
      <c r="P278" s="5"/>
      <c r="Q278" s="5"/>
      <c r="R278" s="5"/>
      <c r="S278" s="5"/>
      <c r="T278" s="5"/>
      <c r="U278" s="5"/>
      <c r="V278" s="5"/>
      <c r="W278" s="5"/>
      <c r="X278" s="5"/>
      <c r="Y278" s="5"/>
      <c r="Z278" s="5"/>
    </row>
    <row r="279" spans="1:26">
      <c r="A279" s="95"/>
      <c r="B279" s="96"/>
      <c r="C279" s="107"/>
      <c r="D279" s="107"/>
      <c r="E279" s="96"/>
      <c r="F279" s="97"/>
      <c r="G279" s="108"/>
      <c r="H279" s="67" t="str">
        <f t="shared" si="20"/>
        <v/>
      </c>
      <c r="I279" s="67" t="str">
        <f t="shared" si="21"/>
        <v/>
      </c>
      <c r="J279" s="97"/>
      <c r="K279" s="67" t="str">
        <f t="shared" si="22"/>
        <v/>
      </c>
      <c r="L279" s="112" t="str">
        <f t="shared" ca="1" si="23"/>
        <v/>
      </c>
      <c r="M279" s="68" t="str">
        <f t="shared" ca="1" si="24"/>
        <v/>
      </c>
      <c r="N279" s="96"/>
      <c r="O279" s="89"/>
      <c r="P279" s="5"/>
      <c r="Q279" s="5"/>
      <c r="R279" s="5"/>
      <c r="S279" s="5"/>
      <c r="T279" s="5"/>
      <c r="U279" s="5"/>
      <c r="V279" s="5"/>
      <c r="W279" s="5"/>
      <c r="X279" s="5"/>
      <c r="Y279" s="5"/>
      <c r="Z279" s="5"/>
    </row>
    <row r="280" spans="1:26">
      <c r="A280" s="95"/>
      <c r="B280" s="96"/>
      <c r="C280" s="107"/>
      <c r="D280" s="107"/>
      <c r="E280" s="96"/>
      <c r="F280" s="97"/>
      <c r="G280" s="108"/>
      <c r="H280" s="67" t="str">
        <f t="shared" si="20"/>
        <v/>
      </c>
      <c r="I280" s="67" t="str">
        <f t="shared" si="21"/>
        <v/>
      </c>
      <c r="J280" s="97"/>
      <c r="K280" s="67" t="str">
        <f t="shared" si="22"/>
        <v/>
      </c>
      <c r="L280" s="112" t="str">
        <f t="shared" ca="1" si="23"/>
        <v/>
      </c>
      <c r="M280" s="68" t="str">
        <f t="shared" ca="1" si="24"/>
        <v/>
      </c>
      <c r="N280" s="96"/>
      <c r="O280" s="89"/>
      <c r="P280" s="5"/>
      <c r="Q280" s="5"/>
      <c r="R280" s="5"/>
      <c r="S280" s="5"/>
      <c r="T280" s="5"/>
      <c r="U280" s="5"/>
      <c r="V280" s="5"/>
      <c r="W280" s="5"/>
      <c r="X280" s="5"/>
      <c r="Y280" s="5"/>
      <c r="Z280" s="5"/>
    </row>
    <row r="281" spans="1:26">
      <c r="A281" s="95"/>
      <c r="B281" s="96"/>
      <c r="C281" s="107"/>
      <c r="D281" s="107"/>
      <c r="E281" s="96"/>
      <c r="F281" s="97"/>
      <c r="G281" s="108"/>
      <c r="H281" s="67" t="str">
        <f t="shared" si="20"/>
        <v/>
      </c>
      <c r="I281" s="67" t="str">
        <f t="shared" si="21"/>
        <v/>
      </c>
      <c r="J281" s="97"/>
      <c r="K281" s="67" t="str">
        <f t="shared" si="22"/>
        <v/>
      </c>
      <c r="L281" s="112" t="str">
        <f t="shared" ca="1" si="23"/>
        <v/>
      </c>
      <c r="M281" s="68" t="str">
        <f t="shared" ca="1" si="24"/>
        <v/>
      </c>
      <c r="N281" s="96"/>
      <c r="O281" s="89"/>
      <c r="P281" s="5"/>
      <c r="Q281" s="5"/>
      <c r="R281" s="5"/>
      <c r="S281" s="5"/>
      <c r="T281" s="5"/>
      <c r="U281" s="5"/>
      <c r="V281" s="5"/>
      <c r="W281" s="5"/>
      <c r="X281" s="5"/>
      <c r="Y281" s="5"/>
      <c r="Z281" s="5"/>
    </row>
    <row r="282" spans="1:26">
      <c r="A282" s="95"/>
      <c r="B282" s="96"/>
      <c r="C282" s="107"/>
      <c r="D282" s="107"/>
      <c r="E282" s="96"/>
      <c r="F282" s="97"/>
      <c r="G282" s="108"/>
      <c r="H282" s="67" t="str">
        <f t="shared" si="20"/>
        <v/>
      </c>
      <c r="I282" s="67" t="str">
        <f t="shared" si="21"/>
        <v/>
      </c>
      <c r="J282" s="97"/>
      <c r="K282" s="67" t="str">
        <f t="shared" si="22"/>
        <v/>
      </c>
      <c r="L282" s="112" t="str">
        <f t="shared" ca="1" si="23"/>
        <v/>
      </c>
      <c r="M282" s="68" t="str">
        <f t="shared" ca="1" si="24"/>
        <v/>
      </c>
      <c r="N282" s="96"/>
      <c r="O282" s="89"/>
      <c r="P282" s="5"/>
      <c r="Q282" s="5"/>
      <c r="R282" s="5"/>
      <c r="S282" s="5"/>
      <c r="T282" s="5"/>
      <c r="U282" s="5"/>
      <c r="V282" s="5"/>
      <c r="W282" s="5"/>
      <c r="X282" s="5"/>
      <c r="Y282" s="5"/>
      <c r="Z282" s="5"/>
    </row>
    <row r="283" spans="1:26">
      <c r="A283" s="95"/>
      <c r="B283" s="96"/>
      <c r="C283" s="107"/>
      <c r="D283" s="107"/>
      <c r="E283" s="96"/>
      <c r="F283" s="97"/>
      <c r="G283" s="108"/>
      <c r="H283" s="67" t="str">
        <f t="shared" si="20"/>
        <v/>
      </c>
      <c r="I283" s="67" t="str">
        <f t="shared" si="21"/>
        <v/>
      </c>
      <c r="J283" s="97"/>
      <c r="K283" s="67" t="str">
        <f t="shared" si="22"/>
        <v/>
      </c>
      <c r="L283" s="112" t="str">
        <f t="shared" ca="1" si="23"/>
        <v/>
      </c>
      <c r="M283" s="68" t="str">
        <f t="shared" ca="1" si="24"/>
        <v/>
      </c>
      <c r="N283" s="96"/>
      <c r="O283" s="89"/>
      <c r="P283" s="5"/>
      <c r="Q283" s="5"/>
      <c r="R283" s="5"/>
      <c r="S283" s="5"/>
      <c r="T283" s="5"/>
      <c r="U283" s="5"/>
      <c r="V283" s="5"/>
      <c r="W283" s="5"/>
      <c r="X283" s="5"/>
      <c r="Y283" s="5"/>
      <c r="Z283" s="5"/>
    </row>
    <row r="284" spans="1:26">
      <c r="A284" s="95"/>
      <c r="B284" s="96"/>
      <c r="C284" s="107"/>
      <c r="D284" s="107"/>
      <c r="E284" s="96"/>
      <c r="F284" s="97"/>
      <c r="G284" s="108"/>
      <c r="H284" s="67" t="str">
        <f t="shared" si="20"/>
        <v/>
      </c>
      <c r="I284" s="67" t="str">
        <f t="shared" si="21"/>
        <v/>
      </c>
      <c r="J284" s="97"/>
      <c r="K284" s="67" t="str">
        <f t="shared" si="22"/>
        <v/>
      </c>
      <c r="L284" s="112" t="str">
        <f t="shared" ca="1" si="23"/>
        <v/>
      </c>
      <c r="M284" s="68" t="str">
        <f t="shared" ca="1" si="24"/>
        <v/>
      </c>
      <c r="N284" s="96"/>
      <c r="O284" s="89"/>
      <c r="P284" s="5"/>
      <c r="Q284" s="5"/>
      <c r="R284" s="5"/>
      <c r="S284" s="5"/>
      <c r="T284" s="5"/>
      <c r="U284" s="5"/>
      <c r="V284" s="5"/>
      <c r="W284" s="5"/>
      <c r="X284" s="5"/>
      <c r="Y284" s="5"/>
      <c r="Z284" s="5"/>
    </row>
    <row r="285" spans="1:26">
      <c r="A285" s="95"/>
      <c r="B285" s="96"/>
      <c r="C285" s="107"/>
      <c r="D285" s="107"/>
      <c r="E285" s="96"/>
      <c r="F285" s="97"/>
      <c r="G285" s="108"/>
      <c r="H285" s="67" t="str">
        <f t="shared" si="20"/>
        <v/>
      </c>
      <c r="I285" s="67" t="str">
        <f t="shared" si="21"/>
        <v/>
      </c>
      <c r="J285" s="97"/>
      <c r="K285" s="67" t="str">
        <f t="shared" si="22"/>
        <v/>
      </c>
      <c r="L285" s="112" t="str">
        <f t="shared" ca="1" si="23"/>
        <v/>
      </c>
      <c r="M285" s="68" t="str">
        <f t="shared" ca="1" si="24"/>
        <v/>
      </c>
      <c r="N285" s="96"/>
      <c r="O285" s="89"/>
      <c r="P285" s="5"/>
      <c r="Q285" s="5"/>
      <c r="R285" s="5"/>
      <c r="S285" s="5"/>
      <c r="T285" s="5"/>
      <c r="U285" s="5"/>
      <c r="V285" s="5"/>
      <c r="W285" s="5"/>
      <c r="X285" s="5"/>
      <c r="Y285" s="5"/>
      <c r="Z285" s="5"/>
    </row>
    <row r="286" spans="1:26">
      <c r="A286" s="95"/>
      <c r="B286" s="96"/>
      <c r="C286" s="107"/>
      <c r="D286" s="107"/>
      <c r="E286" s="96"/>
      <c r="F286" s="97"/>
      <c r="G286" s="108"/>
      <c r="H286" s="67" t="str">
        <f t="shared" si="20"/>
        <v/>
      </c>
      <c r="I286" s="67" t="str">
        <f t="shared" si="21"/>
        <v/>
      </c>
      <c r="J286" s="97"/>
      <c r="K286" s="67" t="str">
        <f t="shared" si="22"/>
        <v/>
      </c>
      <c r="L286" s="112" t="str">
        <f t="shared" ca="1" si="23"/>
        <v/>
      </c>
      <c r="M286" s="68" t="str">
        <f t="shared" ca="1" si="24"/>
        <v/>
      </c>
      <c r="N286" s="96"/>
      <c r="O286" s="89"/>
      <c r="P286" s="5"/>
      <c r="Q286" s="5"/>
      <c r="R286" s="5"/>
      <c r="S286" s="5"/>
      <c r="T286" s="5"/>
      <c r="U286" s="5"/>
      <c r="V286" s="5"/>
      <c r="W286" s="5"/>
      <c r="X286" s="5"/>
      <c r="Y286" s="5"/>
      <c r="Z286" s="5"/>
    </row>
    <row r="287" spans="1:26">
      <c r="A287" s="95"/>
      <c r="B287" s="96"/>
      <c r="C287" s="107"/>
      <c r="D287" s="107"/>
      <c r="E287" s="96"/>
      <c r="F287" s="97"/>
      <c r="G287" s="108"/>
      <c r="H287" s="67" t="str">
        <f t="shared" si="20"/>
        <v/>
      </c>
      <c r="I287" s="67" t="str">
        <f t="shared" si="21"/>
        <v/>
      </c>
      <c r="J287" s="97"/>
      <c r="K287" s="67" t="str">
        <f t="shared" si="22"/>
        <v/>
      </c>
      <c r="L287" s="112" t="str">
        <f t="shared" ca="1" si="23"/>
        <v/>
      </c>
      <c r="M287" s="68" t="str">
        <f t="shared" ca="1" si="24"/>
        <v/>
      </c>
      <c r="N287" s="96"/>
      <c r="O287" s="89"/>
      <c r="P287" s="5"/>
      <c r="Q287" s="5"/>
      <c r="R287" s="5"/>
      <c r="S287" s="5"/>
      <c r="T287" s="5"/>
      <c r="U287" s="5"/>
      <c r="V287" s="5"/>
      <c r="W287" s="5"/>
      <c r="X287" s="5"/>
      <c r="Y287" s="5"/>
      <c r="Z287" s="5"/>
    </row>
    <row r="288" spans="1:26">
      <c r="A288" s="95"/>
      <c r="B288" s="96"/>
      <c r="C288" s="107"/>
      <c r="D288" s="107"/>
      <c r="E288" s="96"/>
      <c r="F288" s="97"/>
      <c r="G288" s="108"/>
      <c r="H288" s="67" t="str">
        <f t="shared" si="20"/>
        <v/>
      </c>
      <c r="I288" s="67" t="str">
        <f t="shared" si="21"/>
        <v/>
      </c>
      <c r="J288" s="97"/>
      <c r="K288" s="67" t="str">
        <f t="shared" si="22"/>
        <v/>
      </c>
      <c r="L288" s="112" t="str">
        <f t="shared" ca="1" si="23"/>
        <v/>
      </c>
      <c r="M288" s="68" t="str">
        <f t="shared" ca="1" si="24"/>
        <v/>
      </c>
      <c r="N288" s="96"/>
      <c r="O288" s="89"/>
      <c r="P288" s="5"/>
      <c r="Q288" s="5"/>
      <c r="R288" s="5"/>
      <c r="S288" s="5"/>
      <c r="T288" s="5"/>
      <c r="U288" s="5"/>
      <c r="V288" s="5"/>
      <c r="W288" s="5"/>
      <c r="X288" s="5"/>
      <c r="Y288" s="5"/>
      <c r="Z288" s="5"/>
    </row>
    <row r="289" spans="1:26">
      <c r="A289" s="95"/>
      <c r="B289" s="96"/>
      <c r="C289" s="107"/>
      <c r="D289" s="107"/>
      <c r="E289" s="96"/>
      <c r="F289" s="97"/>
      <c r="G289" s="108"/>
      <c r="H289" s="67" t="str">
        <f t="shared" si="20"/>
        <v/>
      </c>
      <c r="I289" s="67" t="str">
        <f t="shared" si="21"/>
        <v/>
      </c>
      <c r="J289" s="97"/>
      <c r="K289" s="67" t="str">
        <f t="shared" si="22"/>
        <v/>
      </c>
      <c r="L289" s="112" t="str">
        <f t="shared" ca="1" si="23"/>
        <v/>
      </c>
      <c r="M289" s="68" t="str">
        <f t="shared" ca="1" si="24"/>
        <v/>
      </c>
      <c r="N289" s="96"/>
      <c r="O289" s="89"/>
      <c r="P289" s="5"/>
      <c r="Q289" s="5"/>
      <c r="R289" s="5"/>
      <c r="S289" s="5"/>
      <c r="T289" s="5"/>
      <c r="U289" s="5"/>
      <c r="V289" s="5"/>
      <c r="W289" s="5"/>
      <c r="X289" s="5"/>
      <c r="Y289" s="5"/>
      <c r="Z289" s="5"/>
    </row>
    <row r="290" spans="1:26">
      <c r="A290" s="95"/>
      <c r="B290" s="96"/>
      <c r="C290" s="107"/>
      <c r="D290" s="107"/>
      <c r="E290" s="96"/>
      <c r="F290" s="97"/>
      <c r="G290" s="108"/>
      <c r="H290" s="67" t="str">
        <f t="shared" si="20"/>
        <v/>
      </c>
      <c r="I290" s="67" t="str">
        <f t="shared" si="21"/>
        <v/>
      </c>
      <c r="J290" s="97"/>
      <c r="K290" s="67" t="str">
        <f t="shared" si="22"/>
        <v/>
      </c>
      <c r="L290" s="112" t="str">
        <f t="shared" ca="1" si="23"/>
        <v/>
      </c>
      <c r="M290" s="68" t="str">
        <f t="shared" ca="1" si="24"/>
        <v/>
      </c>
      <c r="N290" s="96"/>
      <c r="O290" s="89"/>
      <c r="P290" s="5"/>
      <c r="Q290" s="5"/>
      <c r="R290" s="5"/>
      <c r="S290" s="5"/>
      <c r="T290" s="5"/>
      <c r="U290" s="5"/>
      <c r="V290" s="5"/>
      <c r="W290" s="5"/>
      <c r="X290" s="5"/>
      <c r="Y290" s="5"/>
      <c r="Z290" s="5"/>
    </row>
    <row r="291" spans="1:26">
      <c r="A291" s="95"/>
      <c r="B291" s="96"/>
      <c r="C291" s="107"/>
      <c r="D291" s="107"/>
      <c r="E291" s="96"/>
      <c r="F291" s="97"/>
      <c r="G291" s="108"/>
      <c r="H291" s="67" t="str">
        <f t="shared" si="20"/>
        <v/>
      </c>
      <c r="I291" s="67" t="str">
        <f t="shared" si="21"/>
        <v/>
      </c>
      <c r="J291" s="97"/>
      <c r="K291" s="67" t="str">
        <f t="shared" si="22"/>
        <v/>
      </c>
      <c r="L291" s="112" t="str">
        <f t="shared" ca="1" si="23"/>
        <v/>
      </c>
      <c r="M291" s="68" t="str">
        <f t="shared" ca="1" si="24"/>
        <v/>
      </c>
      <c r="N291" s="96"/>
      <c r="O291" s="89"/>
      <c r="P291" s="5"/>
      <c r="Q291" s="5"/>
      <c r="R291" s="5"/>
      <c r="S291" s="5"/>
      <c r="T291" s="5"/>
      <c r="U291" s="5"/>
      <c r="V291" s="5"/>
      <c r="W291" s="5"/>
      <c r="X291" s="5"/>
      <c r="Y291" s="5"/>
      <c r="Z291" s="5"/>
    </row>
    <row r="292" spans="1:26">
      <c r="A292" s="95"/>
      <c r="B292" s="96"/>
      <c r="C292" s="107"/>
      <c r="D292" s="107"/>
      <c r="E292" s="96"/>
      <c r="F292" s="97"/>
      <c r="G292" s="108"/>
      <c r="H292" s="67" t="str">
        <f t="shared" si="20"/>
        <v/>
      </c>
      <c r="I292" s="67" t="str">
        <f t="shared" si="21"/>
        <v/>
      </c>
      <c r="J292" s="97"/>
      <c r="K292" s="67" t="str">
        <f t="shared" si="22"/>
        <v/>
      </c>
      <c r="L292" s="112" t="str">
        <f t="shared" ca="1" si="23"/>
        <v/>
      </c>
      <c r="M292" s="68" t="str">
        <f t="shared" ca="1" si="24"/>
        <v/>
      </c>
      <c r="N292" s="96"/>
      <c r="O292" s="89"/>
      <c r="P292" s="5"/>
      <c r="Q292" s="5"/>
      <c r="R292" s="5"/>
      <c r="S292" s="5"/>
      <c r="T292" s="5"/>
      <c r="U292" s="5"/>
      <c r="V292" s="5"/>
      <c r="W292" s="5"/>
      <c r="X292" s="5"/>
      <c r="Y292" s="5"/>
      <c r="Z292" s="5"/>
    </row>
    <row r="293" spans="1:26">
      <c r="A293" s="95"/>
      <c r="B293" s="96"/>
      <c r="C293" s="107"/>
      <c r="D293" s="107"/>
      <c r="E293" s="96"/>
      <c r="F293" s="97"/>
      <c r="G293" s="108"/>
      <c r="H293" s="67" t="str">
        <f t="shared" si="20"/>
        <v/>
      </c>
      <c r="I293" s="67" t="str">
        <f t="shared" si="21"/>
        <v/>
      </c>
      <c r="J293" s="97"/>
      <c r="K293" s="67" t="str">
        <f t="shared" si="22"/>
        <v/>
      </c>
      <c r="L293" s="112" t="str">
        <f t="shared" ca="1" si="23"/>
        <v/>
      </c>
      <c r="M293" s="68" t="str">
        <f t="shared" ca="1" si="24"/>
        <v/>
      </c>
      <c r="N293" s="96"/>
      <c r="O293" s="89"/>
      <c r="P293" s="5"/>
      <c r="Q293" s="5"/>
      <c r="R293" s="5"/>
      <c r="S293" s="5"/>
      <c r="T293" s="5"/>
      <c r="U293" s="5"/>
      <c r="V293" s="5"/>
      <c r="W293" s="5"/>
      <c r="X293" s="5"/>
      <c r="Y293" s="5"/>
      <c r="Z293" s="5"/>
    </row>
    <row r="294" spans="1:26">
      <c r="A294" s="95"/>
      <c r="B294" s="96"/>
      <c r="C294" s="107"/>
      <c r="D294" s="107"/>
      <c r="E294" s="96"/>
      <c r="F294" s="97"/>
      <c r="G294" s="108"/>
      <c r="H294" s="67" t="str">
        <f t="shared" si="20"/>
        <v/>
      </c>
      <c r="I294" s="67" t="str">
        <f t="shared" si="21"/>
        <v/>
      </c>
      <c r="J294" s="97"/>
      <c r="K294" s="67" t="str">
        <f t="shared" si="22"/>
        <v/>
      </c>
      <c r="L294" s="112" t="str">
        <f t="shared" ca="1" si="23"/>
        <v/>
      </c>
      <c r="M294" s="68" t="str">
        <f t="shared" ca="1" si="24"/>
        <v/>
      </c>
      <c r="N294" s="96"/>
      <c r="O294" s="89"/>
      <c r="P294" s="5"/>
      <c r="Q294" s="5"/>
      <c r="R294" s="5"/>
      <c r="S294" s="5"/>
      <c r="T294" s="5"/>
      <c r="U294" s="5"/>
      <c r="V294" s="5"/>
      <c r="W294" s="5"/>
      <c r="X294" s="5"/>
      <c r="Y294" s="5"/>
      <c r="Z294" s="5"/>
    </row>
    <row r="295" spans="1:26">
      <c r="A295" s="95"/>
      <c r="B295" s="96"/>
      <c r="C295" s="107"/>
      <c r="D295" s="107"/>
      <c r="E295" s="96"/>
      <c r="F295" s="97"/>
      <c r="G295" s="108"/>
      <c r="H295" s="67" t="str">
        <f t="shared" si="20"/>
        <v/>
      </c>
      <c r="I295" s="67" t="str">
        <f t="shared" si="21"/>
        <v/>
      </c>
      <c r="J295" s="97"/>
      <c r="K295" s="67" t="str">
        <f t="shared" si="22"/>
        <v/>
      </c>
      <c r="L295" s="112" t="str">
        <f t="shared" ca="1" si="23"/>
        <v/>
      </c>
      <c r="M295" s="68" t="str">
        <f t="shared" ca="1" si="24"/>
        <v/>
      </c>
      <c r="N295" s="96"/>
      <c r="O295" s="89"/>
      <c r="P295" s="5"/>
      <c r="Q295" s="5"/>
      <c r="R295" s="5"/>
      <c r="S295" s="5"/>
      <c r="T295" s="5"/>
      <c r="U295" s="5"/>
      <c r="V295" s="5"/>
      <c r="W295" s="5"/>
      <c r="X295" s="5"/>
      <c r="Y295" s="5"/>
      <c r="Z295" s="5"/>
    </row>
    <row r="296" spans="1:26">
      <c r="A296" s="95"/>
      <c r="B296" s="96"/>
      <c r="C296" s="107"/>
      <c r="D296" s="107"/>
      <c r="E296" s="96"/>
      <c r="F296" s="97"/>
      <c r="G296" s="108"/>
      <c r="H296" s="67" t="str">
        <f t="shared" si="20"/>
        <v/>
      </c>
      <c r="I296" s="67" t="str">
        <f t="shared" si="21"/>
        <v/>
      </c>
      <c r="J296" s="97"/>
      <c r="K296" s="67" t="str">
        <f t="shared" si="22"/>
        <v/>
      </c>
      <c r="L296" s="112" t="str">
        <f t="shared" ca="1" si="23"/>
        <v/>
      </c>
      <c r="M296" s="68" t="str">
        <f t="shared" ca="1" si="24"/>
        <v/>
      </c>
      <c r="N296" s="96"/>
      <c r="O296" s="89"/>
      <c r="P296" s="5"/>
      <c r="Q296" s="5"/>
      <c r="R296" s="5"/>
      <c r="S296" s="5"/>
      <c r="T296" s="5"/>
      <c r="U296" s="5"/>
      <c r="V296" s="5"/>
      <c r="W296" s="5"/>
      <c r="X296" s="5"/>
      <c r="Y296" s="5"/>
      <c r="Z296" s="5"/>
    </row>
    <row r="297" spans="1:26">
      <c r="A297" s="95"/>
      <c r="B297" s="96"/>
      <c r="C297" s="107"/>
      <c r="D297" s="107"/>
      <c r="E297" s="96"/>
      <c r="F297" s="97"/>
      <c r="G297" s="108"/>
      <c r="H297" s="67" t="str">
        <f t="shared" si="20"/>
        <v/>
      </c>
      <c r="I297" s="67" t="str">
        <f t="shared" si="21"/>
        <v/>
      </c>
      <c r="J297" s="97"/>
      <c r="K297" s="67" t="str">
        <f t="shared" si="22"/>
        <v/>
      </c>
      <c r="L297" s="112" t="str">
        <f t="shared" ca="1" si="23"/>
        <v/>
      </c>
      <c r="M297" s="68" t="str">
        <f t="shared" ca="1" si="24"/>
        <v/>
      </c>
      <c r="N297" s="96"/>
      <c r="O297" s="89"/>
      <c r="P297" s="5"/>
      <c r="Q297" s="5"/>
      <c r="R297" s="5"/>
      <c r="S297" s="5"/>
      <c r="T297" s="5"/>
      <c r="U297" s="5"/>
      <c r="V297" s="5"/>
      <c r="W297" s="5"/>
      <c r="X297" s="5"/>
      <c r="Y297" s="5"/>
      <c r="Z297" s="5"/>
    </row>
    <row r="298" spans="1:26">
      <c r="A298" s="95"/>
      <c r="B298" s="96"/>
      <c r="C298" s="107"/>
      <c r="D298" s="107"/>
      <c r="E298" s="96"/>
      <c r="F298" s="97"/>
      <c r="G298" s="108"/>
      <c r="H298" s="67" t="str">
        <f t="shared" si="20"/>
        <v/>
      </c>
      <c r="I298" s="67" t="str">
        <f t="shared" si="21"/>
        <v/>
      </c>
      <c r="J298" s="97"/>
      <c r="K298" s="67" t="str">
        <f t="shared" si="22"/>
        <v/>
      </c>
      <c r="L298" s="112" t="str">
        <f t="shared" ca="1" si="23"/>
        <v/>
      </c>
      <c r="M298" s="68" t="str">
        <f t="shared" ca="1" si="24"/>
        <v/>
      </c>
      <c r="N298" s="96"/>
      <c r="O298" s="89"/>
      <c r="P298" s="5"/>
      <c r="Q298" s="5"/>
      <c r="R298" s="5"/>
      <c r="S298" s="5"/>
      <c r="T298" s="5"/>
      <c r="U298" s="5"/>
      <c r="V298" s="5"/>
      <c r="W298" s="5"/>
      <c r="X298" s="5"/>
      <c r="Y298" s="5"/>
      <c r="Z298" s="5"/>
    </row>
    <row r="299" spans="1:26">
      <c r="A299" s="95"/>
      <c r="B299" s="96"/>
      <c r="C299" s="107"/>
      <c r="D299" s="107"/>
      <c r="E299" s="96"/>
      <c r="F299" s="97"/>
      <c r="G299" s="108"/>
      <c r="H299" s="67" t="str">
        <f t="shared" si="20"/>
        <v/>
      </c>
      <c r="I299" s="67" t="str">
        <f t="shared" si="21"/>
        <v/>
      </c>
      <c r="J299" s="97"/>
      <c r="K299" s="67" t="str">
        <f t="shared" si="22"/>
        <v/>
      </c>
      <c r="L299" s="112" t="str">
        <f t="shared" ca="1" si="23"/>
        <v/>
      </c>
      <c r="M299" s="68" t="str">
        <f t="shared" ca="1" si="24"/>
        <v/>
      </c>
      <c r="N299" s="96"/>
      <c r="O299" s="89"/>
      <c r="P299" s="5"/>
      <c r="Q299" s="5"/>
      <c r="R299" s="5"/>
      <c r="S299" s="5"/>
      <c r="T299" s="5"/>
      <c r="U299" s="5"/>
      <c r="V299" s="5"/>
      <c r="W299" s="5"/>
      <c r="X299" s="5"/>
      <c r="Y299" s="5"/>
      <c r="Z299" s="5"/>
    </row>
    <row r="300" spans="1:26">
      <c r="A300" s="95"/>
      <c r="B300" s="96"/>
      <c r="C300" s="107"/>
      <c r="D300" s="107"/>
      <c r="E300" s="96"/>
      <c r="F300" s="97"/>
      <c r="G300" s="108"/>
      <c r="H300" s="67" t="str">
        <f t="shared" si="20"/>
        <v/>
      </c>
      <c r="I300" s="67" t="str">
        <f t="shared" si="21"/>
        <v/>
      </c>
      <c r="J300" s="97"/>
      <c r="K300" s="67" t="str">
        <f t="shared" si="22"/>
        <v/>
      </c>
      <c r="L300" s="112" t="str">
        <f t="shared" ca="1" si="23"/>
        <v/>
      </c>
      <c r="M300" s="68" t="str">
        <f t="shared" ca="1" si="24"/>
        <v/>
      </c>
      <c r="N300" s="96"/>
      <c r="O300" s="89"/>
      <c r="P300" s="5"/>
      <c r="Q300" s="5"/>
      <c r="R300" s="5"/>
      <c r="S300" s="5"/>
      <c r="T300" s="5"/>
      <c r="U300" s="5"/>
      <c r="V300" s="5"/>
      <c r="W300" s="5"/>
      <c r="X300" s="5"/>
      <c r="Y300" s="5"/>
      <c r="Z300" s="5"/>
    </row>
    <row r="301" spans="1:26">
      <c r="A301" s="95"/>
      <c r="B301" s="96"/>
      <c r="C301" s="107"/>
      <c r="D301" s="107"/>
      <c r="E301" s="96"/>
      <c r="F301" s="97"/>
      <c r="G301" s="108"/>
      <c r="H301" s="67" t="str">
        <f t="shared" si="20"/>
        <v/>
      </c>
      <c r="I301" s="67" t="str">
        <f t="shared" si="21"/>
        <v/>
      </c>
      <c r="J301" s="97"/>
      <c r="K301" s="67" t="str">
        <f t="shared" si="22"/>
        <v/>
      </c>
      <c r="L301" s="112" t="str">
        <f t="shared" ca="1" si="23"/>
        <v/>
      </c>
      <c r="M301" s="68" t="str">
        <f t="shared" ca="1" si="24"/>
        <v/>
      </c>
      <c r="N301" s="96"/>
      <c r="O301" s="89"/>
      <c r="P301" s="5"/>
      <c r="Q301" s="5"/>
      <c r="R301" s="5"/>
      <c r="S301" s="5"/>
      <c r="T301" s="5"/>
      <c r="U301" s="5"/>
      <c r="V301" s="5"/>
      <c r="W301" s="5"/>
      <c r="X301" s="5"/>
      <c r="Y301" s="5"/>
      <c r="Z301" s="5"/>
    </row>
    <row r="302" spans="1:26">
      <c r="A302" s="95"/>
      <c r="B302" s="96"/>
      <c r="C302" s="107"/>
      <c r="D302" s="107"/>
      <c r="E302" s="96"/>
      <c r="F302" s="97"/>
      <c r="G302" s="108"/>
      <c r="H302" s="67" t="str">
        <f t="shared" si="20"/>
        <v/>
      </c>
      <c r="I302" s="67" t="str">
        <f t="shared" si="21"/>
        <v/>
      </c>
      <c r="J302" s="97"/>
      <c r="K302" s="67" t="str">
        <f t="shared" si="22"/>
        <v/>
      </c>
      <c r="L302" s="112" t="str">
        <f t="shared" ca="1" si="23"/>
        <v/>
      </c>
      <c r="M302" s="68" t="str">
        <f t="shared" ca="1" si="24"/>
        <v/>
      </c>
      <c r="N302" s="96"/>
      <c r="O302" s="89"/>
      <c r="P302" s="5"/>
      <c r="Q302" s="5"/>
      <c r="R302" s="5"/>
      <c r="S302" s="5"/>
      <c r="T302" s="5"/>
      <c r="U302" s="5"/>
      <c r="V302" s="5"/>
      <c r="W302" s="5"/>
      <c r="X302" s="5"/>
      <c r="Y302" s="5"/>
      <c r="Z302" s="5"/>
    </row>
    <row r="303" spans="1:26">
      <c r="A303" s="95"/>
      <c r="B303" s="96"/>
      <c r="C303" s="107"/>
      <c r="D303" s="107"/>
      <c r="E303" s="96"/>
      <c r="F303" s="97"/>
      <c r="G303" s="108"/>
      <c r="H303" s="67" t="str">
        <f t="shared" si="20"/>
        <v/>
      </c>
      <c r="I303" s="67" t="str">
        <f t="shared" si="21"/>
        <v/>
      </c>
      <c r="J303" s="97"/>
      <c r="K303" s="67" t="str">
        <f t="shared" si="22"/>
        <v/>
      </c>
      <c r="L303" s="112" t="str">
        <f t="shared" ca="1" si="23"/>
        <v/>
      </c>
      <c r="M303" s="68" t="str">
        <f t="shared" ca="1" si="24"/>
        <v/>
      </c>
      <c r="N303" s="96"/>
      <c r="O303" s="89"/>
      <c r="P303" s="5"/>
      <c r="Q303" s="5"/>
      <c r="R303" s="5"/>
      <c r="S303" s="5"/>
      <c r="T303" s="5"/>
      <c r="U303" s="5"/>
      <c r="V303" s="5"/>
      <c r="W303" s="5"/>
      <c r="X303" s="5"/>
      <c r="Y303" s="5"/>
      <c r="Z303" s="5"/>
    </row>
    <row r="304" spans="1:26">
      <c r="A304" s="98"/>
      <c r="B304" s="99"/>
      <c r="C304" s="109"/>
      <c r="D304" s="109"/>
      <c r="E304" s="99"/>
      <c r="F304" s="100"/>
      <c r="G304" s="110"/>
      <c r="H304" s="69" t="str">
        <f t="shared" si="20"/>
        <v/>
      </c>
      <c r="I304" s="69" t="str">
        <f t="shared" si="21"/>
        <v/>
      </c>
      <c r="J304" s="100"/>
      <c r="K304" s="69" t="str">
        <f t="shared" si="22"/>
        <v/>
      </c>
      <c r="L304" s="113" t="str">
        <f t="shared" ca="1" si="23"/>
        <v/>
      </c>
      <c r="M304" s="70" t="str">
        <f t="shared" ca="1" si="24"/>
        <v/>
      </c>
      <c r="N304" s="99"/>
      <c r="O304" s="104"/>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O1"/>
    <mergeCell ref="A2:O2"/>
  </mergeCells>
  <conditionalFormatting sqref="L5:L304">
    <cfRule type="expression" dxfId="155" priority="1">
      <formula>OR(L5="Overdue",L5="Part Paid - Overdue")</formula>
    </cfRule>
    <cfRule type="expression" dxfId="154" priority="2">
      <formula>L5="Paid"</formula>
    </cfRule>
  </conditionalFormatting>
  <conditionalFormatting sqref="A5:O304">
    <cfRule type="expression" dxfId="134" priority="3">
      <formula>AND($A5&lt;&gt;"",$K5&gt;0,$D5&lt;TODAY())</formula>
    </cfRule>
  </conditionalFormatting>
  <conditionalFormatting sqref="K5:L304">
    <cfRule type="expression" dxfId="133" priority="4">
      <formula>AND($A5&lt;&gt;"",$K5&gt;0)</formula>
    </cfRule>
  </conditionalFormatting>
  <dataValidations count="3">
    <dataValidation type="list" errorStyle="warning" allowBlank="1" showInputMessage="1" showErrorMessage="1" errorTitle="Check entry" error="Choose a value from the dropdown list where possible." promptTitle="Supplier" prompt="Choose a supplier from the Suppliers sheet." sqref="B5:B304" xr:uid="{8D13125A-81F8-4D12-9A51-CD5C2D67390D}">
      <formula1>SupplierNameList</formula1>
    </dataValidation>
    <dataValidation type="list" errorStyle="warning" allowBlank="1" showInputMessage="1" showErrorMessage="1" errorTitle="Check entry" error="Choose a value from the dropdown list where possible." promptTitle="VAT rate" prompt="Choose the VAT rate." sqref="G5:G304" xr:uid="{E4198A4B-3A19-448A-AA60-8224C74C5ED8}">
      <formula1>"0%,20%"</formula1>
    </dataValidation>
    <dataValidation type="list" errorStyle="warning" allowBlank="1" showInputMessage="1" showErrorMessage="1" errorTitle="Check entry" error="Choose a value from the dropdown list where possible." promptTitle="Bill status" prompt="Choose the bill status." sqref="L5:L304" xr:uid="{53EB89F9-9511-455D-9F2E-24A88811AFBA}">
      <formula1>"Draft,Received,Part-paid,Paid,Overdue,Disputed"</formula1>
    </dataValidation>
  </dataValidation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00"/>
  <sheetViews>
    <sheetView workbookViewId="0"/>
  </sheetViews>
  <sheetFormatPr defaultRowHeight="14.25"/>
  <cols>
    <col min="1" max="1" width="13.875" bestFit="1" customWidth="1"/>
    <col min="2" max="2" width="10.875" bestFit="1" customWidth="1"/>
    <col min="3" max="3" width="16.875" bestFit="1" customWidth="1"/>
    <col min="4" max="4" width="10.25" bestFit="1" customWidth="1"/>
    <col min="5" max="5" width="30" customWidth="1"/>
    <col min="6" max="6" width="16.75" bestFit="1" customWidth="1"/>
    <col min="7" max="7" width="13.375" bestFit="1" customWidth="1"/>
    <col min="8" max="8" width="14.125" bestFit="1" customWidth="1"/>
    <col min="9" max="9" width="10.25" bestFit="1" customWidth="1"/>
    <col min="10" max="10" width="8.875" bestFit="1" customWidth="1"/>
    <col min="11" max="11" width="9.125" bestFit="1" customWidth="1"/>
    <col min="12" max="12" width="17.125" bestFit="1" customWidth="1"/>
    <col min="13" max="13" width="13.125" bestFit="1" customWidth="1"/>
    <col min="14" max="14" width="12" bestFit="1" customWidth="1"/>
    <col min="15" max="15" width="19.375" bestFit="1" customWidth="1"/>
    <col min="16" max="16" width="20.375" bestFit="1" customWidth="1"/>
    <col min="17" max="17" width="9" bestFit="1" customWidth="1"/>
    <col min="18" max="18" width="8.875" bestFit="1" customWidth="1"/>
    <col min="19" max="19" width="7.125" bestFit="1" customWidth="1"/>
    <col min="20" max="20" width="36.625" customWidth="1"/>
  </cols>
  <sheetData>
    <row r="1" spans="1:26" ht="23.25">
      <c r="A1" s="42" t="s">
        <v>223</v>
      </c>
      <c r="B1" s="42"/>
      <c r="C1" s="42"/>
      <c r="D1" s="42"/>
      <c r="E1" s="42"/>
      <c r="F1" s="42"/>
      <c r="G1" s="42"/>
      <c r="H1" s="42"/>
      <c r="I1" s="42"/>
      <c r="J1" s="42"/>
      <c r="K1" s="42"/>
      <c r="L1" s="42"/>
      <c r="M1" s="42"/>
      <c r="N1" s="42"/>
      <c r="O1" s="42"/>
      <c r="P1" s="42"/>
      <c r="Q1" s="42"/>
      <c r="R1" s="42"/>
      <c r="S1" s="42"/>
      <c r="T1" s="42"/>
      <c r="U1" s="5"/>
      <c r="V1" s="5"/>
      <c r="W1" s="5"/>
      <c r="X1" s="5"/>
      <c r="Y1" s="5"/>
      <c r="Z1" s="5"/>
    </row>
    <row r="2" spans="1:26">
      <c r="A2" s="43" t="s">
        <v>224</v>
      </c>
      <c r="B2" s="43"/>
      <c r="C2" s="43"/>
      <c r="D2" s="43"/>
      <c r="E2" s="43"/>
      <c r="F2" s="43"/>
      <c r="G2" s="43"/>
      <c r="H2" s="43"/>
      <c r="I2" s="43"/>
      <c r="J2" s="43"/>
      <c r="K2" s="43"/>
      <c r="L2" s="43"/>
      <c r="M2" s="43"/>
      <c r="N2" s="43"/>
      <c r="O2" s="43"/>
      <c r="P2" s="43"/>
      <c r="Q2" s="43"/>
      <c r="R2" s="43"/>
      <c r="S2" s="43"/>
      <c r="T2" s="43"/>
      <c r="U2" s="5"/>
      <c r="V2" s="5"/>
      <c r="W2" s="5"/>
      <c r="X2" s="5"/>
      <c r="Y2" s="5"/>
      <c r="Z2" s="5"/>
    </row>
    <row r="3" spans="1:26">
      <c r="A3" s="44"/>
      <c r="B3" s="44"/>
      <c r="C3" s="44"/>
      <c r="D3" s="44"/>
      <c r="E3" s="44"/>
      <c r="F3" s="44"/>
      <c r="G3" s="44"/>
      <c r="H3" s="44"/>
      <c r="I3" s="44"/>
      <c r="J3" s="44"/>
      <c r="K3" s="44"/>
      <c r="L3" s="44"/>
      <c r="M3" s="44"/>
      <c r="N3" s="44"/>
      <c r="O3" s="44"/>
      <c r="P3" s="44"/>
      <c r="Q3" s="44"/>
      <c r="R3" s="44"/>
      <c r="S3" s="44"/>
      <c r="T3" s="44"/>
      <c r="U3" s="5"/>
      <c r="V3" s="5"/>
      <c r="W3" s="5"/>
      <c r="X3" s="5"/>
      <c r="Y3" s="5"/>
      <c r="Z3" s="5"/>
    </row>
    <row r="4" spans="1:26" ht="15">
      <c r="A4" s="45" t="s">
        <v>225</v>
      </c>
      <c r="B4" s="58" t="s">
        <v>226</v>
      </c>
      <c r="C4" s="58" t="s">
        <v>227</v>
      </c>
      <c r="D4" s="58" t="s">
        <v>228</v>
      </c>
      <c r="E4" s="58" t="s">
        <v>206</v>
      </c>
      <c r="F4" s="58" t="s">
        <v>229</v>
      </c>
      <c r="G4" s="58" t="s">
        <v>230</v>
      </c>
      <c r="H4" s="58" t="s">
        <v>231</v>
      </c>
      <c r="I4" s="58" t="s">
        <v>232</v>
      </c>
      <c r="J4" s="58" t="s">
        <v>233</v>
      </c>
      <c r="K4" s="58" t="s">
        <v>234</v>
      </c>
      <c r="L4" s="58" t="s">
        <v>235</v>
      </c>
      <c r="M4" s="58" t="s">
        <v>236</v>
      </c>
      <c r="N4" s="58" t="s">
        <v>237</v>
      </c>
      <c r="O4" s="58" t="s">
        <v>238</v>
      </c>
      <c r="P4" s="58" t="s">
        <v>239</v>
      </c>
      <c r="Q4" s="58" t="s">
        <v>208</v>
      </c>
      <c r="R4" s="58" t="s">
        <v>207</v>
      </c>
      <c r="S4" s="58" t="s">
        <v>209</v>
      </c>
      <c r="T4" s="46" t="s">
        <v>47</v>
      </c>
      <c r="U4" s="5"/>
      <c r="V4" s="5"/>
      <c r="W4" s="5"/>
      <c r="X4" s="5"/>
      <c r="Y4" s="5"/>
      <c r="Z4" s="5"/>
    </row>
    <row r="5" spans="1:26">
      <c r="A5" s="92"/>
      <c r="B5" s="105"/>
      <c r="C5" s="93"/>
      <c r="D5" s="93"/>
      <c r="E5" s="93"/>
      <c r="F5" s="93"/>
      <c r="G5" s="93"/>
      <c r="H5" s="93"/>
      <c r="I5" s="94"/>
      <c r="J5" s="65" t="str">
        <f t="shared" ref="J5:K24" si="0">IF($A5="","",$I5)</f>
        <v/>
      </c>
      <c r="K5" s="65" t="str">
        <f t="shared" si="0"/>
        <v/>
      </c>
      <c r="L5" s="65" t="str">
        <f t="shared" ref="L5:L68" si="1">IF($A5="","",$J5-$K5)</f>
        <v/>
      </c>
      <c r="M5" s="93"/>
      <c r="N5" s="93"/>
      <c r="O5" s="93"/>
      <c r="P5" s="106"/>
      <c r="Q5" s="106"/>
      <c r="R5" s="65" t="str">
        <f t="shared" ref="R5:R68" si="2">IF($A5="","",IF($Q5=0,$I5,$I5/(1+$Q5)))</f>
        <v/>
      </c>
      <c r="S5" s="65" t="str">
        <f t="shared" ref="S5:S68" si="3">IF($A5="","",$I5-$R5)</f>
        <v/>
      </c>
      <c r="T5" s="88"/>
      <c r="U5" s="5"/>
      <c r="V5" s="5"/>
      <c r="W5" s="5"/>
      <c r="X5" s="5"/>
      <c r="Y5" s="5"/>
      <c r="Z5" s="5"/>
    </row>
    <row r="6" spans="1:26">
      <c r="A6" s="95"/>
      <c r="B6" s="107"/>
      <c r="C6" s="96"/>
      <c r="D6" s="96"/>
      <c r="E6" s="96"/>
      <c r="F6" s="96"/>
      <c r="G6" s="96"/>
      <c r="H6" s="96"/>
      <c r="I6" s="97"/>
      <c r="J6" s="67" t="str">
        <f t="shared" si="0"/>
        <v/>
      </c>
      <c r="K6" s="67" t="str">
        <f t="shared" si="0"/>
        <v/>
      </c>
      <c r="L6" s="67" t="str">
        <f t="shared" si="1"/>
        <v/>
      </c>
      <c r="M6" s="96"/>
      <c r="N6" s="96"/>
      <c r="O6" s="96"/>
      <c r="P6" s="108"/>
      <c r="Q6" s="108"/>
      <c r="R6" s="67" t="str">
        <f t="shared" si="2"/>
        <v/>
      </c>
      <c r="S6" s="67" t="str">
        <f t="shared" si="3"/>
        <v/>
      </c>
      <c r="T6" s="89"/>
      <c r="U6" s="5"/>
      <c r="V6" s="5"/>
      <c r="W6" s="5"/>
      <c r="X6" s="5"/>
      <c r="Y6" s="5"/>
      <c r="Z6" s="5"/>
    </row>
    <row r="7" spans="1:26">
      <c r="A7" s="95"/>
      <c r="B7" s="107"/>
      <c r="C7" s="96"/>
      <c r="D7" s="96"/>
      <c r="E7" s="96"/>
      <c r="F7" s="96"/>
      <c r="G7" s="96"/>
      <c r="H7" s="96"/>
      <c r="I7" s="97"/>
      <c r="J7" s="67" t="str">
        <f t="shared" si="0"/>
        <v/>
      </c>
      <c r="K7" s="67" t="str">
        <f t="shared" si="0"/>
        <v/>
      </c>
      <c r="L7" s="67" t="str">
        <f t="shared" si="1"/>
        <v/>
      </c>
      <c r="M7" s="96"/>
      <c r="N7" s="96"/>
      <c r="O7" s="96"/>
      <c r="P7" s="108"/>
      <c r="Q7" s="108"/>
      <c r="R7" s="67" t="str">
        <f t="shared" si="2"/>
        <v/>
      </c>
      <c r="S7" s="67" t="str">
        <f t="shared" si="3"/>
        <v/>
      </c>
      <c r="T7" s="89"/>
      <c r="U7" s="5"/>
      <c r="V7" s="5"/>
      <c r="W7" s="5"/>
      <c r="X7" s="5"/>
      <c r="Y7" s="5"/>
      <c r="Z7" s="5"/>
    </row>
    <row r="8" spans="1:26">
      <c r="A8" s="95"/>
      <c r="B8" s="107"/>
      <c r="C8" s="96"/>
      <c r="D8" s="96"/>
      <c r="E8" s="96"/>
      <c r="F8" s="96"/>
      <c r="G8" s="96"/>
      <c r="H8" s="96"/>
      <c r="I8" s="97"/>
      <c r="J8" s="67" t="str">
        <f t="shared" si="0"/>
        <v/>
      </c>
      <c r="K8" s="67" t="str">
        <f t="shared" si="0"/>
        <v/>
      </c>
      <c r="L8" s="67" t="str">
        <f t="shared" si="1"/>
        <v/>
      </c>
      <c r="M8" s="96"/>
      <c r="N8" s="96"/>
      <c r="O8" s="96"/>
      <c r="P8" s="108"/>
      <c r="Q8" s="108"/>
      <c r="R8" s="67" t="str">
        <f t="shared" si="2"/>
        <v/>
      </c>
      <c r="S8" s="67" t="str">
        <f t="shared" si="3"/>
        <v/>
      </c>
      <c r="T8" s="89"/>
      <c r="U8" s="5"/>
      <c r="V8" s="5"/>
      <c r="W8" s="5"/>
      <c r="X8" s="5"/>
      <c r="Y8" s="5"/>
      <c r="Z8" s="5"/>
    </row>
    <row r="9" spans="1:26">
      <c r="A9" s="95"/>
      <c r="B9" s="107"/>
      <c r="C9" s="96"/>
      <c r="D9" s="96"/>
      <c r="E9" s="96"/>
      <c r="F9" s="96"/>
      <c r="G9" s="96"/>
      <c r="H9" s="96"/>
      <c r="I9" s="97"/>
      <c r="J9" s="67" t="str">
        <f t="shared" si="0"/>
        <v/>
      </c>
      <c r="K9" s="67" t="str">
        <f t="shared" si="0"/>
        <v/>
      </c>
      <c r="L9" s="67" t="str">
        <f t="shared" si="1"/>
        <v/>
      </c>
      <c r="M9" s="96"/>
      <c r="N9" s="96"/>
      <c r="O9" s="96"/>
      <c r="P9" s="108"/>
      <c r="Q9" s="108"/>
      <c r="R9" s="67" t="str">
        <f t="shared" si="2"/>
        <v/>
      </c>
      <c r="S9" s="67" t="str">
        <f t="shared" si="3"/>
        <v/>
      </c>
      <c r="T9" s="89"/>
      <c r="U9" s="5"/>
      <c r="V9" s="5"/>
      <c r="W9" s="5"/>
      <c r="X9" s="5"/>
      <c r="Y9" s="5"/>
      <c r="Z9" s="5"/>
    </row>
    <row r="10" spans="1:26">
      <c r="A10" s="95"/>
      <c r="B10" s="107"/>
      <c r="C10" s="96"/>
      <c r="D10" s="96"/>
      <c r="E10" s="96"/>
      <c r="F10" s="96"/>
      <c r="G10" s="96"/>
      <c r="H10" s="96"/>
      <c r="I10" s="97"/>
      <c r="J10" s="67" t="str">
        <f t="shared" si="0"/>
        <v/>
      </c>
      <c r="K10" s="67" t="str">
        <f t="shared" si="0"/>
        <v/>
      </c>
      <c r="L10" s="67" t="str">
        <f t="shared" si="1"/>
        <v/>
      </c>
      <c r="M10" s="96"/>
      <c r="N10" s="96"/>
      <c r="O10" s="96"/>
      <c r="P10" s="108"/>
      <c r="Q10" s="108"/>
      <c r="R10" s="67" t="str">
        <f t="shared" si="2"/>
        <v/>
      </c>
      <c r="S10" s="67" t="str">
        <f t="shared" si="3"/>
        <v/>
      </c>
      <c r="T10" s="89"/>
      <c r="U10" s="5"/>
      <c r="V10" s="5"/>
      <c r="W10" s="5"/>
      <c r="X10" s="5"/>
      <c r="Y10" s="5"/>
      <c r="Z10" s="5"/>
    </row>
    <row r="11" spans="1:26">
      <c r="A11" s="95"/>
      <c r="B11" s="107"/>
      <c r="C11" s="96"/>
      <c r="D11" s="96"/>
      <c r="E11" s="96"/>
      <c r="F11" s="96"/>
      <c r="G11" s="96"/>
      <c r="H11" s="96"/>
      <c r="I11" s="97"/>
      <c r="J11" s="67" t="str">
        <f t="shared" si="0"/>
        <v/>
      </c>
      <c r="K11" s="67" t="str">
        <f t="shared" si="0"/>
        <v/>
      </c>
      <c r="L11" s="67" t="str">
        <f t="shared" si="1"/>
        <v/>
      </c>
      <c r="M11" s="96"/>
      <c r="N11" s="96"/>
      <c r="O11" s="96"/>
      <c r="P11" s="108"/>
      <c r="Q11" s="108"/>
      <c r="R11" s="67" t="str">
        <f t="shared" si="2"/>
        <v/>
      </c>
      <c r="S11" s="67" t="str">
        <f t="shared" si="3"/>
        <v/>
      </c>
      <c r="T11" s="89"/>
      <c r="U11" s="5"/>
      <c r="V11" s="5"/>
      <c r="W11" s="5"/>
      <c r="X11" s="5"/>
      <c r="Y11" s="5"/>
      <c r="Z11" s="5"/>
    </row>
    <row r="12" spans="1:26">
      <c r="A12" s="95"/>
      <c r="B12" s="107"/>
      <c r="C12" s="96"/>
      <c r="D12" s="96"/>
      <c r="E12" s="96"/>
      <c r="F12" s="96"/>
      <c r="G12" s="96"/>
      <c r="H12" s="96"/>
      <c r="I12" s="97"/>
      <c r="J12" s="67" t="str">
        <f t="shared" si="0"/>
        <v/>
      </c>
      <c r="K12" s="67" t="str">
        <f t="shared" si="0"/>
        <v/>
      </c>
      <c r="L12" s="67" t="str">
        <f t="shared" si="1"/>
        <v/>
      </c>
      <c r="M12" s="96"/>
      <c r="N12" s="96"/>
      <c r="O12" s="96"/>
      <c r="P12" s="108"/>
      <c r="Q12" s="108"/>
      <c r="R12" s="67" t="str">
        <f t="shared" si="2"/>
        <v/>
      </c>
      <c r="S12" s="67" t="str">
        <f t="shared" si="3"/>
        <v/>
      </c>
      <c r="T12" s="89"/>
      <c r="U12" s="5"/>
      <c r="V12" s="5"/>
      <c r="W12" s="5"/>
      <c r="X12" s="5"/>
      <c r="Y12" s="5"/>
      <c r="Z12" s="5"/>
    </row>
    <row r="13" spans="1:26">
      <c r="A13" s="95"/>
      <c r="B13" s="107"/>
      <c r="C13" s="96"/>
      <c r="D13" s="96"/>
      <c r="E13" s="96"/>
      <c r="F13" s="96"/>
      <c r="G13" s="96"/>
      <c r="H13" s="96"/>
      <c r="I13" s="97"/>
      <c r="J13" s="67" t="str">
        <f t="shared" si="0"/>
        <v/>
      </c>
      <c r="K13" s="67" t="str">
        <f t="shared" si="0"/>
        <v/>
      </c>
      <c r="L13" s="67" t="str">
        <f t="shared" si="1"/>
        <v/>
      </c>
      <c r="M13" s="96"/>
      <c r="N13" s="96"/>
      <c r="O13" s="96"/>
      <c r="P13" s="108"/>
      <c r="Q13" s="108"/>
      <c r="R13" s="67" t="str">
        <f t="shared" si="2"/>
        <v/>
      </c>
      <c r="S13" s="67" t="str">
        <f t="shared" si="3"/>
        <v/>
      </c>
      <c r="T13" s="89"/>
      <c r="U13" s="5"/>
      <c r="V13" s="5"/>
      <c r="W13" s="5"/>
      <c r="X13" s="5"/>
      <c r="Y13" s="5"/>
      <c r="Z13" s="5"/>
    </row>
    <row r="14" spans="1:26">
      <c r="A14" s="95"/>
      <c r="B14" s="107"/>
      <c r="C14" s="96"/>
      <c r="D14" s="96"/>
      <c r="E14" s="96"/>
      <c r="F14" s="96"/>
      <c r="G14" s="96"/>
      <c r="H14" s="96"/>
      <c r="I14" s="97"/>
      <c r="J14" s="67" t="str">
        <f t="shared" si="0"/>
        <v/>
      </c>
      <c r="K14" s="67" t="str">
        <f t="shared" si="0"/>
        <v/>
      </c>
      <c r="L14" s="67" t="str">
        <f t="shared" si="1"/>
        <v/>
      </c>
      <c r="M14" s="96"/>
      <c r="N14" s="96"/>
      <c r="O14" s="96"/>
      <c r="P14" s="108"/>
      <c r="Q14" s="108"/>
      <c r="R14" s="67" t="str">
        <f t="shared" si="2"/>
        <v/>
      </c>
      <c r="S14" s="67" t="str">
        <f t="shared" si="3"/>
        <v/>
      </c>
      <c r="T14" s="89"/>
      <c r="U14" s="5"/>
      <c r="V14" s="5"/>
      <c r="W14" s="5"/>
      <c r="X14" s="5"/>
      <c r="Y14" s="5"/>
      <c r="Z14" s="5"/>
    </row>
    <row r="15" spans="1:26">
      <c r="A15" s="95"/>
      <c r="B15" s="107"/>
      <c r="C15" s="96"/>
      <c r="D15" s="96"/>
      <c r="E15" s="96"/>
      <c r="F15" s="96"/>
      <c r="G15" s="96"/>
      <c r="H15" s="96"/>
      <c r="I15" s="97"/>
      <c r="J15" s="67" t="str">
        <f t="shared" si="0"/>
        <v/>
      </c>
      <c r="K15" s="67" t="str">
        <f t="shared" si="0"/>
        <v/>
      </c>
      <c r="L15" s="67" t="str">
        <f t="shared" si="1"/>
        <v/>
      </c>
      <c r="M15" s="96"/>
      <c r="N15" s="96"/>
      <c r="O15" s="96"/>
      <c r="P15" s="108"/>
      <c r="Q15" s="108"/>
      <c r="R15" s="67" t="str">
        <f t="shared" si="2"/>
        <v/>
      </c>
      <c r="S15" s="67" t="str">
        <f t="shared" si="3"/>
        <v/>
      </c>
      <c r="T15" s="89"/>
      <c r="U15" s="5"/>
      <c r="V15" s="5"/>
      <c r="W15" s="5"/>
      <c r="X15" s="5"/>
      <c r="Y15" s="5"/>
      <c r="Z15" s="5"/>
    </row>
    <row r="16" spans="1:26">
      <c r="A16" s="95"/>
      <c r="B16" s="107"/>
      <c r="C16" s="96"/>
      <c r="D16" s="96"/>
      <c r="E16" s="96"/>
      <c r="F16" s="96"/>
      <c r="G16" s="96"/>
      <c r="H16" s="96"/>
      <c r="I16" s="97"/>
      <c r="J16" s="67" t="str">
        <f t="shared" si="0"/>
        <v/>
      </c>
      <c r="K16" s="67" t="str">
        <f t="shared" si="0"/>
        <v/>
      </c>
      <c r="L16" s="67" t="str">
        <f t="shared" si="1"/>
        <v/>
      </c>
      <c r="M16" s="96"/>
      <c r="N16" s="96"/>
      <c r="O16" s="96"/>
      <c r="P16" s="108"/>
      <c r="Q16" s="108"/>
      <c r="R16" s="67" t="str">
        <f t="shared" si="2"/>
        <v/>
      </c>
      <c r="S16" s="67" t="str">
        <f t="shared" si="3"/>
        <v/>
      </c>
      <c r="T16" s="89"/>
      <c r="U16" s="5"/>
      <c r="V16" s="5"/>
      <c r="W16" s="5"/>
      <c r="X16" s="5"/>
      <c r="Y16" s="5"/>
      <c r="Z16" s="5"/>
    </row>
    <row r="17" spans="1:26">
      <c r="A17" s="95"/>
      <c r="B17" s="107"/>
      <c r="C17" s="96"/>
      <c r="D17" s="96"/>
      <c r="E17" s="96"/>
      <c r="F17" s="96"/>
      <c r="G17" s="96"/>
      <c r="H17" s="96"/>
      <c r="I17" s="97"/>
      <c r="J17" s="67" t="str">
        <f t="shared" si="0"/>
        <v/>
      </c>
      <c r="K17" s="67" t="str">
        <f t="shared" si="0"/>
        <v/>
      </c>
      <c r="L17" s="67" t="str">
        <f t="shared" si="1"/>
        <v/>
      </c>
      <c r="M17" s="96"/>
      <c r="N17" s="96"/>
      <c r="O17" s="96"/>
      <c r="P17" s="108"/>
      <c r="Q17" s="108"/>
      <c r="R17" s="67" t="str">
        <f t="shared" si="2"/>
        <v/>
      </c>
      <c r="S17" s="67" t="str">
        <f t="shared" si="3"/>
        <v/>
      </c>
      <c r="T17" s="89"/>
      <c r="U17" s="5"/>
      <c r="V17" s="5"/>
      <c r="W17" s="5"/>
      <c r="X17" s="5"/>
      <c r="Y17" s="5"/>
      <c r="Z17" s="5"/>
    </row>
    <row r="18" spans="1:26">
      <c r="A18" s="95"/>
      <c r="B18" s="107"/>
      <c r="C18" s="96"/>
      <c r="D18" s="96"/>
      <c r="E18" s="96"/>
      <c r="F18" s="96"/>
      <c r="G18" s="96"/>
      <c r="H18" s="96"/>
      <c r="I18" s="97"/>
      <c r="J18" s="67" t="str">
        <f t="shared" si="0"/>
        <v/>
      </c>
      <c r="K18" s="67" t="str">
        <f t="shared" si="0"/>
        <v/>
      </c>
      <c r="L18" s="67" t="str">
        <f t="shared" si="1"/>
        <v/>
      </c>
      <c r="M18" s="96"/>
      <c r="N18" s="96"/>
      <c r="O18" s="96"/>
      <c r="P18" s="108"/>
      <c r="Q18" s="108"/>
      <c r="R18" s="67" t="str">
        <f t="shared" si="2"/>
        <v/>
      </c>
      <c r="S18" s="67" t="str">
        <f t="shared" si="3"/>
        <v/>
      </c>
      <c r="T18" s="89"/>
      <c r="U18" s="5"/>
      <c r="V18" s="5"/>
      <c r="W18" s="5"/>
      <c r="X18" s="5"/>
      <c r="Y18" s="5"/>
      <c r="Z18" s="5"/>
    </row>
    <row r="19" spans="1:26">
      <c r="A19" s="95"/>
      <c r="B19" s="107"/>
      <c r="C19" s="96"/>
      <c r="D19" s="96"/>
      <c r="E19" s="96"/>
      <c r="F19" s="96"/>
      <c r="G19" s="96"/>
      <c r="H19" s="96"/>
      <c r="I19" s="97"/>
      <c r="J19" s="67" t="str">
        <f t="shared" si="0"/>
        <v/>
      </c>
      <c r="K19" s="67" t="str">
        <f t="shared" si="0"/>
        <v/>
      </c>
      <c r="L19" s="67" t="str">
        <f t="shared" si="1"/>
        <v/>
      </c>
      <c r="M19" s="96"/>
      <c r="N19" s="96"/>
      <c r="O19" s="96"/>
      <c r="P19" s="108"/>
      <c r="Q19" s="108"/>
      <c r="R19" s="67" t="str">
        <f t="shared" si="2"/>
        <v/>
      </c>
      <c r="S19" s="67" t="str">
        <f t="shared" si="3"/>
        <v/>
      </c>
      <c r="T19" s="89"/>
      <c r="U19" s="5"/>
      <c r="V19" s="5"/>
      <c r="W19" s="5"/>
      <c r="X19" s="5"/>
      <c r="Y19" s="5"/>
      <c r="Z19" s="5"/>
    </row>
    <row r="20" spans="1:26">
      <c r="A20" s="95"/>
      <c r="B20" s="107"/>
      <c r="C20" s="96"/>
      <c r="D20" s="96"/>
      <c r="E20" s="96"/>
      <c r="F20" s="96"/>
      <c r="G20" s="96"/>
      <c r="H20" s="96"/>
      <c r="I20" s="97"/>
      <c r="J20" s="67" t="str">
        <f t="shared" si="0"/>
        <v/>
      </c>
      <c r="K20" s="67" t="str">
        <f t="shared" si="0"/>
        <v/>
      </c>
      <c r="L20" s="67" t="str">
        <f t="shared" si="1"/>
        <v/>
      </c>
      <c r="M20" s="96"/>
      <c r="N20" s="96"/>
      <c r="O20" s="96"/>
      <c r="P20" s="108"/>
      <c r="Q20" s="108"/>
      <c r="R20" s="67" t="str">
        <f t="shared" si="2"/>
        <v/>
      </c>
      <c r="S20" s="67" t="str">
        <f t="shared" si="3"/>
        <v/>
      </c>
      <c r="T20" s="89"/>
      <c r="U20" s="5"/>
      <c r="V20" s="5"/>
      <c r="W20" s="5"/>
      <c r="X20" s="5"/>
      <c r="Y20" s="5"/>
      <c r="Z20" s="5"/>
    </row>
    <row r="21" spans="1:26">
      <c r="A21" s="95"/>
      <c r="B21" s="107"/>
      <c r="C21" s="96"/>
      <c r="D21" s="96"/>
      <c r="E21" s="96"/>
      <c r="F21" s="96"/>
      <c r="G21" s="96"/>
      <c r="H21" s="96"/>
      <c r="I21" s="97"/>
      <c r="J21" s="67" t="str">
        <f t="shared" si="0"/>
        <v/>
      </c>
      <c r="K21" s="67" t="str">
        <f t="shared" si="0"/>
        <v/>
      </c>
      <c r="L21" s="67" t="str">
        <f t="shared" si="1"/>
        <v/>
      </c>
      <c r="M21" s="96"/>
      <c r="N21" s="96"/>
      <c r="O21" s="96"/>
      <c r="P21" s="108"/>
      <c r="Q21" s="108"/>
      <c r="R21" s="67" t="str">
        <f t="shared" si="2"/>
        <v/>
      </c>
      <c r="S21" s="67" t="str">
        <f t="shared" si="3"/>
        <v/>
      </c>
      <c r="T21" s="89"/>
      <c r="U21" s="5"/>
      <c r="V21" s="5"/>
      <c r="W21" s="5"/>
      <c r="X21" s="5"/>
      <c r="Y21" s="5"/>
      <c r="Z21" s="5"/>
    </row>
    <row r="22" spans="1:26">
      <c r="A22" s="95"/>
      <c r="B22" s="107"/>
      <c r="C22" s="96"/>
      <c r="D22" s="96"/>
      <c r="E22" s="96"/>
      <c r="F22" s="96"/>
      <c r="G22" s="96"/>
      <c r="H22" s="96"/>
      <c r="I22" s="97"/>
      <c r="J22" s="67" t="str">
        <f t="shared" si="0"/>
        <v/>
      </c>
      <c r="K22" s="67" t="str">
        <f t="shared" si="0"/>
        <v/>
      </c>
      <c r="L22" s="67" t="str">
        <f t="shared" si="1"/>
        <v/>
      </c>
      <c r="M22" s="96"/>
      <c r="N22" s="96"/>
      <c r="O22" s="96"/>
      <c r="P22" s="108"/>
      <c r="Q22" s="108"/>
      <c r="R22" s="67" t="str">
        <f t="shared" si="2"/>
        <v/>
      </c>
      <c r="S22" s="67" t="str">
        <f t="shared" si="3"/>
        <v/>
      </c>
      <c r="T22" s="89"/>
      <c r="U22" s="5"/>
      <c r="V22" s="5"/>
      <c r="W22" s="5"/>
      <c r="X22" s="5"/>
      <c r="Y22" s="5"/>
      <c r="Z22" s="5"/>
    </row>
    <row r="23" spans="1:26">
      <c r="A23" s="95"/>
      <c r="B23" s="107"/>
      <c r="C23" s="96"/>
      <c r="D23" s="96"/>
      <c r="E23" s="96"/>
      <c r="F23" s="96"/>
      <c r="G23" s="96"/>
      <c r="H23" s="96"/>
      <c r="I23" s="97"/>
      <c r="J23" s="67" t="str">
        <f t="shared" si="0"/>
        <v/>
      </c>
      <c r="K23" s="67" t="str">
        <f t="shared" si="0"/>
        <v/>
      </c>
      <c r="L23" s="67" t="str">
        <f t="shared" si="1"/>
        <v/>
      </c>
      <c r="M23" s="96"/>
      <c r="N23" s="96"/>
      <c r="O23" s="96"/>
      <c r="P23" s="108"/>
      <c r="Q23" s="108"/>
      <c r="R23" s="67" t="str">
        <f t="shared" si="2"/>
        <v/>
      </c>
      <c r="S23" s="67" t="str">
        <f t="shared" si="3"/>
        <v/>
      </c>
      <c r="T23" s="89"/>
      <c r="U23" s="5"/>
      <c r="V23" s="5"/>
      <c r="W23" s="5"/>
      <c r="X23" s="5"/>
      <c r="Y23" s="5"/>
      <c r="Z23" s="5"/>
    </row>
    <row r="24" spans="1:26">
      <c r="A24" s="95"/>
      <c r="B24" s="107"/>
      <c r="C24" s="96"/>
      <c r="D24" s="96"/>
      <c r="E24" s="96"/>
      <c r="F24" s="96"/>
      <c r="G24" s="96"/>
      <c r="H24" s="96"/>
      <c r="I24" s="97"/>
      <c r="J24" s="67" t="str">
        <f t="shared" si="0"/>
        <v/>
      </c>
      <c r="K24" s="67" t="str">
        <f t="shared" si="0"/>
        <v/>
      </c>
      <c r="L24" s="67" t="str">
        <f t="shared" si="1"/>
        <v/>
      </c>
      <c r="M24" s="96"/>
      <c r="N24" s="96"/>
      <c r="O24" s="96"/>
      <c r="P24" s="108"/>
      <c r="Q24" s="108"/>
      <c r="R24" s="67" t="str">
        <f t="shared" si="2"/>
        <v/>
      </c>
      <c r="S24" s="67" t="str">
        <f t="shared" si="3"/>
        <v/>
      </c>
      <c r="T24" s="89"/>
      <c r="U24" s="5"/>
      <c r="V24" s="5"/>
      <c r="W24" s="5"/>
      <c r="X24" s="5"/>
      <c r="Y24" s="5"/>
      <c r="Z24" s="5"/>
    </row>
    <row r="25" spans="1:26">
      <c r="A25" s="95"/>
      <c r="B25" s="107"/>
      <c r="C25" s="96"/>
      <c r="D25" s="96"/>
      <c r="E25" s="96"/>
      <c r="F25" s="96"/>
      <c r="G25" s="96"/>
      <c r="H25" s="96"/>
      <c r="I25" s="97"/>
      <c r="J25" s="67" t="str">
        <f t="shared" ref="J25:K44" si="4">IF($A25="","",$I25)</f>
        <v/>
      </c>
      <c r="K25" s="67" t="str">
        <f t="shared" si="4"/>
        <v/>
      </c>
      <c r="L25" s="67" t="str">
        <f t="shared" si="1"/>
        <v/>
      </c>
      <c r="M25" s="96"/>
      <c r="N25" s="96"/>
      <c r="O25" s="96"/>
      <c r="P25" s="108"/>
      <c r="Q25" s="108"/>
      <c r="R25" s="67" t="str">
        <f t="shared" si="2"/>
        <v/>
      </c>
      <c r="S25" s="67" t="str">
        <f t="shared" si="3"/>
        <v/>
      </c>
      <c r="T25" s="89"/>
      <c r="U25" s="5"/>
      <c r="V25" s="5"/>
      <c r="W25" s="5"/>
      <c r="X25" s="5"/>
      <c r="Y25" s="5"/>
      <c r="Z25" s="5"/>
    </row>
    <row r="26" spans="1:26">
      <c r="A26" s="95"/>
      <c r="B26" s="107"/>
      <c r="C26" s="96"/>
      <c r="D26" s="96"/>
      <c r="E26" s="96"/>
      <c r="F26" s="96"/>
      <c r="G26" s="96"/>
      <c r="H26" s="96"/>
      <c r="I26" s="97"/>
      <c r="J26" s="67" t="str">
        <f t="shared" si="4"/>
        <v/>
      </c>
      <c r="K26" s="67" t="str">
        <f t="shared" si="4"/>
        <v/>
      </c>
      <c r="L26" s="67" t="str">
        <f t="shared" si="1"/>
        <v/>
      </c>
      <c r="M26" s="96"/>
      <c r="N26" s="96"/>
      <c r="O26" s="96"/>
      <c r="P26" s="108"/>
      <c r="Q26" s="108"/>
      <c r="R26" s="67" t="str">
        <f t="shared" si="2"/>
        <v/>
      </c>
      <c r="S26" s="67" t="str">
        <f t="shared" si="3"/>
        <v/>
      </c>
      <c r="T26" s="89"/>
      <c r="U26" s="5"/>
      <c r="V26" s="5"/>
      <c r="W26" s="5"/>
      <c r="X26" s="5"/>
      <c r="Y26" s="5"/>
      <c r="Z26" s="5"/>
    </row>
    <row r="27" spans="1:26">
      <c r="A27" s="95"/>
      <c r="B27" s="107"/>
      <c r="C27" s="96"/>
      <c r="D27" s="96"/>
      <c r="E27" s="96"/>
      <c r="F27" s="96"/>
      <c r="G27" s="96"/>
      <c r="H27" s="96"/>
      <c r="I27" s="97"/>
      <c r="J27" s="67" t="str">
        <f t="shared" si="4"/>
        <v/>
      </c>
      <c r="K27" s="67" t="str">
        <f t="shared" si="4"/>
        <v/>
      </c>
      <c r="L27" s="67" t="str">
        <f t="shared" si="1"/>
        <v/>
      </c>
      <c r="M27" s="96"/>
      <c r="N27" s="96"/>
      <c r="O27" s="96"/>
      <c r="P27" s="108"/>
      <c r="Q27" s="108"/>
      <c r="R27" s="67" t="str">
        <f t="shared" si="2"/>
        <v/>
      </c>
      <c r="S27" s="67" t="str">
        <f t="shared" si="3"/>
        <v/>
      </c>
      <c r="T27" s="89"/>
      <c r="U27" s="5"/>
      <c r="V27" s="5"/>
      <c r="W27" s="5"/>
      <c r="X27" s="5"/>
      <c r="Y27" s="5"/>
      <c r="Z27" s="5"/>
    </row>
    <row r="28" spans="1:26">
      <c r="A28" s="95"/>
      <c r="B28" s="107"/>
      <c r="C28" s="96"/>
      <c r="D28" s="96"/>
      <c r="E28" s="96"/>
      <c r="F28" s="96"/>
      <c r="G28" s="96"/>
      <c r="H28" s="96"/>
      <c r="I28" s="97"/>
      <c r="J28" s="67" t="str">
        <f t="shared" si="4"/>
        <v/>
      </c>
      <c r="K28" s="67" t="str">
        <f t="shared" si="4"/>
        <v/>
      </c>
      <c r="L28" s="67" t="str">
        <f t="shared" si="1"/>
        <v/>
      </c>
      <c r="M28" s="96"/>
      <c r="N28" s="96"/>
      <c r="O28" s="96"/>
      <c r="P28" s="108"/>
      <c r="Q28" s="108"/>
      <c r="R28" s="67" t="str">
        <f t="shared" si="2"/>
        <v/>
      </c>
      <c r="S28" s="67" t="str">
        <f t="shared" si="3"/>
        <v/>
      </c>
      <c r="T28" s="89"/>
      <c r="U28" s="5"/>
      <c r="V28" s="5"/>
      <c r="W28" s="5"/>
      <c r="X28" s="5"/>
      <c r="Y28" s="5"/>
      <c r="Z28" s="5"/>
    </row>
    <row r="29" spans="1:26">
      <c r="A29" s="95"/>
      <c r="B29" s="107"/>
      <c r="C29" s="96"/>
      <c r="D29" s="96"/>
      <c r="E29" s="96"/>
      <c r="F29" s="96"/>
      <c r="G29" s="96"/>
      <c r="H29" s="96"/>
      <c r="I29" s="97"/>
      <c r="J29" s="67" t="str">
        <f t="shared" si="4"/>
        <v/>
      </c>
      <c r="K29" s="67" t="str">
        <f t="shared" si="4"/>
        <v/>
      </c>
      <c r="L29" s="67" t="str">
        <f t="shared" si="1"/>
        <v/>
      </c>
      <c r="M29" s="96"/>
      <c r="N29" s="96"/>
      <c r="O29" s="96"/>
      <c r="P29" s="108"/>
      <c r="Q29" s="108"/>
      <c r="R29" s="67" t="str">
        <f t="shared" si="2"/>
        <v/>
      </c>
      <c r="S29" s="67" t="str">
        <f t="shared" si="3"/>
        <v/>
      </c>
      <c r="T29" s="89"/>
      <c r="U29" s="5"/>
      <c r="V29" s="5"/>
      <c r="W29" s="5"/>
      <c r="X29" s="5"/>
      <c r="Y29" s="5"/>
      <c r="Z29" s="5"/>
    </row>
    <row r="30" spans="1:26">
      <c r="A30" s="95"/>
      <c r="B30" s="107"/>
      <c r="C30" s="96"/>
      <c r="D30" s="96"/>
      <c r="E30" s="96"/>
      <c r="F30" s="96"/>
      <c r="G30" s="96"/>
      <c r="H30" s="96"/>
      <c r="I30" s="97"/>
      <c r="J30" s="67" t="str">
        <f t="shared" si="4"/>
        <v/>
      </c>
      <c r="K30" s="67" t="str">
        <f t="shared" si="4"/>
        <v/>
      </c>
      <c r="L30" s="67" t="str">
        <f t="shared" si="1"/>
        <v/>
      </c>
      <c r="M30" s="96"/>
      <c r="N30" s="96"/>
      <c r="O30" s="96"/>
      <c r="P30" s="108"/>
      <c r="Q30" s="108"/>
      <c r="R30" s="67" t="str">
        <f t="shared" si="2"/>
        <v/>
      </c>
      <c r="S30" s="67" t="str">
        <f t="shared" si="3"/>
        <v/>
      </c>
      <c r="T30" s="89"/>
      <c r="U30" s="5"/>
      <c r="V30" s="5"/>
      <c r="W30" s="5"/>
      <c r="X30" s="5"/>
      <c r="Y30" s="5"/>
      <c r="Z30" s="5"/>
    </row>
    <row r="31" spans="1:26">
      <c r="A31" s="95"/>
      <c r="B31" s="107"/>
      <c r="C31" s="96"/>
      <c r="D31" s="96"/>
      <c r="E31" s="96"/>
      <c r="F31" s="96"/>
      <c r="G31" s="96"/>
      <c r="H31" s="96"/>
      <c r="I31" s="97"/>
      <c r="J31" s="67" t="str">
        <f t="shared" si="4"/>
        <v/>
      </c>
      <c r="K31" s="67" t="str">
        <f t="shared" si="4"/>
        <v/>
      </c>
      <c r="L31" s="67" t="str">
        <f t="shared" si="1"/>
        <v/>
      </c>
      <c r="M31" s="96"/>
      <c r="N31" s="96"/>
      <c r="O31" s="96"/>
      <c r="P31" s="108"/>
      <c r="Q31" s="108"/>
      <c r="R31" s="67" t="str">
        <f t="shared" si="2"/>
        <v/>
      </c>
      <c r="S31" s="67" t="str">
        <f t="shared" si="3"/>
        <v/>
      </c>
      <c r="T31" s="89"/>
      <c r="U31" s="5"/>
      <c r="V31" s="5"/>
      <c r="W31" s="5"/>
      <c r="X31" s="5"/>
      <c r="Y31" s="5"/>
      <c r="Z31" s="5"/>
    </row>
    <row r="32" spans="1:26">
      <c r="A32" s="95"/>
      <c r="B32" s="107"/>
      <c r="C32" s="96"/>
      <c r="D32" s="96"/>
      <c r="E32" s="96"/>
      <c r="F32" s="96"/>
      <c r="G32" s="96"/>
      <c r="H32" s="96"/>
      <c r="I32" s="97"/>
      <c r="J32" s="67" t="str">
        <f t="shared" si="4"/>
        <v/>
      </c>
      <c r="K32" s="67" t="str">
        <f t="shared" si="4"/>
        <v/>
      </c>
      <c r="L32" s="67" t="str">
        <f t="shared" si="1"/>
        <v/>
      </c>
      <c r="M32" s="96"/>
      <c r="N32" s="96"/>
      <c r="O32" s="96"/>
      <c r="P32" s="108"/>
      <c r="Q32" s="108"/>
      <c r="R32" s="67" t="str">
        <f t="shared" si="2"/>
        <v/>
      </c>
      <c r="S32" s="67" t="str">
        <f t="shared" si="3"/>
        <v/>
      </c>
      <c r="T32" s="89"/>
      <c r="U32" s="5"/>
      <c r="V32" s="5"/>
      <c r="W32" s="5"/>
      <c r="X32" s="5"/>
      <c r="Y32" s="5"/>
      <c r="Z32" s="5"/>
    </row>
    <row r="33" spans="1:26">
      <c r="A33" s="95"/>
      <c r="B33" s="107"/>
      <c r="C33" s="96"/>
      <c r="D33" s="96"/>
      <c r="E33" s="96"/>
      <c r="F33" s="96"/>
      <c r="G33" s="96"/>
      <c r="H33" s="96"/>
      <c r="I33" s="97"/>
      <c r="J33" s="67" t="str">
        <f t="shared" si="4"/>
        <v/>
      </c>
      <c r="K33" s="67" t="str">
        <f t="shared" si="4"/>
        <v/>
      </c>
      <c r="L33" s="67" t="str">
        <f t="shared" si="1"/>
        <v/>
      </c>
      <c r="M33" s="96"/>
      <c r="N33" s="96"/>
      <c r="O33" s="96"/>
      <c r="P33" s="108"/>
      <c r="Q33" s="108"/>
      <c r="R33" s="67" t="str">
        <f t="shared" si="2"/>
        <v/>
      </c>
      <c r="S33" s="67" t="str">
        <f t="shared" si="3"/>
        <v/>
      </c>
      <c r="T33" s="89"/>
      <c r="U33" s="5"/>
      <c r="V33" s="5"/>
      <c r="W33" s="5"/>
      <c r="X33" s="5"/>
      <c r="Y33" s="5"/>
      <c r="Z33" s="5"/>
    </row>
    <row r="34" spans="1:26">
      <c r="A34" s="95"/>
      <c r="B34" s="107"/>
      <c r="C34" s="96"/>
      <c r="D34" s="96"/>
      <c r="E34" s="96"/>
      <c r="F34" s="96"/>
      <c r="G34" s="96"/>
      <c r="H34" s="96"/>
      <c r="I34" s="97"/>
      <c r="J34" s="67" t="str">
        <f t="shared" si="4"/>
        <v/>
      </c>
      <c r="K34" s="67" t="str">
        <f t="shared" si="4"/>
        <v/>
      </c>
      <c r="L34" s="67" t="str">
        <f t="shared" si="1"/>
        <v/>
      </c>
      <c r="M34" s="96"/>
      <c r="N34" s="96"/>
      <c r="O34" s="96"/>
      <c r="P34" s="108"/>
      <c r="Q34" s="108"/>
      <c r="R34" s="67" t="str">
        <f t="shared" si="2"/>
        <v/>
      </c>
      <c r="S34" s="67" t="str">
        <f t="shared" si="3"/>
        <v/>
      </c>
      <c r="T34" s="89"/>
      <c r="U34" s="5"/>
      <c r="V34" s="5"/>
      <c r="W34" s="5"/>
      <c r="X34" s="5"/>
      <c r="Y34" s="5"/>
      <c r="Z34" s="5"/>
    </row>
    <row r="35" spans="1:26">
      <c r="A35" s="95"/>
      <c r="B35" s="107"/>
      <c r="C35" s="96"/>
      <c r="D35" s="96"/>
      <c r="E35" s="96"/>
      <c r="F35" s="96"/>
      <c r="G35" s="96"/>
      <c r="H35" s="96"/>
      <c r="I35" s="97"/>
      <c r="J35" s="67" t="str">
        <f t="shared" si="4"/>
        <v/>
      </c>
      <c r="K35" s="67" t="str">
        <f t="shared" si="4"/>
        <v/>
      </c>
      <c r="L35" s="67" t="str">
        <f t="shared" si="1"/>
        <v/>
      </c>
      <c r="M35" s="96"/>
      <c r="N35" s="96"/>
      <c r="O35" s="96"/>
      <c r="P35" s="108"/>
      <c r="Q35" s="108"/>
      <c r="R35" s="67" t="str">
        <f t="shared" si="2"/>
        <v/>
      </c>
      <c r="S35" s="67" t="str">
        <f t="shared" si="3"/>
        <v/>
      </c>
      <c r="T35" s="89"/>
      <c r="U35" s="5"/>
      <c r="V35" s="5"/>
      <c r="W35" s="5"/>
      <c r="X35" s="5"/>
      <c r="Y35" s="5"/>
      <c r="Z35" s="5"/>
    </row>
    <row r="36" spans="1:26">
      <c r="A36" s="95"/>
      <c r="B36" s="107"/>
      <c r="C36" s="96"/>
      <c r="D36" s="96"/>
      <c r="E36" s="96"/>
      <c r="F36" s="96"/>
      <c r="G36" s="96"/>
      <c r="H36" s="96"/>
      <c r="I36" s="97"/>
      <c r="J36" s="67" t="str">
        <f t="shared" si="4"/>
        <v/>
      </c>
      <c r="K36" s="67" t="str">
        <f t="shared" si="4"/>
        <v/>
      </c>
      <c r="L36" s="67" t="str">
        <f t="shared" si="1"/>
        <v/>
      </c>
      <c r="M36" s="96"/>
      <c r="N36" s="96"/>
      <c r="O36" s="96"/>
      <c r="P36" s="108"/>
      <c r="Q36" s="108"/>
      <c r="R36" s="67" t="str">
        <f t="shared" si="2"/>
        <v/>
      </c>
      <c r="S36" s="67" t="str">
        <f t="shared" si="3"/>
        <v/>
      </c>
      <c r="T36" s="89"/>
      <c r="U36" s="5"/>
      <c r="V36" s="5"/>
      <c r="W36" s="5"/>
      <c r="X36" s="5"/>
      <c r="Y36" s="5"/>
      <c r="Z36" s="5"/>
    </row>
    <row r="37" spans="1:26">
      <c r="A37" s="95"/>
      <c r="B37" s="107"/>
      <c r="C37" s="96"/>
      <c r="D37" s="96"/>
      <c r="E37" s="96"/>
      <c r="F37" s="96"/>
      <c r="G37" s="96"/>
      <c r="H37" s="96"/>
      <c r="I37" s="97"/>
      <c r="J37" s="67" t="str">
        <f t="shared" si="4"/>
        <v/>
      </c>
      <c r="K37" s="67" t="str">
        <f t="shared" si="4"/>
        <v/>
      </c>
      <c r="L37" s="67" t="str">
        <f t="shared" si="1"/>
        <v/>
      </c>
      <c r="M37" s="96"/>
      <c r="N37" s="96"/>
      <c r="O37" s="96"/>
      <c r="P37" s="108"/>
      <c r="Q37" s="108"/>
      <c r="R37" s="67" t="str">
        <f t="shared" si="2"/>
        <v/>
      </c>
      <c r="S37" s="67" t="str">
        <f t="shared" si="3"/>
        <v/>
      </c>
      <c r="T37" s="89"/>
      <c r="U37" s="5"/>
      <c r="V37" s="5"/>
      <c r="W37" s="5"/>
      <c r="X37" s="5"/>
      <c r="Y37" s="5"/>
      <c r="Z37" s="5"/>
    </row>
    <row r="38" spans="1:26">
      <c r="A38" s="95"/>
      <c r="B38" s="107"/>
      <c r="C38" s="96"/>
      <c r="D38" s="96"/>
      <c r="E38" s="96"/>
      <c r="F38" s="96"/>
      <c r="G38" s="96"/>
      <c r="H38" s="96"/>
      <c r="I38" s="97"/>
      <c r="J38" s="67" t="str">
        <f t="shared" si="4"/>
        <v/>
      </c>
      <c r="K38" s="67" t="str">
        <f t="shared" si="4"/>
        <v/>
      </c>
      <c r="L38" s="67" t="str">
        <f t="shared" si="1"/>
        <v/>
      </c>
      <c r="M38" s="96"/>
      <c r="N38" s="96"/>
      <c r="O38" s="96"/>
      <c r="P38" s="108"/>
      <c r="Q38" s="108"/>
      <c r="R38" s="67" t="str">
        <f t="shared" si="2"/>
        <v/>
      </c>
      <c r="S38" s="67" t="str">
        <f t="shared" si="3"/>
        <v/>
      </c>
      <c r="T38" s="89"/>
      <c r="U38" s="5"/>
      <c r="V38" s="5"/>
      <c r="W38" s="5"/>
      <c r="X38" s="5"/>
      <c r="Y38" s="5"/>
      <c r="Z38" s="5"/>
    </row>
    <row r="39" spans="1:26">
      <c r="A39" s="95"/>
      <c r="B39" s="107"/>
      <c r="C39" s="96"/>
      <c r="D39" s="96"/>
      <c r="E39" s="96"/>
      <c r="F39" s="96"/>
      <c r="G39" s="96"/>
      <c r="H39" s="96"/>
      <c r="I39" s="97"/>
      <c r="J39" s="67" t="str">
        <f t="shared" si="4"/>
        <v/>
      </c>
      <c r="K39" s="67" t="str">
        <f t="shared" si="4"/>
        <v/>
      </c>
      <c r="L39" s="67" t="str">
        <f t="shared" si="1"/>
        <v/>
      </c>
      <c r="M39" s="96"/>
      <c r="N39" s="96"/>
      <c r="O39" s="96"/>
      <c r="P39" s="108"/>
      <c r="Q39" s="108"/>
      <c r="R39" s="67" t="str">
        <f t="shared" si="2"/>
        <v/>
      </c>
      <c r="S39" s="67" t="str">
        <f t="shared" si="3"/>
        <v/>
      </c>
      <c r="T39" s="89"/>
      <c r="U39" s="5"/>
      <c r="V39" s="5"/>
      <c r="W39" s="5"/>
      <c r="X39" s="5"/>
      <c r="Y39" s="5"/>
      <c r="Z39" s="5"/>
    </row>
    <row r="40" spans="1:26">
      <c r="A40" s="95"/>
      <c r="B40" s="107"/>
      <c r="C40" s="96"/>
      <c r="D40" s="96"/>
      <c r="E40" s="96"/>
      <c r="F40" s="96"/>
      <c r="G40" s="96"/>
      <c r="H40" s="96"/>
      <c r="I40" s="97"/>
      <c r="J40" s="67" t="str">
        <f t="shared" si="4"/>
        <v/>
      </c>
      <c r="K40" s="67" t="str">
        <f t="shared" si="4"/>
        <v/>
      </c>
      <c r="L40" s="67" t="str">
        <f t="shared" si="1"/>
        <v/>
      </c>
      <c r="M40" s="96"/>
      <c r="N40" s="96"/>
      <c r="O40" s="96"/>
      <c r="P40" s="108"/>
      <c r="Q40" s="108"/>
      <c r="R40" s="67" t="str">
        <f t="shared" si="2"/>
        <v/>
      </c>
      <c r="S40" s="67" t="str">
        <f t="shared" si="3"/>
        <v/>
      </c>
      <c r="T40" s="89"/>
      <c r="U40" s="5"/>
      <c r="V40" s="5"/>
      <c r="W40" s="5"/>
      <c r="X40" s="5"/>
      <c r="Y40" s="5"/>
      <c r="Z40" s="5"/>
    </row>
    <row r="41" spans="1:26">
      <c r="A41" s="95"/>
      <c r="B41" s="107"/>
      <c r="C41" s="96"/>
      <c r="D41" s="96"/>
      <c r="E41" s="96"/>
      <c r="F41" s="96"/>
      <c r="G41" s="96"/>
      <c r="H41" s="96"/>
      <c r="I41" s="97"/>
      <c r="J41" s="67" t="str">
        <f t="shared" si="4"/>
        <v/>
      </c>
      <c r="K41" s="67" t="str">
        <f t="shared" si="4"/>
        <v/>
      </c>
      <c r="L41" s="67" t="str">
        <f t="shared" si="1"/>
        <v/>
      </c>
      <c r="M41" s="96"/>
      <c r="N41" s="96"/>
      <c r="O41" s="96"/>
      <c r="P41" s="108"/>
      <c r="Q41" s="108"/>
      <c r="R41" s="67" t="str">
        <f t="shared" si="2"/>
        <v/>
      </c>
      <c r="S41" s="67" t="str">
        <f t="shared" si="3"/>
        <v/>
      </c>
      <c r="T41" s="89"/>
      <c r="U41" s="5"/>
      <c r="V41" s="5"/>
      <c r="W41" s="5"/>
      <c r="X41" s="5"/>
      <c r="Y41" s="5"/>
      <c r="Z41" s="5"/>
    </row>
    <row r="42" spans="1:26">
      <c r="A42" s="95"/>
      <c r="B42" s="107"/>
      <c r="C42" s="96"/>
      <c r="D42" s="96"/>
      <c r="E42" s="96"/>
      <c r="F42" s="96"/>
      <c r="G42" s="96"/>
      <c r="H42" s="96"/>
      <c r="I42" s="97"/>
      <c r="J42" s="67" t="str">
        <f t="shared" si="4"/>
        <v/>
      </c>
      <c r="K42" s="67" t="str">
        <f t="shared" si="4"/>
        <v/>
      </c>
      <c r="L42" s="67" t="str">
        <f t="shared" si="1"/>
        <v/>
      </c>
      <c r="M42" s="96"/>
      <c r="N42" s="96"/>
      <c r="O42" s="96"/>
      <c r="P42" s="108"/>
      <c r="Q42" s="108"/>
      <c r="R42" s="67" t="str">
        <f t="shared" si="2"/>
        <v/>
      </c>
      <c r="S42" s="67" t="str">
        <f t="shared" si="3"/>
        <v/>
      </c>
      <c r="T42" s="89"/>
      <c r="U42" s="5"/>
      <c r="V42" s="5"/>
      <c r="W42" s="5"/>
      <c r="X42" s="5"/>
      <c r="Y42" s="5"/>
      <c r="Z42" s="5"/>
    </row>
    <row r="43" spans="1:26">
      <c r="A43" s="95"/>
      <c r="B43" s="107"/>
      <c r="C43" s="96"/>
      <c r="D43" s="96"/>
      <c r="E43" s="96"/>
      <c r="F43" s="96"/>
      <c r="G43" s="96"/>
      <c r="H43" s="96"/>
      <c r="I43" s="97"/>
      <c r="J43" s="67" t="str">
        <f t="shared" si="4"/>
        <v/>
      </c>
      <c r="K43" s="67" t="str">
        <f t="shared" si="4"/>
        <v/>
      </c>
      <c r="L43" s="67" t="str">
        <f t="shared" si="1"/>
        <v/>
      </c>
      <c r="M43" s="96"/>
      <c r="N43" s="96"/>
      <c r="O43" s="96"/>
      <c r="P43" s="108"/>
      <c r="Q43" s="108"/>
      <c r="R43" s="67" t="str">
        <f t="shared" si="2"/>
        <v/>
      </c>
      <c r="S43" s="67" t="str">
        <f t="shared" si="3"/>
        <v/>
      </c>
      <c r="T43" s="89"/>
      <c r="U43" s="5"/>
      <c r="V43" s="5"/>
      <c r="W43" s="5"/>
      <c r="X43" s="5"/>
      <c r="Y43" s="5"/>
      <c r="Z43" s="5"/>
    </row>
    <row r="44" spans="1:26">
      <c r="A44" s="95"/>
      <c r="B44" s="107"/>
      <c r="C44" s="96"/>
      <c r="D44" s="96"/>
      <c r="E44" s="96"/>
      <c r="F44" s="96"/>
      <c r="G44" s="96"/>
      <c r="H44" s="96"/>
      <c r="I44" s="97"/>
      <c r="J44" s="67" t="str">
        <f t="shared" si="4"/>
        <v/>
      </c>
      <c r="K44" s="67" t="str">
        <f t="shared" si="4"/>
        <v/>
      </c>
      <c r="L44" s="67" t="str">
        <f t="shared" si="1"/>
        <v/>
      </c>
      <c r="M44" s="96"/>
      <c r="N44" s="96"/>
      <c r="O44" s="96"/>
      <c r="P44" s="108"/>
      <c r="Q44" s="108"/>
      <c r="R44" s="67" t="str">
        <f t="shared" si="2"/>
        <v/>
      </c>
      <c r="S44" s="67" t="str">
        <f t="shared" si="3"/>
        <v/>
      </c>
      <c r="T44" s="89"/>
      <c r="U44" s="5"/>
      <c r="V44" s="5"/>
      <c r="W44" s="5"/>
      <c r="X44" s="5"/>
      <c r="Y44" s="5"/>
      <c r="Z44" s="5"/>
    </row>
    <row r="45" spans="1:26">
      <c r="A45" s="95"/>
      <c r="B45" s="107"/>
      <c r="C45" s="96"/>
      <c r="D45" s="96"/>
      <c r="E45" s="96"/>
      <c r="F45" s="96"/>
      <c r="G45" s="96"/>
      <c r="H45" s="96"/>
      <c r="I45" s="97"/>
      <c r="J45" s="67" t="str">
        <f t="shared" ref="J45:K64" si="5">IF($A45="","",$I45)</f>
        <v/>
      </c>
      <c r="K45" s="67" t="str">
        <f t="shared" si="5"/>
        <v/>
      </c>
      <c r="L45" s="67" t="str">
        <f t="shared" si="1"/>
        <v/>
      </c>
      <c r="M45" s="96"/>
      <c r="N45" s="96"/>
      <c r="O45" s="96"/>
      <c r="P45" s="108"/>
      <c r="Q45" s="108"/>
      <c r="R45" s="67" t="str">
        <f t="shared" si="2"/>
        <v/>
      </c>
      <c r="S45" s="67" t="str">
        <f t="shared" si="3"/>
        <v/>
      </c>
      <c r="T45" s="89"/>
      <c r="U45" s="5"/>
      <c r="V45" s="5"/>
      <c r="W45" s="5"/>
      <c r="X45" s="5"/>
      <c r="Y45" s="5"/>
      <c r="Z45" s="5"/>
    </row>
    <row r="46" spans="1:26">
      <c r="A46" s="95"/>
      <c r="B46" s="107"/>
      <c r="C46" s="96"/>
      <c r="D46" s="96"/>
      <c r="E46" s="96"/>
      <c r="F46" s="96"/>
      <c r="G46" s="96"/>
      <c r="H46" s="96"/>
      <c r="I46" s="97"/>
      <c r="J46" s="67" t="str">
        <f t="shared" si="5"/>
        <v/>
      </c>
      <c r="K46" s="67" t="str">
        <f t="shared" si="5"/>
        <v/>
      </c>
      <c r="L46" s="67" t="str">
        <f t="shared" si="1"/>
        <v/>
      </c>
      <c r="M46" s="96"/>
      <c r="N46" s="96"/>
      <c r="O46" s="96"/>
      <c r="P46" s="108"/>
      <c r="Q46" s="108"/>
      <c r="R46" s="67" t="str">
        <f t="shared" si="2"/>
        <v/>
      </c>
      <c r="S46" s="67" t="str">
        <f t="shared" si="3"/>
        <v/>
      </c>
      <c r="T46" s="89"/>
      <c r="U46" s="5"/>
      <c r="V46" s="5"/>
      <c r="W46" s="5"/>
      <c r="X46" s="5"/>
      <c r="Y46" s="5"/>
      <c r="Z46" s="5"/>
    </row>
    <row r="47" spans="1:26">
      <c r="A47" s="95"/>
      <c r="B47" s="107"/>
      <c r="C47" s="96"/>
      <c r="D47" s="96"/>
      <c r="E47" s="96"/>
      <c r="F47" s="96"/>
      <c r="G47" s="96"/>
      <c r="H47" s="96"/>
      <c r="I47" s="97"/>
      <c r="J47" s="67" t="str">
        <f t="shared" si="5"/>
        <v/>
      </c>
      <c r="K47" s="67" t="str">
        <f t="shared" si="5"/>
        <v/>
      </c>
      <c r="L47" s="67" t="str">
        <f t="shared" si="1"/>
        <v/>
      </c>
      <c r="M47" s="96"/>
      <c r="N47" s="96"/>
      <c r="O47" s="96"/>
      <c r="P47" s="108"/>
      <c r="Q47" s="108"/>
      <c r="R47" s="67" t="str">
        <f t="shared" si="2"/>
        <v/>
      </c>
      <c r="S47" s="67" t="str">
        <f t="shared" si="3"/>
        <v/>
      </c>
      <c r="T47" s="89"/>
      <c r="U47" s="5"/>
      <c r="V47" s="5"/>
      <c r="W47" s="5"/>
      <c r="X47" s="5"/>
      <c r="Y47" s="5"/>
      <c r="Z47" s="5"/>
    </row>
    <row r="48" spans="1:26">
      <c r="A48" s="95"/>
      <c r="B48" s="107"/>
      <c r="C48" s="96"/>
      <c r="D48" s="96"/>
      <c r="E48" s="96"/>
      <c r="F48" s="96"/>
      <c r="G48" s="96"/>
      <c r="H48" s="96"/>
      <c r="I48" s="97"/>
      <c r="J48" s="67" t="str">
        <f t="shared" si="5"/>
        <v/>
      </c>
      <c r="K48" s="67" t="str">
        <f t="shared" si="5"/>
        <v/>
      </c>
      <c r="L48" s="67" t="str">
        <f t="shared" si="1"/>
        <v/>
      </c>
      <c r="M48" s="96"/>
      <c r="N48" s="96"/>
      <c r="O48" s="96"/>
      <c r="P48" s="108"/>
      <c r="Q48" s="108"/>
      <c r="R48" s="67" t="str">
        <f t="shared" si="2"/>
        <v/>
      </c>
      <c r="S48" s="67" t="str">
        <f t="shared" si="3"/>
        <v/>
      </c>
      <c r="T48" s="89"/>
      <c r="U48" s="5"/>
      <c r="V48" s="5"/>
      <c r="W48" s="5"/>
      <c r="X48" s="5"/>
      <c r="Y48" s="5"/>
      <c r="Z48" s="5"/>
    </row>
    <row r="49" spans="1:26">
      <c r="A49" s="95"/>
      <c r="B49" s="107"/>
      <c r="C49" s="96"/>
      <c r="D49" s="96"/>
      <c r="E49" s="96"/>
      <c r="F49" s="96"/>
      <c r="G49" s="96"/>
      <c r="H49" s="96"/>
      <c r="I49" s="97"/>
      <c r="J49" s="67" t="str">
        <f t="shared" si="5"/>
        <v/>
      </c>
      <c r="K49" s="67" t="str">
        <f t="shared" si="5"/>
        <v/>
      </c>
      <c r="L49" s="67" t="str">
        <f t="shared" si="1"/>
        <v/>
      </c>
      <c r="M49" s="96"/>
      <c r="N49" s="96"/>
      <c r="O49" s="96"/>
      <c r="P49" s="108"/>
      <c r="Q49" s="108"/>
      <c r="R49" s="67" t="str">
        <f t="shared" si="2"/>
        <v/>
      </c>
      <c r="S49" s="67" t="str">
        <f t="shared" si="3"/>
        <v/>
      </c>
      <c r="T49" s="89"/>
      <c r="U49" s="5"/>
      <c r="V49" s="5"/>
      <c r="W49" s="5"/>
      <c r="X49" s="5"/>
      <c r="Y49" s="5"/>
      <c r="Z49" s="5"/>
    </row>
    <row r="50" spans="1:26">
      <c r="A50" s="95"/>
      <c r="B50" s="107"/>
      <c r="C50" s="96"/>
      <c r="D50" s="96"/>
      <c r="E50" s="96"/>
      <c r="F50" s="96"/>
      <c r="G50" s="96"/>
      <c r="H50" s="96"/>
      <c r="I50" s="97"/>
      <c r="J50" s="67" t="str">
        <f t="shared" si="5"/>
        <v/>
      </c>
      <c r="K50" s="67" t="str">
        <f t="shared" si="5"/>
        <v/>
      </c>
      <c r="L50" s="67" t="str">
        <f t="shared" si="1"/>
        <v/>
      </c>
      <c r="M50" s="96"/>
      <c r="N50" s="96"/>
      <c r="O50" s="96"/>
      <c r="P50" s="108"/>
      <c r="Q50" s="108"/>
      <c r="R50" s="67" t="str">
        <f t="shared" si="2"/>
        <v/>
      </c>
      <c r="S50" s="67" t="str">
        <f t="shared" si="3"/>
        <v/>
      </c>
      <c r="T50" s="89"/>
      <c r="U50" s="5"/>
      <c r="V50" s="5"/>
      <c r="W50" s="5"/>
      <c r="X50" s="5"/>
      <c r="Y50" s="5"/>
      <c r="Z50" s="5"/>
    </row>
    <row r="51" spans="1:26">
      <c r="A51" s="95"/>
      <c r="B51" s="107"/>
      <c r="C51" s="96"/>
      <c r="D51" s="96"/>
      <c r="E51" s="96"/>
      <c r="F51" s="96"/>
      <c r="G51" s="96"/>
      <c r="H51" s="96"/>
      <c r="I51" s="97"/>
      <c r="J51" s="67" t="str">
        <f t="shared" si="5"/>
        <v/>
      </c>
      <c r="K51" s="67" t="str">
        <f t="shared" si="5"/>
        <v/>
      </c>
      <c r="L51" s="67" t="str">
        <f t="shared" si="1"/>
        <v/>
      </c>
      <c r="M51" s="96"/>
      <c r="N51" s="96"/>
      <c r="O51" s="96"/>
      <c r="P51" s="108"/>
      <c r="Q51" s="108"/>
      <c r="R51" s="67" t="str">
        <f t="shared" si="2"/>
        <v/>
      </c>
      <c r="S51" s="67" t="str">
        <f t="shared" si="3"/>
        <v/>
      </c>
      <c r="T51" s="89"/>
      <c r="U51" s="5"/>
      <c r="V51" s="5"/>
      <c r="W51" s="5"/>
      <c r="X51" s="5"/>
      <c r="Y51" s="5"/>
      <c r="Z51" s="5"/>
    </row>
    <row r="52" spans="1:26">
      <c r="A52" s="95"/>
      <c r="B52" s="107"/>
      <c r="C52" s="96"/>
      <c r="D52" s="96"/>
      <c r="E52" s="96"/>
      <c r="F52" s="96"/>
      <c r="G52" s="96"/>
      <c r="H52" s="96"/>
      <c r="I52" s="97"/>
      <c r="J52" s="67" t="str">
        <f t="shared" si="5"/>
        <v/>
      </c>
      <c r="K52" s="67" t="str">
        <f t="shared" si="5"/>
        <v/>
      </c>
      <c r="L52" s="67" t="str">
        <f t="shared" si="1"/>
        <v/>
      </c>
      <c r="M52" s="96"/>
      <c r="N52" s="96"/>
      <c r="O52" s="96"/>
      <c r="P52" s="108"/>
      <c r="Q52" s="108"/>
      <c r="R52" s="67" t="str">
        <f t="shared" si="2"/>
        <v/>
      </c>
      <c r="S52" s="67" t="str">
        <f t="shared" si="3"/>
        <v/>
      </c>
      <c r="T52" s="89"/>
      <c r="U52" s="5"/>
      <c r="V52" s="5"/>
      <c r="W52" s="5"/>
      <c r="X52" s="5"/>
      <c r="Y52" s="5"/>
      <c r="Z52" s="5"/>
    </row>
    <row r="53" spans="1:26">
      <c r="A53" s="95"/>
      <c r="B53" s="107"/>
      <c r="C53" s="96"/>
      <c r="D53" s="96"/>
      <c r="E53" s="96"/>
      <c r="F53" s="96"/>
      <c r="G53" s="96"/>
      <c r="H53" s="96"/>
      <c r="I53" s="97"/>
      <c r="J53" s="67" t="str">
        <f t="shared" si="5"/>
        <v/>
      </c>
      <c r="K53" s="67" t="str">
        <f t="shared" si="5"/>
        <v/>
      </c>
      <c r="L53" s="67" t="str">
        <f t="shared" si="1"/>
        <v/>
      </c>
      <c r="M53" s="96"/>
      <c r="N53" s="96"/>
      <c r="O53" s="96"/>
      <c r="P53" s="108"/>
      <c r="Q53" s="108"/>
      <c r="R53" s="67" t="str">
        <f t="shared" si="2"/>
        <v/>
      </c>
      <c r="S53" s="67" t="str">
        <f t="shared" si="3"/>
        <v/>
      </c>
      <c r="T53" s="89"/>
      <c r="U53" s="5"/>
      <c r="V53" s="5"/>
      <c r="W53" s="5"/>
      <c r="X53" s="5"/>
      <c r="Y53" s="5"/>
      <c r="Z53" s="5"/>
    </row>
    <row r="54" spans="1:26">
      <c r="A54" s="95"/>
      <c r="B54" s="107"/>
      <c r="C54" s="96"/>
      <c r="D54" s="96"/>
      <c r="E54" s="96"/>
      <c r="F54" s="96"/>
      <c r="G54" s="96"/>
      <c r="H54" s="96"/>
      <c r="I54" s="97"/>
      <c r="J54" s="67" t="str">
        <f t="shared" si="5"/>
        <v/>
      </c>
      <c r="K54" s="67" t="str">
        <f t="shared" si="5"/>
        <v/>
      </c>
      <c r="L54" s="67" t="str">
        <f t="shared" si="1"/>
        <v/>
      </c>
      <c r="M54" s="96"/>
      <c r="N54" s="96"/>
      <c r="O54" s="96"/>
      <c r="P54" s="108"/>
      <c r="Q54" s="108"/>
      <c r="R54" s="67" t="str">
        <f t="shared" si="2"/>
        <v/>
      </c>
      <c r="S54" s="67" t="str">
        <f t="shared" si="3"/>
        <v/>
      </c>
      <c r="T54" s="89"/>
      <c r="U54" s="5"/>
      <c r="V54" s="5"/>
      <c r="W54" s="5"/>
      <c r="X54" s="5"/>
      <c r="Y54" s="5"/>
      <c r="Z54" s="5"/>
    </row>
    <row r="55" spans="1:26">
      <c r="A55" s="95"/>
      <c r="B55" s="107"/>
      <c r="C55" s="96"/>
      <c r="D55" s="96"/>
      <c r="E55" s="96"/>
      <c r="F55" s="96"/>
      <c r="G55" s="96"/>
      <c r="H55" s="96"/>
      <c r="I55" s="97"/>
      <c r="J55" s="67" t="str">
        <f t="shared" si="5"/>
        <v/>
      </c>
      <c r="K55" s="67" t="str">
        <f t="shared" si="5"/>
        <v/>
      </c>
      <c r="L55" s="67" t="str">
        <f t="shared" si="1"/>
        <v/>
      </c>
      <c r="M55" s="96"/>
      <c r="N55" s="96"/>
      <c r="O55" s="96"/>
      <c r="P55" s="108"/>
      <c r="Q55" s="108"/>
      <c r="R55" s="67" t="str">
        <f t="shared" si="2"/>
        <v/>
      </c>
      <c r="S55" s="67" t="str">
        <f t="shared" si="3"/>
        <v/>
      </c>
      <c r="T55" s="89"/>
      <c r="U55" s="5"/>
      <c r="V55" s="5"/>
      <c r="W55" s="5"/>
      <c r="X55" s="5"/>
      <c r="Y55" s="5"/>
      <c r="Z55" s="5"/>
    </row>
    <row r="56" spans="1:26">
      <c r="A56" s="95"/>
      <c r="B56" s="107"/>
      <c r="C56" s="96"/>
      <c r="D56" s="96"/>
      <c r="E56" s="96"/>
      <c r="F56" s="96"/>
      <c r="G56" s="96"/>
      <c r="H56" s="96"/>
      <c r="I56" s="97"/>
      <c r="J56" s="67" t="str">
        <f t="shared" si="5"/>
        <v/>
      </c>
      <c r="K56" s="67" t="str">
        <f t="shared" si="5"/>
        <v/>
      </c>
      <c r="L56" s="67" t="str">
        <f t="shared" si="1"/>
        <v/>
      </c>
      <c r="M56" s="96"/>
      <c r="N56" s="96"/>
      <c r="O56" s="96"/>
      <c r="P56" s="108"/>
      <c r="Q56" s="108"/>
      <c r="R56" s="67" t="str">
        <f t="shared" si="2"/>
        <v/>
      </c>
      <c r="S56" s="67" t="str">
        <f t="shared" si="3"/>
        <v/>
      </c>
      <c r="T56" s="89"/>
      <c r="U56" s="5"/>
      <c r="V56" s="5"/>
      <c r="W56" s="5"/>
      <c r="X56" s="5"/>
      <c r="Y56" s="5"/>
      <c r="Z56" s="5"/>
    </row>
    <row r="57" spans="1:26">
      <c r="A57" s="95"/>
      <c r="B57" s="107"/>
      <c r="C57" s="96"/>
      <c r="D57" s="96"/>
      <c r="E57" s="96"/>
      <c r="F57" s="96"/>
      <c r="G57" s="96"/>
      <c r="H57" s="96"/>
      <c r="I57" s="97"/>
      <c r="J57" s="67" t="str">
        <f t="shared" si="5"/>
        <v/>
      </c>
      <c r="K57" s="67" t="str">
        <f t="shared" si="5"/>
        <v/>
      </c>
      <c r="L57" s="67" t="str">
        <f t="shared" si="1"/>
        <v/>
      </c>
      <c r="M57" s="96"/>
      <c r="N57" s="96"/>
      <c r="O57" s="96"/>
      <c r="P57" s="108"/>
      <c r="Q57" s="108"/>
      <c r="R57" s="67" t="str">
        <f t="shared" si="2"/>
        <v/>
      </c>
      <c r="S57" s="67" t="str">
        <f t="shared" si="3"/>
        <v/>
      </c>
      <c r="T57" s="89"/>
      <c r="U57" s="5"/>
      <c r="V57" s="5"/>
      <c r="W57" s="5"/>
      <c r="X57" s="5"/>
      <c r="Y57" s="5"/>
      <c r="Z57" s="5"/>
    </row>
    <row r="58" spans="1:26">
      <c r="A58" s="95"/>
      <c r="B58" s="107"/>
      <c r="C58" s="96"/>
      <c r="D58" s="96"/>
      <c r="E58" s="96"/>
      <c r="F58" s="96"/>
      <c r="G58" s="96"/>
      <c r="H58" s="96"/>
      <c r="I58" s="97"/>
      <c r="J58" s="67" t="str">
        <f t="shared" si="5"/>
        <v/>
      </c>
      <c r="K58" s="67" t="str">
        <f t="shared" si="5"/>
        <v/>
      </c>
      <c r="L58" s="67" t="str">
        <f t="shared" si="1"/>
        <v/>
      </c>
      <c r="M58" s="96"/>
      <c r="N58" s="96"/>
      <c r="O58" s="96"/>
      <c r="P58" s="108"/>
      <c r="Q58" s="108"/>
      <c r="R58" s="67" t="str">
        <f t="shared" si="2"/>
        <v/>
      </c>
      <c r="S58" s="67" t="str">
        <f t="shared" si="3"/>
        <v/>
      </c>
      <c r="T58" s="89"/>
      <c r="U58" s="5"/>
      <c r="V58" s="5"/>
      <c r="W58" s="5"/>
      <c r="X58" s="5"/>
      <c r="Y58" s="5"/>
      <c r="Z58" s="5"/>
    </row>
    <row r="59" spans="1:26">
      <c r="A59" s="95"/>
      <c r="B59" s="107"/>
      <c r="C59" s="96"/>
      <c r="D59" s="96"/>
      <c r="E59" s="96"/>
      <c r="F59" s="96"/>
      <c r="G59" s="96"/>
      <c r="H59" s="96"/>
      <c r="I59" s="97"/>
      <c r="J59" s="67" t="str">
        <f t="shared" si="5"/>
        <v/>
      </c>
      <c r="K59" s="67" t="str">
        <f t="shared" si="5"/>
        <v/>
      </c>
      <c r="L59" s="67" t="str">
        <f t="shared" si="1"/>
        <v/>
      </c>
      <c r="M59" s="96"/>
      <c r="N59" s="96"/>
      <c r="O59" s="96"/>
      <c r="P59" s="108"/>
      <c r="Q59" s="108"/>
      <c r="R59" s="67" t="str">
        <f t="shared" si="2"/>
        <v/>
      </c>
      <c r="S59" s="67" t="str">
        <f t="shared" si="3"/>
        <v/>
      </c>
      <c r="T59" s="89"/>
      <c r="U59" s="5"/>
      <c r="V59" s="5"/>
      <c r="W59" s="5"/>
      <c r="X59" s="5"/>
      <c r="Y59" s="5"/>
      <c r="Z59" s="5"/>
    </row>
    <row r="60" spans="1:26">
      <c r="A60" s="95"/>
      <c r="B60" s="107"/>
      <c r="C60" s="96"/>
      <c r="D60" s="96"/>
      <c r="E60" s="96"/>
      <c r="F60" s="96"/>
      <c r="G60" s="96"/>
      <c r="H60" s="96"/>
      <c r="I60" s="97"/>
      <c r="J60" s="67" t="str">
        <f t="shared" si="5"/>
        <v/>
      </c>
      <c r="K60" s="67" t="str">
        <f t="shared" si="5"/>
        <v/>
      </c>
      <c r="L60" s="67" t="str">
        <f t="shared" si="1"/>
        <v/>
      </c>
      <c r="M60" s="96"/>
      <c r="N60" s="96"/>
      <c r="O60" s="96"/>
      <c r="P60" s="108"/>
      <c r="Q60" s="108"/>
      <c r="R60" s="67" t="str">
        <f t="shared" si="2"/>
        <v/>
      </c>
      <c r="S60" s="67" t="str">
        <f t="shared" si="3"/>
        <v/>
      </c>
      <c r="T60" s="89"/>
      <c r="U60" s="5"/>
      <c r="V60" s="5"/>
      <c r="W60" s="5"/>
      <c r="X60" s="5"/>
      <c r="Y60" s="5"/>
      <c r="Z60" s="5"/>
    </row>
    <row r="61" spans="1:26">
      <c r="A61" s="95"/>
      <c r="B61" s="107"/>
      <c r="C61" s="96"/>
      <c r="D61" s="96"/>
      <c r="E61" s="96"/>
      <c r="F61" s="96"/>
      <c r="G61" s="96"/>
      <c r="H61" s="96"/>
      <c r="I61" s="97"/>
      <c r="J61" s="67" t="str">
        <f t="shared" si="5"/>
        <v/>
      </c>
      <c r="K61" s="67" t="str">
        <f t="shared" si="5"/>
        <v/>
      </c>
      <c r="L61" s="67" t="str">
        <f t="shared" si="1"/>
        <v/>
      </c>
      <c r="M61" s="96"/>
      <c r="N61" s="96"/>
      <c r="O61" s="96"/>
      <c r="P61" s="108"/>
      <c r="Q61" s="108"/>
      <c r="R61" s="67" t="str">
        <f t="shared" si="2"/>
        <v/>
      </c>
      <c r="S61" s="67" t="str">
        <f t="shared" si="3"/>
        <v/>
      </c>
      <c r="T61" s="89"/>
      <c r="U61" s="5"/>
      <c r="V61" s="5"/>
      <c r="W61" s="5"/>
      <c r="X61" s="5"/>
      <c r="Y61" s="5"/>
      <c r="Z61" s="5"/>
    </row>
    <row r="62" spans="1:26">
      <c r="A62" s="95"/>
      <c r="B62" s="107"/>
      <c r="C62" s="96"/>
      <c r="D62" s="96"/>
      <c r="E62" s="96"/>
      <c r="F62" s="96"/>
      <c r="G62" s="96"/>
      <c r="H62" s="96"/>
      <c r="I62" s="97"/>
      <c r="J62" s="67" t="str">
        <f t="shared" si="5"/>
        <v/>
      </c>
      <c r="K62" s="67" t="str">
        <f t="shared" si="5"/>
        <v/>
      </c>
      <c r="L62" s="67" t="str">
        <f t="shared" si="1"/>
        <v/>
      </c>
      <c r="M62" s="96"/>
      <c r="N62" s="96"/>
      <c r="O62" s="96"/>
      <c r="P62" s="108"/>
      <c r="Q62" s="108"/>
      <c r="R62" s="67" t="str">
        <f t="shared" si="2"/>
        <v/>
      </c>
      <c r="S62" s="67" t="str">
        <f t="shared" si="3"/>
        <v/>
      </c>
      <c r="T62" s="89"/>
      <c r="U62" s="5"/>
      <c r="V62" s="5"/>
      <c r="W62" s="5"/>
      <c r="X62" s="5"/>
      <c r="Y62" s="5"/>
      <c r="Z62" s="5"/>
    </row>
    <row r="63" spans="1:26">
      <c r="A63" s="95"/>
      <c r="B63" s="107"/>
      <c r="C63" s="96"/>
      <c r="D63" s="96"/>
      <c r="E63" s="96"/>
      <c r="F63" s="96"/>
      <c r="G63" s="96"/>
      <c r="H63" s="96"/>
      <c r="I63" s="97"/>
      <c r="J63" s="67" t="str">
        <f t="shared" si="5"/>
        <v/>
      </c>
      <c r="K63" s="67" t="str">
        <f t="shared" si="5"/>
        <v/>
      </c>
      <c r="L63" s="67" t="str">
        <f t="shared" si="1"/>
        <v/>
      </c>
      <c r="M63" s="96"/>
      <c r="N63" s="96"/>
      <c r="O63" s="96"/>
      <c r="P63" s="108"/>
      <c r="Q63" s="108"/>
      <c r="R63" s="67" t="str">
        <f t="shared" si="2"/>
        <v/>
      </c>
      <c r="S63" s="67" t="str">
        <f t="shared" si="3"/>
        <v/>
      </c>
      <c r="T63" s="89"/>
      <c r="U63" s="5"/>
      <c r="V63" s="5"/>
      <c r="W63" s="5"/>
      <c r="X63" s="5"/>
      <c r="Y63" s="5"/>
      <c r="Z63" s="5"/>
    </row>
    <row r="64" spans="1:26">
      <c r="A64" s="95"/>
      <c r="B64" s="107"/>
      <c r="C64" s="96"/>
      <c r="D64" s="96"/>
      <c r="E64" s="96"/>
      <c r="F64" s="96"/>
      <c r="G64" s="96"/>
      <c r="H64" s="96"/>
      <c r="I64" s="97"/>
      <c r="J64" s="67" t="str">
        <f t="shared" si="5"/>
        <v/>
      </c>
      <c r="K64" s="67" t="str">
        <f t="shared" si="5"/>
        <v/>
      </c>
      <c r="L64" s="67" t="str">
        <f t="shared" si="1"/>
        <v/>
      </c>
      <c r="M64" s="96"/>
      <c r="N64" s="96"/>
      <c r="O64" s="96"/>
      <c r="P64" s="108"/>
      <c r="Q64" s="108"/>
      <c r="R64" s="67" t="str">
        <f t="shared" si="2"/>
        <v/>
      </c>
      <c r="S64" s="67" t="str">
        <f t="shared" si="3"/>
        <v/>
      </c>
      <c r="T64" s="89"/>
      <c r="U64" s="5"/>
      <c r="V64" s="5"/>
      <c r="W64" s="5"/>
      <c r="X64" s="5"/>
      <c r="Y64" s="5"/>
      <c r="Z64" s="5"/>
    </row>
    <row r="65" spans="1:26">
      <c r="A65" s="95"/>
      <c r="B65" s="107"/>
      <c r="C65" s="96"/>
      <c r="D65" s="96"/>
      <c r="E65" s="96"/>
      <c r="F65" s="96"/>
      <c r="G65" s="96"/>
      <c r="H65" s="96"/>
      <c r="I65" s="97"/>
      <c r="J65" s="67" t="str">
        <f t="shared" ref="J65:K84" si="6">IF($A65="","",$I65)</f>
        <v/>
      </c>
      <c r="K65" s="67" t="str">
        <f t="shared" si="6"/>
        <v/>
      </c>
      <c r="L65" s="67" t="str">
        <f t="shared" si="1"/>
        <v/>
      </c>
      <c r="M65" s="96"/>
      <c r="N65" s="96"/>
      <c r="O65" s="96"/>
      <c r="P65" s="108"/>
      <c r="Q65" s="108"/>
      <c r="R65" s="67" t="str">
        <f t="shared" si="2"/>
        <v/>
      </c>
      <c r="S65" s="67" t="str">
        <f t="shared" si="3"/>
        <v/>
      </c>
      <c r="T65" s="89"/>
      <c r="U65" s="5"/>
      <c r="V65" s="5"/>
      <c r="W65" s="5"/>
      <c r="X65" s="5"/>
      <c r="Y65" s="5"/>
      <c r="Z65" s="5"/>
    </row>
    <row r="66" spans="1:26">
      <c r="A66" s="95"/>
      <c r="B66" s="107"/>
      <c r="C66" s="96"/>
      <c r="D66" s="96"/>
      <c r="E66" s="96"/>
      <c r="F66" s="96"/>
      <c r="G66" s="96"/>
      <c r="H66" s="96"/>
      <c r="I66" s="97"/>
      <c r="J66" s="67" t="str">
        <f t="shared" si="6"/>
        <v/>
      </c>
      <c r="K66" s="67" t="str">
        <f t="shared" si="6"/>
        <v/>
      </c>
      <c r="L66" s="67" t="str">
        <f t="shared" si="1"/>
        <v/>
      </c>
      <c r="M66" s="96"/>
      <c r="N66" s="96"/>
      <c r="O66" s="96"/>
      <c r="P66" s="108"/>
      <c r="Q66" s="108"/>
      <c r="R66" s="67" t="str">
        <f t="shared" si="2"/>
        <v/>
      </c>
      <c r="S66" s="67" t="str">
        <f t="shared" si="3"/>
        <v/>
      </c>
      <c r="T66" s="89"/>
      <c r="U66" s="5"/>
      <c r="V66" s="5"/>
      <c r="W66" s="5"/>
      <c r="X66" s="5"/>
      <c r="Y66" s="5"/>
      <c r="Z66" s="5"/>
    </row>
    <row r="67" spans="1:26">
      <c r="A67" s="95"/>
      <c r="B67" s="107"/>
      <c r="C67" s="96"/>
      <c r="D67" s="96"/>
      <c r="E67" s="96"/>
      <c r="F67" s="96"/>
      <c r="G67" s="96"/>
      <c r="H67" s="96"/>
      <c r="I67" s="97"/>
      <c r="J67" s="67" t="str">
        <f t="shared" si="6"/>
        <v/>
      </c>
      <c r="K67" s="67" t="str">
        <f t="shared" si="6"/>
        <v/>
      </c>
      <c r="L67" s="67" t="str">
        <f t="shared" si="1"/>
        <v/>
      </c>
      <c r="M67" s="96"/>
      <c r="N67" s="96"/>
      <c r="O67" s="96"/>
      <c r="P67" s="108"/>
      <c r="Q67" s="108"/>
      <c r="R67" s="67" t="str">
        <f t="shared" si="2"/>
        <v/>
      </c>
      <c r="S67" s="67" t="str">
        <f t="shared" si="3"/>
        <v/>
      </c>
      <c r="T67" s="89"/>
      <c r="U67" s="5"/>
      <c r="V67" s="5"/>
      <c r="W67" s="5"/>
      <c r="X67" s="5"/>
      <c r="Y67" s="5"/>
      <c r="Z67" s="5"/>
    </row>
    <row r="68" spans="1:26">
      <c r="A68" s="95"/>
      <c r="B68" s="107"/>
      <c r="C68" s="96"/>
      <c r="D68" s="96"/>
      <c r="E68" s="96"/>
      <c r="F68" s="96"/>
      <c r="G68" s="96"/>
      <c r="H68" s="96"/>
      <c r="I68" s="97"/>
      <c r="J68" s="67" t="str">
        <f t="shared" si="6"/>
        <v/>
      </c>
      <c r="K68" s="67" t="str">
        <f t="shared" si="6"/>
        <v/>
      </c>
      <c r="L68" s="67" t="str">
        <f t="shared" si="1"/>
        <v/>
      </c>
      <c r="M68" s="96"/>
      <c r="N68" s="96"/>
      <c r="O68" s="96"/>
      <c r="P68" s="108"/>
      <c r="Q68" s="108"/>
      <c r="R68" s="67" t="str">
        <f t="shared" si="2"/>
        <v/>
      </c>
      <c r="S68" s="67" t="str">
        <f t="shared" si="3"/>
        <v/>
      </c>
      <c r="T68" s="89"/>
      <c r="U68" s="5"/>
      <c r="V68" s="5"/>
      <c r="W68" s="5"/>
      <c r="X68" s="5"/>
      <c r="Y68" s="5"/>
      <c r="Z68" s="5"/>
    </row>
    <row r="69" spans="1:26">
      <c r="A69" s="95"/>
      <c r="B69" s="107"/>
      <c r="C69" s="96"/>
      <c r="D69" s="96"/>
      <c r="E69" s="96"/>
      <c r="F69" s="96"/>
      <c r="G69" s="96"/>
      <c r="H69" s="96"/>
      <c r="I69" s="97"/>
      <c r="J69" s="67" t="str">
        <f t="shared" si="6"/>
        <v/>
      </c>
      <c r="K69" s="67" t="str">
        <f t="shared" si="6"/>
        <v/>
      </c>
      <c r="L69" s="67" t="str">
        <f t="shared" ref="L69:L132" si="7">IF($A69="","",$J69-$K69)</f>
        <v/>
      </c>
      <c r="M69" s="96"/>
      <c r="N69" s="96"/>
      <c r="O69" s="96"/>
      <c r="P69" s="108"/>
      <c r="Q69" s="108"/>
      <c r="R69" s="67" t="str">
        <f t="shared" ref="R69:R132" si="8">IF($A69="","",IF($Q69=0,$I69,$I69/(1+$Q69)))</f>
        <v/>
      </c>
      <c r="S69" s="67" t="str">
        <f t="shared" ref="S69:S132" si="9">IF($A69="","",$I69-$R69)</f>
        <v/>
      </c>
      <c r="T69" s="89"/>
      <c r="U69" s="5"/>
      <c r="V69" s="5"/>
      <c r="W69" s="5"/>
      <c r="X69" s="5"/>
      <c r="Y69" s="5"/>
      <c r="Z69" s="5"/>
    </row>
    <row r="70" spans="1:26">
      <c r="A70" s="95"/>
      <c r="B70" s="107"/>
      <c r="C70" s="96"/>
      <c r="D70" s="96"/>
      <c r="E70" s="96"/>
      <c r="F70" s="96"/>
      <c r="G70" s="96"/>
      <c r="H70" s="96"/>
      <c r="I70" s="97"/>
      <c r="J70" s="67" t="str">
        <f t="shared" si="6"/>
        <v/>
      </c>
      <c r="K70" s="67" t="str">
        <f t="shared" si="6"/>
        <v/>
      </c>
      <c r="L70" s="67" t="str">
        <f t="shared" si="7"/>
        <v/>
      </c>
      <c r="M70" s="96"/>
      <c r="N70" s="96"/>
      <c r="O70" s="96"/>
      <c r="P70" s="108"/>
      <c r="Q70" s="108"/>
      <c r="R70" s="67" t="str">
        <f t="shared" si="8"/>
        <v/>
      </c>
      <c r="S70" s="67" t="str">
        <f t="shared" si="9"/>
        <v/>
      </c>
      <c r="T70" s="89"/>
      <c r="U70" s="5"/>
      <c r="V70" s="5"/>
      <c r="W70" s="5"/>
      <c r="X70" s="5"/>
      <c r="Y70" s="5"/>
      <c r="Z70" s="5"/>
    </row>
    <row r="71" spans="1:26">
      <c r="A71" s="95"/>
      <c r="B71" s="107"/>
      <c r="C71" s="96"/>
      <c r="D71" s="96"/>
      <c r="E71" s="96"/>
      <c r="F71" s="96"/>
      <c r="G71" s="96"/>
      <c r="H71" s="96"/>
      <c r="I71" s="97"/>
      <c r="J71" s="67" t="str">
        <f t="shared" si="6"/>
        <v/>
      </c>
      <c r="K71" s="67" t="str">
        <f t="shared" si="6"/>
        <v/>
      </c>
      <c r="L71" s="67" t="str">
        <f t="shared" si="7"/>
        <v/>
      </c>
      <c r="M71" s="96"/>
      <c r="N71" s="96"/>
      <c r="O71" s="96"/>
      <c r="P71" s="108"/>
      <c r="Q71" s="108"/>
      <c r="R71" s="67" t="str">
        <f t="shared" si="8"/>
        <v/>
      </c>
      <c r="S71" s="67" t="str">
        <f t="shared" si="9"/>
        <v/>
      </c>
      <c r="T71" s="89"/>
      <c r="U71" s="5"/>
      <c r="V71" s="5"/>
      <c r="W71" s="5"/>
      <c r="X71" s="5"/>
      <c r="Y71" s="5"/>
      <c r="Z71" s="5"/>
    </row>
    <row r="72" spans="1:26">
      <c r="A72" s="95"/>
      <c r="B72" s="107"/>
      <c r="C72" s="96"/>
      <c r="D72" s="96"/>
      <c r="E72" s="96"/>
      <c r="F72" s="96"/>
      <c r="G72" s="96"/>
      <c r="H72" s="96"/>
      <c r="I72" s="97"/>
      <c r="J72" s="67" t="str">
        <f t="shared" si="6"/>
        <v/>
      </c>
      <c r="K72" s="67" t="str">
        <f t="shared" si="6"/>
        <v/>
      </c>
      <c r="L72" s="67" t="str">
        <f t="shared" si="7"/>
        <v/>
      </c>
      <c r="M72" s="96"/>
      <c r="N72" s="96"/>
      <c r="O72" s="96"/>
      <c r="P72" s="108"/>
      <c r="Q72" s="108"/>
      <c r="R72" s="67" t="str">
        <f t="shared" si="8"/>
        <v/>
      </c>
      <c r="S72" s="67" t="str">
        <f t="shared" si="9"/>
        <v/>
      </c>
      <c r="T72" s="89"/>
      <c r="U72" s="5"/>
      <c r="V72" s="5"/>
      <c r="W72" s="5"/>
      <c r="X72" s="5"/>
      <c r="Y72" s="5"/>
      <c r="Z72" s="5"/>
    </row>
    <row r="73" spans="1:26">
      <c r="A73" s="95"/>
      <c r="B73" s="107"/>
      <c r="C73" s="96"/>
      <c r="D73" s="96"/>
      <c r="E73" s="96"/>
      <c r="F73" s="96"/>
      <c r="G73" s="96"/>
      <c r="H73" s="96"/>
      <c r="I73" s="97"/>
      <c r="J73" s="67" t="str">
        <f t="shared" si="6"/>
        <v/>
      </c>
      <c r="K73" s="67" t="str">
        <f t="shared" si="6"/>
        <v/>
      </c>
      <c r="L73" s="67" t="str">
        <f t="shared" si="7"/>
        <v/>
      </c>
      <c r="M73" s="96"/>
      <c r="N73" s="96"/>
      <c r="O73" s="96"/>
      <c r="P73" s="108"/>
      <c r="Q73" s="108"/>
      <c r="R73" s="67" t="str">
        <f t="shared" si="8"/>
        <v/>
      </c>
      <c r="S73" s="67" t="str">
        <f t="shared" si="9"/>
        <v/>
      </c>
      <c r="T73" s="89"/>
      <c r="U73" s="5"/>
      <c r="V73" s="5"/>
      <c r="W73" s="5"/>
      <c r="X73" s="5"/>
      <c r="Y73" s="5"/>
      <c r="Z73" s="5"/>
    </row>
    <row r="74" spans="1:26">
      <c r="A74" s="95"/>
      <c r="B74" s="107"/>
      <c r="C74" s="96"/>
      <c r="D74" s="96"/>
      <c r="E74" s="96"/>
      <c r="F74" s="96"/>
      <c r="G74" s="96"/>
      <c r="H74" s="96"/>
      <c r="I74" s="97"/>
      <c r="J74" s="67" t="str">
        <f t="shared" si="6"/>
        <v/>
      </c>
      <c r="K74" s="67" t="str">
        <f t="shared" si="6"/>
        <v/>
      </c>
      <c r="L74" s="67" t="str">
        <f t="shared" si="7"/>
        <v/>
      </c>
      <c r="M74" s="96"/>
      <c r="N74" s="96"/>
      <c r="O74" s="96"/>
      <c r="P74" s="108"/>
      <c r="Q74" s="108"/>
      <c r="R74" s="67" t="str">
        <f t="shared" si="8"/>
        <v/>
      </c>
      <c r="S74" s="67" t="str">
        <f t="shared" si="9"/>
        <v/>
      </c>
      <c r="T74" s="89"/>
      <c r="U74" s="5"/>
      <c r="V74" s="5"/>
      <c r="W74" s="5"/>
      <c r="X74" s="5"/>
      <c r="Y74" s="5"/>
      <c r="Z74" s="5"/>
    </row>
    <row r="75" spans="1:26">
      <c r="A75" s="95"/>
      <c r="B75" s="107"/>
      <c r="C75" s="96"/>
      <c r="D75" s="96"/>
      <c r="E75" s="96"/>
      <c r="F75" s="96"/>
      <c r="G75" s="96"/>
      <c r="H75" s="96"/>
      <c r="I75" s="97"/>
      <c r="J75" s="67" t="str">
        <f t="shared" si="6"/>
        <v/>
      </c>
      <c r="K75" s="67" t="str">
        <f t="shared" si="6"/>
        <v/>
      </c>
      <c r="L75" s="67" t="str">
        <f t="shared" si="7"/>
        <v/>
      </c>
      <c r="M75" s="96"/>
      <c r="N75" s="96"/>
      <c r="O75" s="96"/>
      <c r="P75" s="108"/>
      <c r="Q75" s="108"/>
      <c r="R75" s="67" t="str">
        <f t="shared" si="8"/>
        <v/>
      </c>
      <c r="S75" s="67" t="str">
        <f t="shared" si="9"/>
        <v/>
      </c>
      <c r="T75" s="89"/>
      <c r="U75" s="5"/>
      <c r="V75" s="5"/>
      <c r="W75" s="5"/>
      <c r="X75" s="5"/>
      <c r="Y75" s="5"/>
      <c r="Z75" s="5"/>
    </row>
    <row r="76" spans="1:26">
      <c r="A76" s="95"/>
      <c r="B76" s="107"/>
      <c r="C76" s="96"/>
      <c r="D76" s="96"/>
      <c r="E76" s="96"/>
      <c r="F76" s="96"/>
      <c r="G76" s="96"/>
      <c r="H76" s="96"/>
      <c r="I76" s="97"/>
      <c r="J76" s="67" t="str">
        <f t="shared" si="6"/>
        <v/>
      </c>
      <c r="K76" s="67" t="str">
        <f t="shared" si="6"/>
        <v/>
      </c>
      <c r="L76" s="67" t="str">
        <f t="shared" si="7"/>
        <v/>
      </c>
      <c r="M76" s="96"/>
      <c r="N76" s="96"/>
      <c r="O76" s="96"/>
      <c r="P76" s="108"/>
      <c r="Q76" s="108"/>
      <c r="R76" s="67" t="str">
        <f t="shared" si="8"/>
        <v/>
      </c>
      <c r="S76" s="67" t="str">
        <f t="shared" si="9"/>
        <v/>
      </c>
      <c r="T76" s="89"/>
      <c r="U76" s="5"/>
      <c r="V76" s="5"/>
      <c r="W76" s="5"/>
      <c r="X76" s="5"/>
      <c r="Y76" s="5"/>
      <c r="Z76" s="5"/>
    </row>
    <row r="77" spans="1:26">
      <c r="A77" s="95"/>
      <c r="B77" s="107"/>
      <c r="C77" s="96"/>
      <c r="D77" s="96"/>
      <c r="E77" s="96"/>
      <c r="F77" s="96"/>
      <c r="G77" s="96"/>
      <c r="H77" s="96"/>
      <c r="I77" s="97"/>
      <c r="J77" s="67" t="str">
        <f t="shared" si="6"/>
        <v/>
      </c>
      <c r="K77" s="67" t="str">
        <f t="shared" si="6"/>
        <v/>
      </c>
      <c r="L77" s="67" t="str">
        <f t="shared" si="7"/>
        <v/>
      </c>
      <c r="M77" s="96"/>
      <c r="N77" s="96"/>
      <c r="O77" s="96"/>
      <c r="P77" s="108"/>
      <c r="Q77" s="108"/>
      <c r="R77" s="67" t="str">
        <f t="shared" si="8"/>
        <v/>
      </c>
      <c r="S77" s="67" t="str">
        <f t="shared" si="9"/>
        <v/>
      </c>
      <c r="T77" s="89"/>
      <c r="U77" s="5"/>
      <c r="V77" s="5"/>
      <c r="W77" s="5"/>
      <c r="X77" s="5"/>
      <c r="Y77" s="5"/>
      <c r="Z77" s="5"/>
    </row>
    <row r="78" spans="1:26">
      <c r="A78" s="95"/>
      <c r="B78" s="107"/>
      <c r="C78" s="96"/>
      <c r="D78" s="96"/>
      <c r="E78" s="96"/>
      <c r="F78" s="96"/>
      <c r="G78" s="96"/>
      <c r="H78" s="96"/>
      <c r="I78" s="97"/>
      <c r="J78" s="67" t="str">
        <f t="shared" si="6"/>
        <v/>
      </c>
      <c r="K78" s="67" t="str">
        <f t="shared" si="6"/>
        <v/>
      </c>
      <c r="L78" s="67" t="str">
        <f t="shared" si="7"/>
        <v/>
      </c>
      <c r="M78" s="96"/>
      <c r="N78" s="96"/>
      <c r="O78" s="96"/>
      <c r="P78" s="108"/>
      <c r="Q78" s="108"/>
      <c r="R78" s="67" t="str">
        <f t="shared" si="8"/>
        <v/>
      </c>
      <c r="S78" s="67" t="str">
        <f t="shared" si="9"/>
        <v/>
      </c>
      <c r="T78" s="89"/>
      <c r="U78" s="5"/>
      <c r="V78" s="5"/>
      <c r="W78" s="5"/>
      <c r="X78" s="5"/>
      <c r="Y78" s="5"/>
      <c r="Z78" s="5"/>
    </row>
    <row r="79" spans="1:26">
      <c r="A79" s="95"/>
      <c r="B79" s="107"/>
      <c r="C79" s="96"/>
      <c r="D79" s="96"/>
      <c r="E79" s="96"/>
      <c r="F79" s="96"/>
      <c r="G79" s="96"/>
      <c r="H79" s="96"/>
      <c r="I79" s="97"/>
      <c r="J79" s="67" t="str">
        <f t="shared" si="6"/>
        <v/>
      </c>
      <c r="K79" s="67" t="str">
        <f t="shared" si="6"/>
        <v/>
      </c>
      <c r="L79" s="67" t="str">
        <f t="shared" si="7"/>
        <v/>
      </c>
      <c r="M79" s="96"/>
      <c r="N79" s="96"/>
      <c r="O79" s="96"/>
      <c r="P79" s="108"/>
      <c r="Q79" s="108"/>
      <c r="R79" s="67" t="str">
        <f t="shared" si="8"/>
        <v/>
      </c>
      <c r="S79" s="67" t="str">
        <f t="shared" si="9"/>
        <v/>
      </c>
      <c r="T79" s="89"/>
      <c r="U79" s="5"/>
      <c r="V79" s="5"/>
      <c r="W79" s="5"/>
      <c r="X79" s="5"/>
      <c r="Y79" s="5"/>
      <c r="Z79" s="5"/>
    </row>
    <row r="80" spans="1:26">
      <c r="A80" s="95"/>
      <c r="B80" s="107"/>
      <c r="C80" s="96"/>
      <c r="D80" s="96"/>
      <c r="E80" s="96"/>
      <c r="F80" s="96"/>
      <c r="G80" s="96"/>
      <c r="H80" s="96"/>
      <c r="I80" s="97"/>
      <c r="J80" s="67" t="str">
        <f t="shared" si="6"/>
        <v/>
      </c>
      <c r="K80" s="67" t="str">
        <f t="shared" si="6"/>
        <v/>
      </c>
      <c r="L80" s="67" t="str">
        <f t="shared" si="7"/>
        <v/>
      </c>
      <c r="M80" s="96"/>
      <c r="N80" s="96"/>
      <c r="O80" s="96"/>
      <c r="P80" s="108"/>
      <c r="Q80" s="108"/>
      <c r="R80" s="67" t="str">
        <f t="shared" si="8"/>
        <v/>
      </c>
      <c r="S80" s="67" t="str">
        <f t="shared" si="9"/>
        <v/>
      </c>
      <c r="T80" s="89"/>
      <c r="U80" s="5"/>
      <c r="V80" s="5"/>
      <c r="W80" s="5"/>
      <c r="X80" s="5"/>
      <c r="Y80" s="5"/>
      <c r="Z80" s="5"/>
    </row>
    <row r="81" spans="1:26">
      <c r="A81" s="95"/>
      <c r="B81" s="107"/>
      <c r="C81" s="96"/>
      <c r="D81" s="96"/>
      <c r="E81" s="96"/>
      <c r="F81" s="96"/>
      <c r="G81" s="96"/>
      <c r="H81" s="96"/>
      <c r="I81" s="97"/>
      <c r="J81" s="67" t="str">
        <f t="shared" si="6"/>
        <v/>
      </c>
      <c r="K81" s="67" t="str">
        <f t="shared" si="6"/>
        <v/>
      </c>
      <c r="L81" s="67" t="str">
        <f t="shared" si="7"/>
        <v/>
      </c>
      <c r="M81" s="96"/>
      <c r="N81" s="96"/>
      <c r="O81" s="96"/>
      <c r="P81" s="108"/>
      <c r="Q81" s="108"/>
      <c r="R81" s="67" t="str">
        <f t="shared" si="8"/>
        <v/>
      </c>
      <c r="S81" s="67" t="str">
        <f t="shared" si="9"/>
        <v/>
      </c>
      <c r="T81" s="89"/>
      <c r="U81" s="5"/>
      <c r="V81" s="5"/>
      <c r="W81" s="5"/>
      <c r="X81" s="5"/>
      <c r="Y81" s="5"/>
      <c r="Z81" s="5"/>
    </row>
    <row r="82" spans="1:26">
      <c r="A82" s="95"/>
      <c r="B82" s="107"/>
      <c r="C82" s="96"/>
      <c r="D82" s="96"/>
      <c r="E82" s="96"/>
      <c r="F82" s="96"/>
      <c r="G82" s="96"/>
      <c r="H82" s="96"/>
      <c r="I82" s="97"/>
      <c r="J82" s="67" t="str">
        <f t="shared" si="6"/>
        <v/>
      </c>
      <c r="K82" s="67" t="str">
        <f t="shared" si="6"/>
        <v/>
      </c>
      <c r="L82" s="67" t="str">
        <f t="shared" si="7"/>
        <v/>
      </c>
      <c r="M82" s="96"/>
      <c r="N82" s="96"/>
      <c r="O82" s="96"/>
      <c r="P82" s="108"/>
      <c r="Q82" s="108"/>
      <c r="R82" s="67" t="str">
        <f t="shared" si="8"/>
        <v/>
      </c>
      <c r="S82" s="67" t="str">
        <f t="shared" si="9"/>
        <v/>
      </c>
      <c r="T82" s="89"/>
      <c r="U82" s="5"/>
      <c r="V82" s="5"/>
      <c r="W82" s="5"/>
      <c r="X82" s="5"/>
      <c r="Y82" s="5"/>
      <c r="Z82" s="5"/>
    </row>
    <row r="83" spans="1:26">
      <c r="A83" s="95"/>
      <c r="B83" s="107"/>
      <c r="C83" s="96"/>
      <c r="D83" s="96"/>
      <c r="E83" s="96"/>
      <c r="F83" s="96"/>
      <c r="G83" s="96"/>
      <c r="H83" s="96"/>
      <c r="I83" s="97"/>
      <c r="J83" s="67" t="str">
        <f t="shared" si="6"/>
        <v/>
      </c>
      <c r="K83" s="67" t="str">
        <f t="shared" si="6"/>
        <v/>
      </c>
      <c r="L83" s="67" t="str">
        <f t="shared" si="7"/>
        <v/>
      </c>
      <c r="M83" s="96"/>
      <c r="N83" s="96"/>
      <c r="O83" s="96"/>
      <c r="P83" s="108"/>
      <c r="Q83" s="108"/>
      <c r="R83" s="67" t="str">
        <f t="shared" si="8"/>
        <v/>
      </c>
      <c r="S83" s="67" t="str">
        <f t="shared" si="9"/>
        <v/>
      </c>
      <c r="T83" s="89"/>
      <c r="U83" s="5"/>
      <c r="V83" s="5"/>
      <c r="W83" s="5"/>
      <c r="X83" s="5"/>
      <c r="Y83" s="5"/>
      <c r="Z83" s="5"/>
    </row>
    <row r="84" spans="1:26">
      <c r="A84" s="95"/>
      <c r="B84" s="107"/>
      <c r="C84" s="96"/>
      <c r="D84" s="96"/>
      <c r="E84" s="96"/>
      <c r="F84" s="96"/>
      <c r="G84" s="96"/>
      <c r="H84" s="96"/>
      <c r="I84" s="97"/>
      <c r="J84" s="67" t="str">
        <f t="shared" si="6"/>
        <v/>
      </c>
      <c r="K84" s="67" t="str">
        <f t="shared" si="6"/>
        <v/>
      </c>
      <c r="L84" s="67" t="str">
        <f t="shared" si="7"/>
        <v/>
      </c>
      <c r="M84" s="96"/>
      <c r="N84" s="96"/>
      <c r="O84" s="96"/>
      <c r="P84" s="108"/>
      <c r="Q84" s="108"/>
      <c r="R84" s="67" t="str">
        <f t="shared" si="8"/>
        <v/>
      </c>
      <c r="S84" s="67" t="str">
        <f t="shared" si="9"/>
        <v/>
      </c>
      <c r="T84" s="89"/>
      <c r="U84" s="5"/>
      <c r="V84" s="5"/>
      <c r="W84" s="5"/>
      <c r="X84" s="5"/>
      <c r="Y84" s="5"/>
      <c r="Z84" s="5"/>
    </row>
    <row r="85" spans="1:26">
      <c r="A85" s="95"/>
      <c r="B85" s="107"/>
      <c r="C85" s="96"/>
      <c r="D85" s="96"/>
      <c r="E85" s="96"/>
      <c r="F85" s="96"/>
      <c r="G85" s="96"/>
      <c r="H85" s="96"/>
      <c r="I85" s="97"/>
      <c r="J85" s="67" t="str">
        <f t="shared" ref="J85:K104" si="10">IF($A85="","",$I85)</f>
        <v/>
      </c>
      <c r="K85" s="67" t="str">
        <f t="shared" si="10"/>
        <v/>
      </c>
      <c r="L85" s="67" t="str">
        <f t="shared" si="7"/>
        <v/>
      </c>
      <c r="M85" s="96"/>
      <c r="N85" s="96"/>
      <c r="O85" s="96"/>
      <c r="P85" s="108"/>
      <c r="Q85" s="108"/>
      <c r="R85" s="67" t="str">
        <f t="shared" si="8"/>
        <v/>
      </c>
      <c r="S85" s="67" t="str">
        <f t="shared" si="9"/>
        <v/>
      </c>
      <c r="T85" s="89"/>
      <c r="U85" s="5"/>
      <c r="V85" s="5"/>
      <c r="W85" s="5"/>
      <c r="X85" s="5"/>
      <c r="Y85" s="5"/>
      <c r="Z85" s="5"/>
    </row>
    <row r="86" spans="1:26">
      <c r="A86" s="95"/>
      <c r="B86" s="107"/>
      <c r="C86" s="96"/>
      <c r="D86" s="96"/>
      <c r="E86" s="96"/>
      <c r="F86" s="96"/>
      <c r="G86" s="96"/>
      <c r="H86" s="96"/>
      <c r="I86" s="97"/>
      <c r="J86" s="67" t="str">
        <f t="shared" si="10"/>
        <v/>
      </c>
      <c r="K86" s="67" t="str">
        <f t="shared" si="10"/>
        <v/>
      </c>
      <c r="L86" s="67" t="str">
        <f t="shared" si="7"/>
        <v/>
      </c>
      <c r="M86" s="96"/>
      <c r="N86" s="96"/>
      <c r="O86" s="96"/>
      <c r="P86" s="108"/>
      <c r="Q86" s="108"/>
      <c r="R86" s="67" t="str">
        <f t="shared" si="8"/>
        <v/>
      </c>
      <c r="S86" s="67" t="str">
        <f t="shared" si="9"/>
        <v/>
      </c>
      <c r="T86" s="89"/>
      <c r="U86" s="5"/>
      <c r="V86" s="5"/>
      <c r="W86" s="5"/>
      <c r="X86" s="5"/>
      <c r="Y86" s="5"/>
      <c r="Z86" s="5"/>
    </row>
    <row r="87" spans="1:26">
      <c r="A87" s="95"/>
      <c r="B87" s="107"/>
      <c r="C87" s="96"/>
      <c r="D87" s="96"/>
      <c r="E87" s="96"/>
      <c r="F87" s="96"/>
      <c r="G87" s="96"/>
      <c r="H87" s="96"/>
      <c r="I87" s="97"/>
      <c r="J87" s="67" t="str">
        <f t="shared" si="10"/>
        <v/>
      </c>
      <c r="K87" s="67" t="str">
        <f t="shared" si="10"/>
        <v/>
      </c>
      <c r="L87" s="67" t="str">
        <f t="shared" si="7"/>
        <v/>
      </c>
      <c r="M87" s="96"/>
      <c r="N87" s="96"/>
      <c r="O87" s="96"/>
      <c r="P87" s="108"/>
      <c r="Q87" s="108"/>
      <c r="R87" s="67" t="str">
        <f t="shared" si="8"/>
        <v/>
      </c>
      <c r="S87" s="67" t="str">
        <f t="shared" si="9"/>
        <v/>
      </c>
      <c r="T87" s="89"/>
      <c r="U87" s="5"/>
      <c r="V87" s="5"/>
      <c r="W87" s="5"/>
      <c r="X87" s="5"/>
      <c r="Y87" s="5"/>
      <c r="Z87" s="5"/>
    </row>
    <row r="88" spans="1:26">
      <c r="A88" s="95"/>
      <c r="B88" s="107"/>
      <c r="C88" s="96"/>
      <c r="D88" s="96"/>
      <c r="E88" s="96"/>
      <c r="F88" s="96"/>
      <c r="G88" s="96"/>
      <c r="H88" s="96"/>
      <c r="I88" s="97"/>
      <c r="J88" s="67" t="str">
        <f t="shared" si="10"/>
        <v/>
      </c>
      <c r="K88" s="67" t="str">
        <f t="shared" si="10"/>
        <v/>
      </c>
      <c r="L88" s="67" t="str">
        <f t="shared" si="7"/>
        <v/>
      </c>
      <c r="M88" s="96"/>
      <c r="N88" s="96"/>
      <c r="O88" s="96"/>
      <c r="P88" s="108"/>
      <c r="Q88" s="108"/>
      <c r="R88" s="67" t="str">
        <f t="shared" si="8"/>
        <v/>
      </c>
      <c r="S88" s="67" t="str">
        <f t="shared" si="9"/>
        <v/>
      </c>
      <c r="T88" s="89"/>
      <c r="U88" s="5"/>
      <c r="V88" s="5"/>
      <c r="W88" s="5"/>
      <c r="X88" s="5"/>
      <c r="Y88" s="5"/>
      <c r="Z88" s="5"/>
    </row>
    <row r="89" spans="1:26">
      <c r="A89" s="95"/>
      <c r="B89" s="107"/>
      <c r="C89" s="96"/>
      <c r="D89" s="96"/>
      <c r="E89" s="96"/>
      <c r="F89" s="96"/>
      <c r="G89" s="96"/>
      <c r="H89" s="96"/>
      <c r="I89" s="97"/>
      <c r="J89" s="67" t="str">
        <f t="shared" si="10"/>
        <v/>
      </c>
      <c r="K89" s="67" t="str">
        <f t="shared" si="10"/>
        <v/>
      </c>
      <c r="L89" s="67" t="str">
        <f t="shared" si="7"/>
        <v/>
      </c>
      <c r="M89" s="96"/>
      <c r="N89" s="96"/>
      <c r="O89" s="96"/>
      <c r="P89" s="108"/>
      <c r="Q89" s="108"/>
      <c r="R89" s="67" t="str">
        <f t="shared" si="8"/>
        <v/>
      </c>
      <c r="S89" s="67" t="str">
        <f t="shared" si="9"/>
        <v/>
      </c>
      <c r="T89" s="89"/>
      <c r="U89" s="5"/>
      <c r="V89" s="5"/>
      <c r="W89" s="5"/>
      <c r="X89" s="5"/>
      <c r="Y89" s="5"/>
      <c r="Z89" s="5"/>
    </row>
    <row r="90" spans="1:26">
      <c r="A90" s="95"/>
      <c r="B90" s="107"/>
      <c r="C90" s="96"/>
      <c r="D90" s="96"/>
      <c r="E90" s="96"/>
      <c r="F90" s="96"/>
      <c r="G90" s="96"/>
      <c r="H90" s="96"/>
      <c r="I90" s="97"/>
      <c r="J90" s="67" t="str">
        <f t="shared" si="10"/>
        <v/>
      </c>
      <c r="K90" s="67" t="str">
        <f t="shared" si="10"/>
        <v/>
      </c>
      <c r="L90" s="67" t="str">
        <f t="shared" si="7"/>
        <v/>
      </c>
      <c r="M90" s="96"/>
      <c r="N90" s="96"/>
      <c r="O90" s="96"/>
      <c r="P90" s="108"/>
      <c r="Q90" s="108"/>
      <c r="R90" s="67" t="str">
        <f t="shared" si="8"/>
        <v/>
      </c>
      <c r="S90" s="67" t="str">
        <f t="shared" si="9"/>
        <v/>
      </c>
      <c r="T90" s="89"/>
      <c r="U90" s="5"/>
      <c r="V90" s="5"/>
      <c r="W90" s="5"/>
      <c r="X90" s="5"/>
      <c r="Y90" s="5"/>
      <c r="Z90" s="5"/>
    </row>
    <row r="91" spans="1:26">
      <c r="A91" s="95"/>
      <c r="B91" s="107"/>
      <c r="C91" s="96"/>
      <c r="D91" s="96"/>
      <c r="E91" s="96"/>
      <c r="F91" s="96"/>
      <c r="G91" s="96"/>
      <c r="H91" s="96"/>
      <c r="I91" s="97"/>
      <c r="J91" s="67" t="str">
        <f t="shared" si="10"/>
        <v/>
      </c>
      <c r="K91" s="67" t="str">
        <f t="shared" si="10"/>
        <v/>
      </c>
      <c r="L91" s="67" t="str">
        <f t="shared" si="7"/>
        <v/>
      </c>
      <c r="M91" s="96"/>
      <c r="N91" s="96"/>
      <c r="O91" s="96"/>
      <c r="P91" s="108"/>
      <c r="Q91" s="108"/>
      <c r="R91" s="67" t="str">
        <f t="shared" si="8"/>
        <v/>
      </c>
      <c r="S91" s="67" t="str">
        <f t="shared" si="9"/>
        <v/>
      </c>
      <c r="T91" s="89"/>
      <c r="U91" s="5"/>
      <c r="V91" s="5"/>
      <c r="W91" s="5"/>
      <c r="X91" s="5"/>
      <c r="Y91" s="5"/>
      <c r="Z91" s="5"/>
    </row>
    <row r="92" spans="1:26">
      <c r="A92" s="95"/>
      <c r="B92" s="107"/>
      <c r="C92" s="96"/>
      <c r="D92" s="96"/>
      <c r="E92" s="96"/>
      <c r="F92" s="96"/>
      <c r="G92" s="96"/>
      <c r="H92" s="96"/>
      <c r="I92" s="97"/>
      <c r="J92" s="67" t="str">
        <f t="shared" si="10"/>
        <v/>
      </c>
      <c r="K92" s="67" t="str">
        <f t="shared" si="10"/>
        <v/>
      </c>
      <c r="L92" s="67" t="str">
        <f t="shared" si="7"/>
        <v/>
      </c>
      <c r="M92" s="96"/>
      <c r="N92" s="96"/>
      <c r="O92" s="96"/>
      <c r="P92" s="108"/>
      <c r="Q92" s="108"/>
      <c r="R92" s="67" t="str">
        <f t="shared" si="8"/>
        <v/>
      </c>
      <c r="S92" s="67" t="str">
        <f t="shared" si="9"/>
        <v/>
      </c>
      <c r="T92" s="89"/>
      <c r="U92" s="5"/>
      <c r="V92" s="5"/>
      <c r="W92" s="5"/>
      <c r="X92" s="5"/>
      <c r="Y92" s="5"/>
      <c r="Z92" s="5"/>
    </row>
    <row r="93" spans="1:26">
      <c r="A93" s="95"/>
      <c r="B93" s="107"/>
      <c r="C93" s="96"/>
      <c r="D93" s="96"/>
      <c r="E93" s="96"/>
      <c r="F93" s="96"/>
      <c r="G93" s="96"/>
      <c r="H93" s="96"/>
      <c r="I93" s="97"/>
      <c r="J93" s="67" t="str">
        <f t="shared" si="10"/>
        <v/>
      </c>
      <c r="K93" s="67" t="str">
        <f t="shared" si="10"/>
        <v/>
      </c>
      <c r="L93" s="67" t="str">
        <f t="shared" si="7"/>
        <v/>
      </c>
      <c r="M93" s="96"/>
      <c r="N93" s="96"/>
      <c r="O93" s="96"/>
      <c r="P93" s="108"/>
      <c r="Q93" s="108"/>
      <c r="R93" s="67" t="str">
        <f t="shared" si="8"/>
        <v/>
      </c>
      <c r="S93" s="67" t="str">
        <f t="shared" si="9"/>
        <v/>
      </c>
      <c r="T93" s="89"/>
      <c r="U93" s="5"/>
      <c r="V93" s="5"/>
      <c r="W93" s="5"/>
      <c r="X93" s="5"/>
      <c r="Y93" s="5"/>
      <c r="Z93" s="5"/>
    </row>
    <row r="94" spans="1:26">
      <c r="A94" s="95"/>
      <c r="B94" s="107"/>
      <c r="C94" s="96"/>
      <c r="D94" s="96"/>
      <c r="E94" s="96"/>
      <c r="F94" s="96"/>
      <c r="G94" s="96"/>
      <c r="H94" s="96"/>
      <c r="I94" s="97"/>
      <c r="J94" s="67" t="str">
        <f t="shared" si="10"/>
        <v/>
      </c>
      <c r="K94" s="67" t="str">
        <f t="shared" si="10"/>
        <v/>
      </c>
      <c r="L94" s="67" t="str">
        <f t="shared" si="7"/>
        <v/>
      </c>
      <c r="M94" s="96"/>
      <c r="N94" s="96"/>
      <c r="O94" s="96"/>
      <c r="P94" s="108"/>
      <c r="Q94" s="108"/>
      <c r="R94" s="67" t="str">
        <f t="shared" si="8"/>
        <v/>
      </c>
      <c r="S94" s="67" t="str">
        <f t="shared" si="9"/>
        <v/>
      </c>
      <c r="T94" s="89"/>
      <c r="U94" s="5"/>
      <c r="V94" s="5"/>
      <c r="W94" s="5"/>
      <c r="X94" s="5"/>
      <c r="Y94" s="5"/>
      <c r="Z94" s="5"/>
    </row>
    <row r="95" spans="1:26">
      <c r="A95" s="95"/>
      <c r="B95" s="107"/>
      <c r="C95" s="96"/>
      <c r="D95" s="96"/>
      <c r="E95" s="96"/>
      <c r="F95" s="96"/>
      <c r="G95" s="96"/>
      <c r="H95" s="96"/>
      <c r="I95" s="97"/>
      <c r="J95" s="67" t="str">
        <f t="shared" si="10"/>
        <v/>
      </c>
      <c r="K95" s="67" t="str">
        <f t="shared" si="10"/>
        <v/>
      </c>
      <c r="L95" s="67" t="str">
        <f t="shared" si="7"/>
        <v/>
      </c>
      <c r="M95" s="96"/>
      <c r="N95" s="96"/>
      <c r="O95" s="96"/>
      <c r="P95" s="108"/>
      <c r="Q95" s="108"/>
      <c r="R95" s="67" t="str">
        <f t="shared" si="8"/>
        <v/>
      </c>
      <c r="S95" s="67" t="str">
        <f t="shared" si="9"/>
        <v/>
      </c>
      <c r="T95" s="89"/>
      <c r="U95" s="5"/>
      <c r="V95" s="5"/>
      <c r="W95" s="5"/>
      <c r="X95" s="5"/>
      <c r="Y95" s="5"/>
      <c r="Z95" s="5"/>
    </row>
    <row r="96" spans="1:26">
      <c r="A96" s="95"/>
      <c r="B96" s="107"/>
      <c r="C96" s="96"/>
      <c r="D96" s="96"/>
      <c r="E96" s="96"/>
      <c r="F96" s="96"/>
      <c r="G96" s="96"/>
      <c r="H96" s="96"/>
      <c r="I96" s="97"/>
      <c r="J96" s="67" t="str">
        <f t="shared" si="10"/>
        <v/>
      </c>
      <c r="K96" s="67" t="str">
        <f t="shared" si="10"/>
        <v/>
      </c>
      <c r="L96" s="67" t="str">
        <f t="shared" si="7"/>
        <v/>
      </c>
      <c r="M96" s="96"/>
      <c r="N96" s="96"/>
      <c r="O96" s="96"/>
      <c r="P96" s="108"/>
      <c r="Q96" s="108"/>
      <c r="R96" s="67" t="str">
        <f t="shared" si="8"/>
        <v/>
      </c>
      <c r="S96" s="67" t="str">
        <f t="shared" si="9"/>
        <v/>
      </c>
      <c r="T96" s="89"/>
      <c r="U96" s="5"/>
      <c r="V96" s="5"/>
      <c r="W96" s="5"/>
      <c r="X96" s="5"/>
      <c r="Y96" s="5"/>
      <c r="Z96" s="5"/>
    </row>
    <row r="97" spans="1:26">
      <c r="A97" s="95"/>
      <c r="B97" s="107"/>
      <c r="C97" s="96"/>
      <c r="D97" s="96"/>
      <c r="E97" s="96"/>
      <c r="F97" s="96"/>
      <c r="G97" s="96"/>
      <c r="H97" s="96"/>
      <c r="I97" s="97"/>
      <c r="J97" s="67" t="str">
        <f t="shared" si="10"/>
        <v/>
      </c>
      <c r="K97" s="67" t="str">
        <f t="shared" si="10"/>
        <v/>
      </c>
      <c r="L97" s="67" t="str">
        <f t="shared" si="7"/>
        <v/>
      </c>
      <c r="M97" s="96"/>
      <c r="N97" s="96"/>
      <c r="O97" s="96"/>
      <c r="P97" s="108"/>
      <c r="Q97" s="108"/>
      <c r="R97" s="67" t="str">
        <f t="shared" si="8"/>
        <v/>
      </c>
      <c r="S97" s="67" t="str">
        <f t="shared" si="9"/>
        <v/>
      </c>
      <c r="T97" s="89"/>
      <c r="U97" s="5"/>
      <c r="V97" s="5"/>
      <c r="W97" s="5"/>
      <c r="X97" s="5"/>
      <c r="Y97" s="5"/>
      <c r="Z97" s="5"/>
    </row>
    <row r="98" spans="1:26">
      <c r="A98" s="95"/>
      <c r="B98" s="107"/>
      <c r="C98" s="96"/>
      <c r="D98" s="96"/>
      <c r="E98" s="96"/>
      <c r="F98" s="96"/>
      <c r="G98" s="96"/>
      <c r="H98" s="96"/>
      <c r="I98" s="97"/>
      <c r="J98" s="67" t="str">
        <f t="shared" si="10"/>
        <v/>
      </c>
      <c r="K98" s="67" t="str">
        <f t="shared" si="10"/>
        <v/>
      </c>
      <c r="L98" s="67" t="str">
        <f t="shared" si="7"/>
        <v/>
      </c>
      <c r="M98" s="96"/>
      <c r="N98" s="96"/>
      <c r="O98" s="96"/>
      <c r="P98" s="108"/>
      <c r="Q98" s="108"/>
      <c r="R98" s="67" t="str">
        <f t="shared" si="8"/>
        <v/>
      </c>
      <c r="S98" s="67" t="str">
        <f t="shared" si="9"/>
        <v/>
      </c>
      <c r="T98" s="89"/>
      <c r="U98" s="5"/>
      <c r="V98" s="5"/>
      <c r="W98" s="5"/>
      <c r="X98" s="5"/>
      <c r="Y98" s="5"/>
      <c r="Z98" s="5"/>
    </row>
    <row r="99" spans="1:26">
      <c r="A99" s="95"/>
      <c r="B99" s="107"/>
      <c r="C99" s="96"/>
      <c r="D99" s="96"/>
      <c r="E99" s="96"/>
      <c r="F99" s="96"/>
      <c r="G99" s="96"/>
      <c r="H99" s="96"/>
      <c r="I99" s="97"/>
      <c r="J99" s="67" t="str">
        <f t="shared" si="10"/>
        <v/>
      </c>
      <c r="K99" s="67" t="str">
        <f t="shared" si="10"/>
        <v/>
      </c>
      <c r="L99" s="67" t="str">
        <f t="shared" si="7"/>
        <v/>
      </c>
      <c r="M99" s="96"/>
      <c r="N99" s="96"/>
      <c r="O99" s="96"/>
      <c r="P99" s="108"/>
      <c r="Q99" s="108"/>
      <c r="R99" s="67" t="str">
        <f t="shared" si="8"/>
        <v/>
      </c>
      <c r="S99" s="67" t="str">
        <f t="shared" si="9"/>
        <v/>
      </c>
      <c r="T99" s="89"/>
      <c r="U99" s="5"/>
      <c r="V99" s="5"/>
      <c r="W99" s="5"/>
      <c r="X99" s="5"/>
      <c r="Y99" s="5"/>
      <c r="Z99" s="5"/>
    </row>
    <row r="100" spans="1:26">
      <c r="A100" s="95"/>
      <c r="B100" s="107"/>
      <c r="C100" s="96"/>
      <c r="D100" s="96"/>
      <c r="E100" s="96"/>
      <c r="F100" s="96"/>
      <c r="G100" s="96"/>
      <c r="H100" s="96"/>
      <c r="I100" s="97"/>
      <c r="J100" s="67" t="str">
        <f t="shared" si="10"/>
        <v/>
      </c>
      <c r="K100" s="67" t="str">
        <f t="shared" si="10"/>
        <v/>
      </c>
      <c r="L100" s="67" t="str">
        <f t="shared" si="7"/>
        <v/>
      </c>
      <c r="M100" s="96"/>
      <c r="N100" s="96"/>
      <c r="O100" s="96"/>
      <c r="P100" s="108"/>
      <c r="Q100" s="108"/>
      <c r="R100" s="67" t="str">
        <f t="shared" si="8"/>
        <v/>
      </c>
      <c r="S100" s="67" t="str">
        <f t="shared" si="9"/>
        <v/>
      </c>
      <c r="T100" s="89"/>
      <c r="U100" s="5"/>
      <c r="V100" s="5"/>
      <c r="W100" s="5"/>
      <c r="X100" s="5"/>
      <c r="Y100" s="5"/>
      <c r="Z100" s="5"/>
    </row>
    <row r="101" spans="1:26">
      <c r="A101" s="95"/>
      <c r="B101" s="107"/>
      <c r="C101" s="96"/>
      <c r="D101" s="96"/>
      <c r="E101" s="96"/>
      <c r="F101" s="96"/>
      <c r="G101" s="96"/>
      <c r="H101" s="96"/>
      <c r="I101" s="97"/>
      <c r="J101" s="67" t="str">
        <f t="shared" si="10"/>
        <v/>
      </c>
      <c r="K101" s="67" t="str">
        <f t="shared" si="10"/>
        <v/>
      </c>
      <c r="L101" s="67" t="str">
        <f t="shared" si="7"/>
        <v/>
      </c>
      <c r="M101" s="96"/>
      <c r="N101" s="96"/>
      <c r="O101" s="96"/>
      <c r="P101" s="108"/>
      <c r="Q101" s="108"/>
      <c r="R101" s="67" t="str">
        <f t="shared" si="8"/>
        <v/>
      </c>
      <c r="S101" s="67" t="str">
        <f t="shared" si="9"/>
        <v/>
      </c>
      <c r="T101" s="89"/>
      <c r="U101" s="5"/>
      <c r="V101" s="5"/>
      <c r="W101" s="5"/>
      <c r="X101" s="5"/>
      <c r="Y101" s="5"/>
      <c r="Z101" s="5"/>
    </row>
    <row r="102" spans="1:26">
      <c r="A102" s="95"/>
      <c r="B102" s="107"/>
      <c r="C102" s="96"/>
      <c r="D102" s="96"/>
      <c r="E102" s="96"/>
      <c r="F102" s="96"/>
      <c r="G102" s="96"/>
      <c r="H102" s="96"/>
      <c r="I102" s="97"/>
      <c r="J102" s="67" t="str">
        <f t="shared" si="10"/>
        <v/>
      </c>
      <c r="K102" s="67" t="str">
        <f t="shared" si="10"/>
        <v/>
      </c>
      <c r="L102" s="67" t="str">
        <f t="shared" si="7"/>
        <v/>
      </c>
      <c r="M102" s="96"/>
      <c r="N102" s="96"/>
      <c r="O102" s="96"/>
      <c r="P102" s="108"/>
      <c r="Q102" s="108"/>
      <c r="R102" s="67" t="str">
        <f t="shared" si="8"/>
        <v/>
      </c>
      <c r="S102" s="67" t="str">
        <f t="shared" si="9"/>
        <v/>
      </c>
      <c r="T102" s="89"/>
      <c r="U102" s="5"/>
      <c r="V102" s="5"/>
      <c r="W102" s="5"/>
      <c r="X102" s="5"/>
      <c r="Y102" s="5"/>
      <c r="Z102" s="5"/>
    </row>
    <row r="103" spans="1:26">
      <c r="A103" s="95"/>
      <c r="B103" s="107"/>
      <c r="C103" s="96"/>
      <c r="D103" s="96"/>
      <c r="E103" s="96"/>
      <c r="F103" s="96"/>
      <c r="G103" s="96"/>
      <c r="H103" s="96"/>
      <c r="I103" s="97"/>
      <c r="J103" s="67" t="str">
        <f t="shared" si="10"/>
        <v/>
      </c>
      <c r="K103" s="67" t="str">
        <f t="shared" si="10"/>
        <v/>
      </c>
      <c r="L103" s="67" t="str">
        <f t="shared" si="7"/>
        <v/>
      </c>
      <c r="M103" s="96"/>
      <c r="N103" s="96"/>
      <c r="O103" s="96"/>
      <c r="P103" s="108"/>
      <c r="Q103" s="108"/>
      <c r="R103" s="67" t="str">
        <f t="shared" si="8"/>
        <v/>
      </c>
      <c r="S103" s="67" t="str">
        <f t="shared" si="9"/>
        <v/>
      </c>
      <c r="T103" s="89"/>
      <c r="U103" s="5"/>
      <c r="V103" s="5"/>
      <c r="W103" s="5"/>
      <c r="X103" s="5"/>
      <c r="Y103" s="5"/>
      <c r="Z103" s="5"/>
    </row>
    <row r="104" spans="1:26">
      <c r="A104" s="95"/>
      <c r="B104" s="107"/>
      <c r="C104" s="96"/>
      <c r="D104" s="96"/>
      <c r="E104" s="96"/>
      <c r="F104" s="96"/>
      <c r="G104" s="96"/>
      <c r="H104" s="96"/>
      <c r="I104" s="97"/>
      <c r="J104" s="67" t="str">
        <f t="shared" si="10"/>
        <v/>
      </c>
      <c r="K104" s="67" t="str">
        <f t="shared" si="10"/>
        <v/>
      </c>
      <c r="L104" s="67" t="str">
        <f t="shared" si="7"/>
        <v/>
      </c>
      <c r="M104" s="96"/>
      <c r="N104" s="96"/>
      <c r="O104" s="96"/>
      <c r="P104" s="108"/>
      <c r="Q104" s="108"/>
      <c r="R104" s="67" t="str">
        <f t="shared" si="8"/>
        <v/>
      </c>
      <c r="S104" s="67" t="str">
        <f t="shared" si="9"/>
        <v/>
      </c>
      <c r="T104" s="89"/>
      <c r="U104" s="5"/>
      <c r="V104" s="5"/>
      <c r="W104" s="5"/>
      <c r="X104" s="5"/>
      <c r="Y104" s="5"/>
      <c r="Z104" s="5"/>
    </row>
    <row r="105" spans="1:26">
      <c r="A105" s="95"/>
      <c r="B105" s="107"/>
      <c r="C105" s="96"/>
      <c r="D105" s="96"/>
      <c r="E105" s="96"/>
      <c r="F105" s="96"/>
      <c r="G105" s="96"/>
      <c r="H105" s="96"/>
      <c r="I105" s="97"/>
      <c r="J105" s="67" t="str">
        <f t="shared" ref="J105:K124" si="11">IF($A105="","",$I105)</f>
        <v/>
      </c>
      <c r="K105" s="67" t="str">
        <f t="shared" si="11"/>
        <v/>
      </c>
      <c r="L105" s="67" t="str">
        <f t="shared" si="7"/>
        <v/>
      </c>
      <c r="M105" s="96"/>
      <c r="N105" s="96"/>
      <c r="O105" s="96"/>
      <c r="P105" s="108"/>
      <c r="Q105" s="108"/>
      <c r="R105" s="67" t="str">
        <f t="shared" si="8"/>
        <v/>
      </c>
      <c r="S105" s="67" t="str">
        <f t="shared" si="9"/>
        <v/>
      </c>
      <c r="T105" s="89"/>
      <c r="U105" s="5"/>
      <c r="V105" s="5"/>
      <c r="W105" s="5"/>
      <c r="X105" s="5"/>
      <c r="Y105" s="5"/>
      <c r="Z105" s="5"/>
    </row>
    <row r="106" spans="1:26">
      <c r="A106" s="95"/>
      <c r="B106" s="107"/>
      <c r="C106" s="96"/>
      <c r="D106" s="96"/>
      <c r="E106" s="96"/>
      <c r="F106" s="96"/>
      <c r="G106" s="96"/>
      <c r="H106" s="96"/>
      <c r="I106" s="97"/>
      <c r="J106" s="67" t="str">
        <f t="shared" si="11"/>
        <v/>
      </c>
      <c r="K106" s="67" t="str">
        <f t="shared" si="11"/>
        <v/>
      </c>
      <c r="L106" s="67" t="str">
        <f t="shared" si="7"/>
        <v/>
      </c>
      <c r="M106" s="96"/>
      <c r="N106" s="96"/>
      <c r="O106" s="96"/>
      <c r="P106" s="108"/>
      <c r="Q106" s="108"/>
      <c r="R106" s="67" t="str">
        <f t="shared" si="8"/>
        <v/>
      </c>
      <c r="S106" s="67" t="str">
        <f t="shared" si="9"/>
        <v/>
      </c>
      <c r="T106" s="89"/>
      <c r="U106" s="5"/>
      <c r="V106" s="5"/>
      <c r="W106" s="5"/>
      <c r="X106" s="5"/>
      <c r="Y106" s="5"/>
      <c r="Z106" s="5"/>
    </row>
    <row r="107" spans="1:26">
      <c r="A107" s="95"/>
      <c r="B107" s="107"/>
      <c r="C107" s="96"/>
      <c r="D107" s="96"/>
      <c r="E107" s="96"/>
      <c r="F107" s="96"/>
      <c r="G107" s="96"/>
      <c r="H107" s="96"/>
      <c r="I107" s="97"/>
      <c r="J107" s="67" t="str">
        <f t="shared" si="11"/>
        <v/>
      </c>
      <c r="K107" s="67" t="str">
        <f t="shared" si="11"/>
        <v/>
      </c>
      <c r="L107" s="67" t="str">
        <f t="shared" si="7"/>
        <v/>
      </c>
      <c r="M107" s="96"/>
      <c r="N107" s="96"/>
      <c r="O107" s="96"/>
      <c r="P107" s="108"/>
      <c r="Q107" s="108"/>
      <c r="R107" s="67" t="str">
        <f t="shared" si="8"/>
        <v/>
      </c>
      <c r="S107" s="67" t="str">
        <f t="shared" si="9"/>
        <v/>
      </c>
      <c r="T107" s="89"/>
      <c r="U107" s="5"/>
      <c r="V107" s="5"/>
      <c r="W107" s="5"/>
      <c r="X107" s="5"/>
      <c r="Y107" s="5"/>
      <c r="Z107" s="5"/>
    </row>
    <row r="108" spans="1:26">
      <c r="A108" s="95"/>
      <c r="B108" s="107"/>
      <c r="C108" s="96"/>
      <c r="D108" s="96"/>
      <c r="E108" s="96"/>
      <c r="F108" s="96"/>
      <c r="G108" s="96"/>
      <c r="H108" s="96"/>
      <c r="I108" s="97"/>
      <c r="J108" s="67" t="str">
        <f t="shared" si="11"/>
        <v/>
      </c>
      <c r="K108" s="67" t="str">
        <f t="shared" si="11"/>
        <v/>
      </c>
      <c r="L108" s="67" t="str">
        <f t="shared" si="7"/>
        <v/>
      </c>
      <c r="M108" s="96"/>
      <c r="N108" s="96"/>
      <c r="O108" s="96"/>
      <c r="P108" s="108"/>
      <c r="Q108" s="108"/>
      <c r="R108" s="67" t="str">
        <f t="shared" si="8"/>
        <v/>
      </c>
      <c r="S108" s="67" t="str">
        <f t="shared" si="9"/>
        <v/>
      </c>
      <c r="T108" s="89"/>
      <c r="U108" s="5"/>
      <c r="V108" s="5"/>
      <c r="W108" s="5"/>
      <c r="X108" s="5"/>
      <c r="Y108" s="5"/>
      <c r="Z108" s="5"/>
    </row>
    <row r="109" spans="1:26">
      <c r="A109" s="95"/>
      <c r="B109" s="107"/>
      <c r="C109" s="96"/>
      <c r="D109" s="96"/>
      <c r="E109" s="96"/>
      <c r="F109" s="96"/>
      <c r="G109" s="96"/>
      <c r="H109" s="96"/>
      <c r="I109" s="97"/>
      <c r="J109" s="67" t="str">
        <f t="shared" si="11"/>
        <v/>
      </c>
      <c r="K109" s="67" t="str">
        <f t="shared" si="11"/>
        <v/>
      </c>
      <c r="L109" s="67" t="str">
        <f t="shared" si="7"/>
        <v/>
      </c>
      <c r="M109" s="96"/>
      <c r="N109" s="96"/>
      <c r="O109" s="96"/>
      <c r="P109" s="108"/>
      <c r="Q109" s="108"/>
      <c r="R109" s="67" t="str">
        <f t="shared" si="8"/>
        <v/>
      </c>
      <c r="S109" s="67" t="str">
        <f t="shared" si="9"/>
        <v/>
      </c>
      <c r="T109" s="89"/>
      <c r="U109" s="5"/>
      <c r="V109" s="5"/>
      <c r="W109" s="5"/>
      <c r="X109" s="5"/>
      <c r="Y109" s="5"/>
      <c r="Z109" s="5"/>
    </row>
    <row r="110" spans="1:26">
      <c r="A110" s="95"/>
      <c r="B110" s="107"/>
      <c r="C110" s="96"/>
      <c r="D110" s="96"/>
      <c r="E110" s="96"/>
      <c r="F110" s="96"/>
      <c r="G110" s="96"/>
      <c r="H110" s="96"/>
      <c r="I110" s="97"/>
      <c r="J110" s="67" t="str">
        <f t="shared" si="11"/>
        <v/>
      </c>
      <c r="K110" s="67" t="str">
        <f t="shared" si="11"/>
        <v/>
      </c>
      <c r="L110" s="67" t="str">
        <f t="shared" si="7"/>
        <v/>
      </c>
      <c r="M110" s="96"/>
      <c r="N110" s="96"/>
      <c r="O110" s="96"/>
      <c r="P110" s="108"/>
      <c r="Q110" s="108"/>
      <c r="R110" s="67" t="str">
        <f t="shared" si="8"/>
        <v/>
      </c>
      <c r="S110" s="67" t="str">
        <f t="shared" si="9"/>
        <v/>
      </c>
      <c r="T110" s="89"/>
      <c r="U110" s="5"/>
      <c r="V110" s="5"/>
      <c r="W110" s="5"/>
      <c r="X110" s="5"/>
      <c r="Y110" s="5"/>
      <c r="Z110" s="5"/>
    </row>
    <row r="111" spans="1:26">
      <c r="A111" s="95"/>
      <c r="B111" s="107"/>
      <c r="C111" s="96"/>
      <c r="D111" s="96"/>
      <c r="E111" s="96"/>
      <c r="F111" s="96"/>
      <c r="G111" s="96"/>
      <c r="H111" s="96"/>
      <c r="I111" s="97"/>
      <c r="J111" s="67" t="str">
        <f t="shared" si="11"/>
        <v/>
      </c>
      <c r="K111" s="67" t="str">
        <f t="shared" si="11"/>
        <v/>
      </c>
      <c r="L111" s="67" t="str">
        <f t="shared" si="7"/>
        <v/>
      </c>
      <c r="M111" s="96"/>
      <c r="N111" s="96"/>
      <c r="O111" s="96"/>
      <c r="P111" s="108"/>
      <c r="Q111" s="108"/>
      <c r="R111" s="67" t="str">
        <f t="shared" si="8"/>
        <v/>
      </c>
      <c r="S111" s="67" t="str">
        <f t="shared" si="9"/>
        <v/>
      </c>
      <c r="T111" s="89"/>
      <c r="U111" s="5"/>
      <c r="V111" s="5"/>
      <c r="W111" s="5"/>
      <c r="X111" s="5"/>
      <c r="Y111" s="5"/>
      <c r="Z111" s="5"/>
    </row>
    <row r="112" spans="1:26">
      <c r="A112" s="95"/>
      <c r="B112" s="107"/>
      <c r="C112" s="96"/>
      <c r="D112" s="96"/>
      <c r="E112" s="96"/>
      <c r="F112" s="96"/>
      <c r="G112" s="96"/>
      <c r="H112" s="96"/>
      <c r="I112" s="97"/>
      <c r="J112" s="67" t="str">
        <f t="shared" si="11"/>
        <v/>
      </c>
      <c r="K112" s="67" t="str">
        <f t="shared" si="11"/>
        <v/>
      </c>
      <c r="L112" s="67" t="str">
        <f t="shared" si="7"/>
        <v/>
      </c>
      <c r="M112" s="96"/>
      <c r="N112" s="96"/>
      <c r="O112" s="96"/>
      <c r="P112" s="108"/>
      <c r="Q112" s="108"/>
      <c r="R112" s="67" t="str">
        <f t="shared" si="8"/>
        <v/>
      </c>
      <c r="S112" s="67" t="str">
        <f t="shared" si="9"/>
        <v/>
      </c>
      <c r="T112" s="89"/>
      <c r="U112" s="5"/>
      <c r="V112" s="5"/>
      <c r="W112" s="5"/>
      <c r="X112" s="5"/>
      <c r="Y112" s="5"/>
      <c r="Z112" s="5"/>
    </row>
    <row r="113" spans="1:26">
      <c r="A113" s="95"/>
      <c r="B113" s="107"/>
      <c r="C113" s="96"/>
      <c r="D113" s="96"/>
      <c r="E113" s="96"/>
      <c r="F113" s="96"/>
      <c r="G113" s="96"/>
      <c r="H113" s="96"/>
      <c r="I113" s="97"/>
      <c r="J113" s="67" t="str">
        <f t="shared" si="11"/>
        <v/>
      </c>
      <c r="K113" s="67" t="str">
        <f t="shared" si="11"/>
        <v/>
      </c>
      <c r="L113" s="67" t="str">
        <f t="shared" si="7"/>
        <v/>
      </c>
      <c r="M113" s="96"/>
      <c r="N113" s="96"/>
      <c r="O113" s="96"/>
      <c r="P113" s="108"/>
      <c r="Q113" s="108"/>
      <c r="R113" s="67" t="str">
        <f t="shared" si="8"/>
        <v/>
      </c>
      <c r="S113" s="67" t="str">
        <f t="shared" si="9"/>
        <v/>
      </c>
      <c r="T113" s="89"/>
      <c r="U113" s="5"/>
      <c r="V113" s="5"/>
      <c r="W113" s="5"/>
      <c r="X113" s="5"/>
      <c r="Y113" s="5"/>
      <c r="Z113" s="5"/>
    </row>
    <row r="114" spans="1:26">
      <c r="A114" s="95"/>
      <c r="B114" s="107"/>
      <c r="C114" s="96"/>
      <c r="D114" s="96"/>
      <c r="E114" s="96"/>
      <c r="F114" s="96"/>
      <c r="G114" s="96"/>
      <c r="H114" s="96"/>
      <c r="I114" s="97"/>
      <c r="J114" s="67" t="str">
        <f t="shared" si="11"/>
        <v/>
      </c>
      <c r="K114" s="67" t="str">
        <f t="shared" si="11"/>
        <v/>
      </c>
      <c r="L114" s="67" t="str">
        <f t="shared" si="7"/>
        <v/>
      </c>
      <c r="M114" s="96"/>
      <c r="N114" s="96"/>
      <c r="O114" s="96"/>
      <c r="P114" s="108"/>
      <c r="Q114" s="108"/>
      <c r="R114" s="67" t="str">
        <f t="shared" si="8"/>
        <v/>
      </c>
      <c r="S114" s="67" t="str">
        <f t="shared" si="9"/>
        <v/>
      </c>
      <c r="T114" s="89"/>
      <c r="U114" s="5"/>
      <c r="V114" s="5"/>
      <c r="W114" s="5"/>
      <c r="X114" s="5"/>
      <c r="Y114" s="5"/>
      <c r="Z114" s="5"/>
    </row>
    <row r="115" spans="1:26">
      <c r="A115" s="95"/>
      <c r="B115" s="107"/>
      <c r="C115" s="96"/>
      <c r="D115" s="96"/>
      <c r="E115" s="96"/>
      <c r="F115" s="96"/>
      <c r="G115" s="96"/>
      <c r="H115" s="96"/>
      <c r="I115" s="97"/>
      <c r="J115" s="67" t="str">
        <f t="shared" si="11"/>
        <v/>
      </c>
      <c r="K115" s="67" t="str">
        <f t="shared" si="11"/>
        <v/>
      </c>
      <c r="L115" s="67" t="str">
        <f t="shared" si="7"/>
        <v/>
      </c>
      <c r="M115" s="96"/>
      <c r="N115" s="96"/>
      <c r="O115" s="96"/>
      <c r="P115" s="108"/>
      <c r="Q115" s="108"/>
      <c r="R115" s="67" t="str">
        <f t="shared" si="8"/>
        <v/>
      </c>
      <c r="S115" s="67" t="str">
        <f t="shared" si="9"/>
        <v/>
      </c>
      <c r="T115" s="89"/>
      <c r="U115" s="5"/>
      <c r="V115" s="5"/>
      <c r="W115" s="5"/>
      <c r="X115" s="5"/>
      <c r="Y115" s="5"/>
      <c r="Z115" s="5"/>
    </row>
    <row r="116" spans="1:26">
      <c r="A116" s="95"/>
      <c r="B116" s="107"/>
      <c r="C116" s="96"/>
      <c r="D116" s="96"/>
      <c r="E116" s="96"/>
      <c r="F116" s="96"/>
      <c r="G116" s="96"/>
      <c r="H116" s="96"/>
      <c r="I116" s="97"/>
      <c r="J116" s="67" t="str">
        <f t="shared" si="11"/>
        <v/>
      </c>
      <c r="K116" s="67" t="str">
        <f t="shared" si="11"/>
        <v/>
      </c>
      <c r="L116" s="67" t="str">
        <f t="shared" si="7"/>
        <v/>
      </c>
      <c r="M116" s="96"/>
      <c r="N116" s="96"/>
      <c r="O116" s="96"/>
      <c r="P116" s="108"/>
      <c r="Q116" s="108"/>
      <c r="R116" s="67" t="str">
        <f t="shared" si="8"/>
        <v/>
      </c>
      <c r="S116" s="67" t="str">
        <f t="shared" si="9"/>
        <v/>
      </c>
      <c r="T116" s="89"/>
      <c r="U116" s="5"/>
      <c r="V116" s="5"/>
      <c r="W116" s="5"/>
      <c r="X116" s="5"/>
      <c r="Y116" s="5"/>
      <c r="Z116" s="5"/>
    </row>
    <row r="117" spans="1:26">
      <c r="A117" s="95"/>
      <c r="B117" s="107"/>
      <c r="C117" s="96"/>
      <c r="D117" s="96"/>
      <c r="E117" s="96"/>
      <c r="F117" s="96"/>
      <c r="G117" s="96"/>
      <c r="H117" s="96"/>
      <c r="I117" s="97"/>
      <c r="J117" s="67" t="str">
        <f t="shared" si="11"/>
        <v/>
      </c>
      <c r="K117" s="67" t="str">
        <f t="shared" si="11"/>
        <v/>
      </c>
      <c r="L117" s="67" t="str">
        <f t="shared" si="7"/>
        <v/>
      </c>
      <c r="M117" s="96"/>
      <c r="N117" s="96"/>
      <c r="O117" s="96"/>
      <c r="P117" s="108"/>
      <c r="Q117" s="108"/>
      <c r="R117" s="67" t="str">
        <f t="shared" si="8"/>
        <v/>
      </c>
      <c r="S117" s="67" t="str">
        <f t="shared" si="9"/>
        <v/>
      </c>
      <c r="T117" s="89"/>
      <c r="U117" s="5"/>
      <c r="V117" s="5"/>
      <c r="W117" s="5"/>
      <c r="X117" s="5"/>
      <c r="Y117" s="5"/>
      <c r="Z117" s="5"/>
    </row>
    <row r="118" spans="1:26">
      <c r="A118" s="95"/>
      <c r="B118" s="107"/>
      <c r="C118" s="96"/>
      <c r="D118" s="96"/>
      <c r="E118" s="96"/>
      <c r="F118" s="96"/>
      <c r="G118" s="96"/>
      <c r="H118" s="96"/>
      <c r="I118" s="97"/>
      <c r="J118" s="67" t="str">
        <f t="shared" si="11"/>
        <v/>
      </c>
      <c r="K118" s="67" t="str">
        <f t="shared" si="11"/>
        <v/>
      </c>
      <c r="L118" s="67" t="str">
        <f t="shared" si="7"/>
        <v/>
      </c>
      <c r="M118" s="96"/>
      <c r="N118" s="96"/>
      <c r="O118" s="96"/>
      <c r="P118" s="108"/>
      <c r="Q118" s="108"/>
      <c r="R118" s="67" t="str">
        <f t="shared" si="8"/>
        <v/>
      </c>
      <c r="S118" s="67" t="str">
        <f t="shared" si="9"/>
        <v/>
      </c>
      <c r="T118" s="89"/>
      <c r="U118" s="5"/>
      <c r="V118" s="5"/>
      <c r="W118" s="5"/>
      <c r="X118" s="5"/>
      <c r="Y118" s="5"/>
      <c r="Z118" s="5"/>
    </row>
    <row r="119" spans="1:26">
      <c r="A119" s="95"/>
      <c r="B119" s="107"/>
      <c r="C119" s="96"/>
      <c r="D119" s="96"/>
      <c r="E119" s="96"/>
      <c r="F119" s="96"/>
      <c r="G119" s="96"/>
      <c r="H119" s="96"/>
      <c r="I119" s="97"/>
      <c r="J119" s="67" t="str">
        <f t="shared" si="11"/>
        <v/>
      </c>
      <c r="K119" s="67" t="str">
        <f t="shared" si="11"/>
        <v/>
      </c>
      <c r="L119" s="67" t="str">
        <f t="shared" si="7"/>
        <v/>
      </c>
      <c r="M119" s="96"/>
      <c r="N119" s="96"/>
      <c r="O119" s="96"/>
      <c r="P119" s="108"/>
      <c r="Q119" s="108"/>
      <c r="R119" s="67" t="str">
        <f t="shared" si="8"/>
        <v/>
      </c>
      <c r="S119" s="67" t="str">
        <f t="shared" si="9"/>
        <v/>
      </c>
      <c r="T119" s="89"/>
      <c r="U119" s="5"/>
      <c r="V119" s="5"/>
      <c r="W119" s="5"/>
      <c r="X119" s="5"/>
      <c r="Y119" s="5"/>
      <c r="Z119" s="5"/>
    </row>
    <row r="120" spans="1:26">
      <c r="A120" s="95"/>
      <c r="B120" s="107"/>
      <c r="C120" s="96"/>
      <c r="D120" s="96"/>
      <c r="E120" s="96"/>
      <c r="F120" s="96"/>
      <c r="G120" s="96"/>
      <c r="H120" s="96"/>
      <c r="I120" s="97"/>
      <c r="J120" s="67" t="str">
        <f t="shared" si="11"/>
        <v/>
      </c>
      <c r="K120" s="67" t="str">
        <f t="shared" si="11"/>
        <v/>
      </c>
      <c r="L120" s="67" t="str">
        <f t="shared" si="7"/>
        <v/>
      </c>
      <c r="M120" s="96"/>
      <c r="N120" s="96"/>
      <c r="O120" s="96"/>
      <c r="P120" s="108"/>
      <c r="Q120" s="108"/>
      <c r="R120" s="67" t="str">
        <f t="shared" si="8"/>
        <v/>
      </c>
      <c r="S120" s="67" t="str">
        <f t="shared" si="9"/>
        <v/>
      </c>
      <c r="T120" s="89"/>
      <c r="U120" s="5"/>
      <c r="V120" s="5"/>
      <c r="W120" s="5"/>
      <c r="X120" s="5"/>
      <c r="Y120" s="5"/>
      <c r="Z120" s="5"/>
    </row>
    <row r="121" spans="1:26">
      <c r="A121" s="95"/>
      <c r="B121" s="107"/>
      <c r="C121" s="96"/>
      <c r="D121" s="96"/>
      <c r="E121" s="96"/>
      <c r="F121" s="96"/>
      <c r="G121" s="96"/>
      <c r="H121" s="96"/>
      <c r="I121" s="97"/>
      <c r="J121" s="67" t="str">
        <f t="shared" si="11"/>
        <v/>
      </c>
      <c r="K121" s="67" t="str">
        <f t="shared" si="11"/>
        <v/>
      </c>
      <c r="L121" s="67" t="str">
        <f t="shared" si="7"/>
        <v/>
      </c>
      <c r="M121" s="96"/>
      <c r="N121" s="96"/>
      <c r="O121" s="96"/>
      <c r="P121" s="108"/>
      <c r="Q121" s="108"/>
      <c r="R121" s="67" t="str">
        <f t="shared" si="8"/>
        <v/>
      </c>
      <c r="S121" s="67" t="str">
        <f t="shared" si="9"/>
        <v/>
      </c>
      <c r="T121" s="89"/>
      <c r="U121" s="5"/>
      <c r="V121" s="5"/>
      <c r="W121" s="5"/>
      <c r="X121" s="5"/>
      <c r="Y121" s="5"/>
      <c r="Z121" s="5"/>
    </row>
    <row r="122" spans="1:26">
      <c r="A122" s="95"/>
      <c r="B122" s="107"/>
      <c r="C122" s="96"/>
      <c r="D122" s="96"/>
      <c r="E122" s="96"/>
      <c r="F122" s="96"/>
      <c r="G122" s="96"/>
      <c r="H122" s="96"/>
      <c r="I122" s="97"/>
      <c r="J122" s="67" t="str">
        <f t="shared" si="11"/>
        <v/>
      </c>
      <c r="K122" s="67" t="str">
        <f t="shared" si="11"/>
        <v/>
      </c>
      <c r="L122" s="67" t="str">
        <f t="shared" si="7"/>
        <v/>
      </c>
      <c r="M122" s="96"/>
      <c r="N122" s="96"/>
      <c r="O122" s="96"/>
      <c r="P122" s="108"/>
      <c r="Q122" s="108"/>
      <c r="R122" s="67" t="str">
        <f t="shared" si="8"/>
        <v/>
      </c>
      <c r="S122" s="67" t="str">
        <f t="shared" si="9"/>
        <v/>
      </c>
      <c r="T122" s="89"/>
      <c r="U122" s="5"/>
      <c r="V122" s="5"/>
      <c r="W122" s="5"/>
      <c r="X122" s="5"/>
      <c r="Y122" s="5"/>
      <c r="Z122" s="5"/>
    </row>
    <row r="123" spans="1:26">
      <c r="A123" s="95"/>
      <c r="B123" s="107"/>
      <c r="C123" s="96"/>
      <c r="D123" s="96"/>
      <c r="E123" s="96"/>
      <c r="F123" s="96"/>
      <c r="G123" s="96"/>
      <c r="H123" s="96"/>
      <c r="I123" s="97"/>
      <c r="J123" s="67" t="str">
        <f t="shared" si="11"/>
        <v/>
      </c>
      <c r="K123" s="67" t="str">
        <f t="shared" si="11"/>
        <v/>
      </c>
      <c r="L123" s="67" t="str">
        <f t="shared" si="7"/>
        <v/>
      </c>
      <c r="M123" s="96"/>
      <c r="N123" s="96"/>
      <c r="O123" s="96"/>
      <c r="P123" s="108"/>
      <c r="Q123" s="108"/>
      <c r="R123" s="67" t="str">
        <f t="shared" si="8"/>
        <v/>
      </c>
      <c r="S123" s="67" t="str">
        <f t="shared" si="9"/>
        <v/>
      </c>
      <c r="T123" s="89"/>
      <c r="U123" s="5"/>
      <c r="V123" s="5"/>
      <c r="W123" s="5"/>
      <c r="X123" s="5"/>
      <c r="Y123" s="5"/>
      <c r="Z123" s="5"/>
    </row>
    <row r="124" spans="1:26">
      <c r="A124" s="95"/>
      <c r="B124" s="107"/>
      <c r="C124" s="96"/>
      <c r="D124" s="96"/>
      <c r="E124" s="96"/>
      <c r="F124" s="96"/>
      <c r="G124" s="96"/>
      <c r="H124" s="96"/>
      <c r="I124" s="97"/>
      <c r="J124" s="67" t="str">
        <f t="shared" si="11"/>
        <v/>
      </c>
      <c r="K124" s="67" t="str">
        <f t="shared" si="11"/>
        <v/>
      </c>
      <c r="L124" s="67" t="str">
        <f t="shared" si="7"/>
        <v/>
      </c>
      <c r="M124" s="96"/>
      <c r="N124" s="96"/>
      <c r="O124" s="96"/>
      <c r="P124" s="108"/>
      <c r="Q124" s="108"/>
      <c r="R124" s="67" t="str">
        <f t="shared" si="8"/>
        <v/>
      </c>
      <c r="S124" s="67" t="str">
        <f t="shared" si="9"/>
        <v/>
      </c>
      <c r="T124" s="89"/>
      <c r="U124" s="5"/>
      <c r="V124" s="5"/>
      <c r="W124" s="5"/>
      <c r="X124" s="5"/>
      <c r="Y124" s="5"/>
      <c r="Z124" s="5"/>
    </row>
    <row r="125" spans="1:26">
      <c r="A125" s="95"/>
      <c r="B125" s="107"/>
      <c r="C125" s="96"/>
      <c r="D125" s="96"/>
      <c r="E125" s="96"/>
      <c r="F125" s="96"/>
      <c r="G125" s="96"/>
      <c r="H125" s="96"/>
      <c r="I125" s="97"/>
      <c r="J125" s="67" t="str">
        <f t="shared" ref="J125:K144" si="12">IF($A125="","",$I125)</f>
        <v/>
      </c>
      <c r="K125" s="67" t="str">
        <f t="shared" si="12"/>
        <v/>
      </c>
      <c r="L125" s="67" t="str">
        <f t="shared" si="7"/>
        <v/>
      </c>
      <c r="M125" s="96"/>
      <c r="N125" s="96"/>
      <c r="O125" s="96"/>
      <c r="P125" s="108"/>
      <c r="Q125" s="108"/>
      <c r="R125" s="67" t="str">
        <f t="shared" si="8"/>
        <v/>
      </c>
      <c r="S125" s="67" t="str">
        <f t="shared" si="9"/>
        <v/>
      </c>
      <c r="T125" s="89"/>
      <c r="U125" s="5"/>
      <c r="V125" s="5"/>
      <c r="W125" s="5"/>
      <c r="X125" s="5"/>
      <c r="Y125" s="5"/>
      <c r="Z125" s="5"/>
    </row>
    <row r="126" spans="1:26">
      <c r="A126" s="95"/>
      <c r="B126" s="107"/>
      <c r="C126" s="96"/>
      <c r="D126" s="96"/>
      <c r="E126" s="96"/>
      <c r="F126" s="96"/>
      <c r="G126" s="96"/>
      <c r="H126" s="96"/>
      <c r="I126" s="97"/>
      <c r="J126" s="67" t="str">
        <f t="shared" si="12"/>
        <v/>
      </c>
      <c r="K126" s="67" t="str">
        <f t="shared" si="12"/>
        <v/>
      </c>
      <c r="L126" s="67" t="str">
        <f t="shared" si="7"/>
        <v/>
      </c>
      <c r="M126" s="96"/>
      <c r="N126" s="96"/>
      <c r="O126" s="96"/>
      <c r="P126" s="108"/>
      <c r="Q126" s="108"/>
      <c r="R126" s="67" t="str">
        <f t="shared" si="8"/>
        <v/>
      </c>
      <c r="S126" s="67" t="str">
        <f t="shared" si="9"/>
        <v/>
      </c>
      <c r="T126" s="89"/>
      <c r="U126" s="5"/>
      <c r="V126" s="5"/>
      <c r="W126" s="5"/>
      <c r="X126" s="5"/>
      <c r="Y126" s="5"/>
      <c r="Z126" s="5"/>
    </row>
    <row r="127" spans="1:26">
      <c r="A127" s="95"/>
      <c r="B127" s="107"/>
      <c r="C127" s="96"/>
      <c r="D127" s="96"/>
      <c r="E127" s="96"/>
      <c r="F127" s="96"/>
      <c r="G127" s="96"/>
      <c r="H127" s="96"/>
      <c r="I127" s="97"/>
      <c r="J127" s="67" t="str">
        <f t="shared" si="12"/>
        <v/>
      </c>
      <c r="K127" s="67" t="str">
        <f t="shared" si="12"/>
        <v/>
      </c>
      <c r="L127" s="67" t="str">
        <f t="shared" si="7"/>
        <v/>
      </c>
      <c r="M127" s="96"/>
      <c r="N127" s="96"/>
      <c r="O127" s="96"/>
      <c r="P127" s="108"/>
      <c r="Q127" s="108"/>
      <c r="R127" s="67" t="str">
        <f t="shared" si="8"/>
        <v/>
      </c>
      <c r="S127" s="67" t="str">
        <f t="shared" si="9"/>
        <v/>
      </c>
      <c r="T127" s="89"/>
      <c r="U127" s="5"/>
      <c r="V127" s="5"/>
      <c r="W127" s="5"/>
      <c r="X127" s="5"/>
      <c r="Y127" s="5"/>
      <c r="Z127" s="5"/>
    </row>
    <row r="128" spans="1:26">
      <c r="A128" s="95"/>
      <c r="B128" s="107"/>
      <c r="C128" s="96"/>
      <c r="D128" s="96"/>
      <c r="E128" s="96"/>
      <c r="F128" s="96"/>
      <c r="G128" s="96"/>
      <c r="H128" s="96"/>
      <c r="I128" s="97"/>
      <c r="J128" s="67" t="str">
        <f t="shared" si="12"/>
        <v/>
      </c>
      <c r="K128" s="67" t="str">
        <f t="shared" si="12"/>
        <v/>
      </c>
      <c r="L128" s="67" t="str">
        <f t="shared" si="7"/>
        <v/>
      </c>
      <c r="M128" s="96"/>
      <c r="N128" s="96"/>
      <c r="O128" s="96"/>
      <c r="P128" s="108"/>
      <c r="Q128" s="108"/>
      <c r="R128" s="67" t="str">
        <f t="shared" si="8"/>
        <v/>
      </c>
      <c r="S128" s="67" t="str">
        <f t="shared" si="9"/>
        <v/>
      </c>
      <c r="T128" s="89"/>
      <c r="U128" s="5"/>
      <c r="V128" s="5"/>
      <c r="W128" s="5"/>
      <c r="X128" s="5"/>
      <c r="Y128" s="5"/>
      <c r="Z128" s="5"/>
    </row>
    <row r="129" spans="1:26">
      <c r="A129" s="95"/>
      <c r="B129" s="107"/>
      <c r="C129" s="96"/>
      <c r="D129" s="96"/>
      <c r="E129" s="96"/>
      <c r="F129" s="96"/>
      <c r="G129" s="96"/>
      <c r="H129" s="96"/>
      <c r="I129" s="97"/>
      <c r="J129" s="67" t="str">
        <f t="shared" si="12"/>
        <v/>
      </c>
      <c r="K129" s="67" t="str">
        <f t="shared" si="12"/>
        <v/>
      </c>
      <c r="L129" s="67" t="str">
        <f t="shared" si="7"/>
        <v/>
      </c>
      <c r="M129" s="96"/>
      <c r="N129" s="96"/>
      <c r="O129" s="96"/>
      <c r="P129" s="108"/>
      <c r="Q129" s="108"/>
      <c r="R129" s="67" t="str">
        <f t="shared" si="8"/>
        <v/>
      </c>
      <c r="S129" s="67" t="str">
        <f t="shared" si="9"/>
        <v/>
      </c>
      <c r="T129" s="89"/>
      <c r="U129" s="5"/>
      <c r="V129" s="5"/>
      <c r="W129" s="5"/>
      <c r="X129" s="5"/>
      <c r="Y129" s="5"/>
      <c r="Z129" s="5"/>
    </row>
    <row r="130" spans="1:26">
      <c r="A130" s="95"/>
      <c r="B130" s="107"/>
      <c r="C130" s="96"/>
      <c r="D130" s="96"/>
      <c r="E130" s="96"/>
      <c r="F130" s="96"/>
      <c r="G130" s="96"/>
      <c r="H130" s="96"/>
      <c r="I130" s="97"/>
      <c r="J130" s="67" t="str">
        <f t="shared" si="12"/>
        <v/>
      </c>
      <c r="K130" s="67" t="str">
        <f t="shared" si="12"/>
        <v/>
      </c>
      <c r="L130" s="67" t="str">
        <f t="shared" si="7"/>
        <v/>
      </c>
      <c r="M130" s="96"/>
      <c r="N130" s="96"/>
      <c r="O130" s="96"/>
      <c r="P130" s="108"/>
      <c r="Q130" s="108"/>
      <c r="R130" s="67" t="str">
        <f t="shared" si="8"/>
        <v/>
      </c>
      <c r="S130" s="67" t="str">
        <f t="shared" si="9"/>
        <v/>
      </c>
      <c r="T130" s="89"/>
      <c r="U130" s="5"/>
      <c r="V130" s="5"/>
      <c r="W130" s="5"/>
      <c r="X130" s="5"/>
      <c r="Y130" s="5"/>
      <c r="Z130" s="5"/>
    </row>
    <row r="131" spans="1:26">
      <c r="A131" s="95"/>
      <c r="B131" s="107"/>
      <c r="C131" s="96"/>
      <c r="D131" s="96"/>
      <c r="E131" s="96"/>
      <c r="F131" s="96"/>
      <c r="G131" s="96"/>
      <c r="H131" s="96"/>
      <c r="I131" s="97"/>
      <c r="J131" s="67" t="str">
        <f t="shared" si="12"/>
        <v/>
      </c>
      <c r="K131" s="67" t="str">
        <f t="shared" si="12"/>
        <v/>
      </c>
      <c r="L131" s="67" t="str">
        <f t="shared" si="7"/>
        <v/>
      </c>
      <c r="M131" s="96"/>
      <c r="N131" s="96"/>
      <c r="O131" s="96"/>
      <c r="P131" s="108"/>
      <c r="Q131" s="108"/>
      <c r="R131" s="67" t="str">
        <f t="shared" si="8"/>
        <v/>
      </c>
      <c r="S131" s="67" t="str">
        <f t="shared" si="9"/>
        <v/>
      </c>
      <c r="T131" s="89"/>
      <c r="U131" s="5"/>
      <c r="V131" s="5"/>
      <c r="W131" s="5"/>
      <c r="X131" s="5"/>
      <c r="Y131" s="5"/>
      <c r="Z131" s="5"/>
    </row>
    <row r="132" spans="1:26">
      <c r="A132" s="95"/>
      <c r="B132" s="107"/>
      <c r="C132" s="96"/>
      <c r="D132" s="96"/>
      <c r="E132" s="96"/>
      <c r="F132" s="96"/>
      <c r="G132" s="96"/>
      <c r="H132" s="96"/>
      <c r="I132" s="97"/>
      <c r="J132" s="67" t="str">
        <f t="shared" si="12"/>
        <v/>
      </c>
      <c r="K132" s="67" t="str">
        <f t="shared" si="12"/>
        <v/>
      </c>
      <c r="L132" s="67" t="str">
        <f t="shared" si="7"/>
        <v/>
      </c>
      <c r="M132" s="96"/>
      <c r="N132" s="96"/>
      <c r="O132" s="96"/>
      <c r="P132" s="108"/>
      <c r="Q132" s="108"/>
      <c r="R132" s="67" t="str">
        <f t="shared" si="8"/>
        <v/>
      </c>
      <c r="S132" s="67" t="str">
        <f t="shared" si="9"/>
        <v/>
      </c>
      <c r="T132" s="89"/>
      <c r="U132" s="5"/>
      <c r="V132" s="5"/>
      <c r="W132" s="5"/>
      <c r="X132" s="5"/>
      <c r="Y132" s="5"/>
      <c r="Z132" s="5"/>
    </row>
    <row r="133" spans="1:26">
      <c r="A133" s="95"/>
      <c r="B133" s="107"/>
      <c r="C133" s="96"/>
      <c r="D133" s="96"/>
      <c r="E133" s="96"/>
      <c r="F133" s="96"/>
      <c r="G133" s="96"/>
      <c r="H133" s="96"/>
      <c r="I133" s="97"/>
      <c r="J133" s="67" t="str">
        <f t="shared" si="12"/>
        <v/>
      </c>
      <c r="K133" s="67" t="str">
        <f t="shared" si="12"/>
        <v/>
      </c>
      <c r="L133" s="67" t="str">
        <f t="shared" ref="L133:L196" si="13">IF($A133="","",$J133-$K133)</f>
        <v/>
      </c>
      <c r="M133" s="96"/>
      <c r="N133" s="96"/>
      <c r="O133" s="96"/>
      <c r="P133" s="108"/>
      <c r="Q133" s="108"/>
      <c r="R133" s="67" t="str">
        <f t="shared" ref="R133:R196" si="14">IF($A133="","",IF($Q133=0,$I133,$I133/(1+$Q133)))</f>
        <v/>
      </c>
      <c r="S133" s="67" t="str">
        <f t="shared" ref="S133:S196" si="15">IF($A133="","",$I133-$R133)</f>
        <v/>
      </c>
      <c r="T133" s="89"/>
      <c r="U133" s="5"/>
      <c r="V133" s="5"/>
      <c r="W133" s="5"/>
      <c r="X133" s="5"/>
      <c r="Y133" s="5"/>
      <c r="Z133" s="5"/>
    </row>
    <row r="134" spans="1:26">
      <c r="A134" s="95"/>
      <c r="B134" s="107"/>
      <c r="C134" s="96"/>
      <c r="D134" s="96"/>
      <c r="E134" s="96"/>
      <c r="F134" s="96"/>
      <c r="G134" s="96"/>
      <c r="H134" s="96"/>
      <c r="I134" s="97"/>
      <c r="J134" s="67" t="str">
        <f t="shared" si="12"/>
        <v/>
      </c>
      <c r="K134" s="67" t="str">
        <f t="shared" si="12"/>
        <v/>
      </c>
      <c r="L134" s="67" t="str">
        <f t="shared" si="13"/>
        <v/>
      </c>
      <c r="M134" s="96"/>
      <c r="N134" s="96"/>
      <c r="O134" s="96"/>
      <c r="P134" s="108"/>
      <c r="Q134" s="108"/>
      <c r="R134" s="67" t="str">
        <f t="shared" si="14"/>
        <v/>
      </c>
      <c r="S134" s="67" t="str">
        <f t="shared" si="15"/>
        <v/>
      </c>
      <c r="T134" s="89"/>
      <c r="U134" s="5"/>
      <c r="V134" s="5"/>
      <c r="W134" s="5"/>
      <c r="X134" s="5"/>
      <c r="Y134" s="5"/>
      <c r="Z134" s="5"/>
    </row>
    <row r="135" spans="1:26">
      <c r="A135" s="95"/>
      <c r="B135" s="107"/>
      <c r="C135" s="96"/>
      <c r="D135" s="96"/>
      <c r="E135" s="96"/>
      <c r="F135" s="96"/>
      <c r="G135" s="96"/>
      <c r="H135" s="96"/>
      <c r="I135" s="97"/>
      <c r="J135" s="67" t="str">
        <f t="shared" si="12"/>
        <v/>
      </c>
      <c r="K135" s="67" t="str">
        <f t="shared" si="12"/>
        <v/>
      </c>
      <c r="L135" s="67" t="str">
        <f t="shared" si="13"/>
        <v/>
      </c>
      <c r="M135" s="96"/>
      <c r="N135" s="96"/>
      <c r="O135" s="96"/>
      <c r="P135" s="108"/>
      <c r="Q135" s="108"/>
      <c r="R135" s="67" t="str">
        <f t="shared" si="14"/>
        <v/>
      </c>
      <c r="S135" s="67" t="str">
        <f t="shared" si="15"/>
        <v/>
      </c>
      <c r="T135" s="89"/>
      <c r="U135" s="5"/>
      <c r="V135" s="5"/>
      <c r="W135" s="5"/>
      <c r="X135" s="5"/>
      <c r="Y135" s="5"/>
      <c r="Z135" s="5"/>
    </row>
    <row r="136" spans="1:26">
      <c r="A136" s="95"/>
      <c r="B136" s="107"/>
      <c r="C136" s="96"/>
      <c r="D136" s="96"/>
      <c r="E136" s="96"/>
      <c r="F136" s="96"/>
      <c r="G136" s="96"/>
      <c r="H136" s="96"/>
      <c r="I136" s="97"/>
      <c r="J136" s="67" t="str">
        <f t="shared" si="12"/>
        <v/>
      </c>
      <c r="K136" s="67" t="str">
        <f t="shared" si="12"/>
        <v/>
      </c>
      <c r="L136" s="67" t="str">
        <f t="shared" si="13"/>
        <v/>
      </c>
      <c r="M136" s="96"/>
      <c r="N136" s="96"/>
      <c r="O136" s="96"/>
      <c r="P136" s="108"/>
      <c r="Q136" s="108"/>
      <c r="R136" s="67" t="str">
        <f t="shared" si="14"/>
        <v/>
      </c>
      <c r="S136" s="67" t="str">
        <f t="shared" si="15"/>
        <v/>
      </c>
      <c r="T136" s="89"/>
      <c r="U136" s="5"/>
      <c r="V136" s="5"/>
      <c r="W136" s="5"/>
      <c r="X136" s="5"/>
      <c r="Y136" s="5"/>
      <c r="Z136" s="5"/>
    </row>
    <row r="137" spans="1:26">
      <c r="A137" s="95"/>
      <c r="B137" s="107"/>
      <c r="C137" s="96"/>
      <c r="D137" s="96"/>
      <c r="E137" s="96"/>
      <c r="F137" s="96"/>
      <c r="G137" s="96"/>
      <c r="H137" s="96"/>
      <c r="I137" s="97"/>
      <c r="J137" s="67" t="str">
        <f t="shared" si="12"/>
        <v/>
      </c>
      <c r="K137" s="67" t="str">
        <f t="shared" si="12"/>
        <v/>
      </c>
      <c r="L137" s="67" t="str">
        <f t="shared" si="13"/>
        <v/>
      </c>
      <c r="M137" s="96"/>
      <c r="N137" s="96"/>
      <c r="O137" s="96"/>
      <c r="P137" s="108"/>
      <c r="Q137" s="108"/>
      <c r="R137" s="67" t="str">
        <f t="shared" si="14"/>
        <v/>
      </c>
      <c r="S137" s="67" t="str">
        <f t="shared" si="15"/>
        <v/>
      </c>
      <c r="T137" s="89"/>
      <c r="U137" s="5"/>
      <c r="V137" s="5"/>
      <c r="W137" s="5"/>
      <c r="X137" s="5"/>
      <c r="Y137" s="5"/>
      <c r="Z137" s="5"/>
    </row>
    <row r="138" spans="1:26">
      <c r="A138" s="95"/>
      <c r="B138" s="107"/>
      <c r="C138" s="96"/>
      <c r="D138" s="96"/>
      <c r="E138" s="96"/>
      <c r="F138" s="96"/>
      <c r="G138" s="96"/>
      <c r="H138" s="96"/>
      <c r="I138" s="97"/>
      <c r="J138" s="67" t="str">
        <f t="shared" si="12"/>
        <v/>
      </c>
      <c r="K138" s="67" t="str">
        <f t="shared" si="12"/>
        <v/>
      </c>
      <c r="L138" s="67" t="str">
        <f t="shared" si="13"/>
        <v/>
      </c>
      <c r="M138" s="96"/>
      <c r="N138" s="96"/>
      <c r="O138" s="96"/>
      <c r="P138" s="108"/>
      <c r="Q138" s="108"/>
      <c r="R138" s="67" t="str">
        <f t="shared" si="14"/>
        <v/>
      </c>
      <c r="S138" s="67" t="str">
        <f t="shared" si="15"/>
        <v/>
      </c>
      <c r="T138" s="89"/>
      <c r="U138" s="5"/>
      <c r="V138" s="5"/>
      <c r="W138" s="5"/>
      <c r="X138" s="5"/>
      <c r="Y138" s="5"/>
      <c r="Z138" s="5"/>
    </row>
    <row r="139" spans="1:26">
      <c r="A139" s="95"/>
      <c r="B139" s="107"/>
      <c r="C139" s="96"/>
      <c r="D139" s="96"/>
      <c r="E139" s="96"/>
      <c r="F139" s="96"/>
      <c r="G139" s="96"/>
      <c r="H139" s="96"/>
      <c r="I139" s="97"/>
      <c r="J139" s="67" t="str">
        <f t="shared" si="12"/>
        <v/>
      </c>
      <c r="K139" s="67" t="str">
        <f t="shared" si="12"/>
        <v/>
      </c>
      <c r="L139" s="67" t="str">
        <f t="shared" si="13"/>
        <v/>
      </c>
      <c r="M139" s="96"/>
      <c r="N139" s="96"/>
      <c r="O139" s="96"/>
      <c r="P139" s="108"/>
      <c r="Q139" s="108"/>
      <c r="R139" s="67" t="str">
        <f t="shared" si="14"/>
        <v/>
      </c>
      <c r="S139" s="67" t="str">
        <f t="shared" si="15"/>
        <v/>
      </c>
      <c r="T139" s="89"/>
      <c r="U139" s="5"/>
      <c r="V139" s="5"/>
      <c r="W139" s="5"/>
      <c r="X139" s="5"/>
      <c r="Y139" s="5"/>
      <c r="Z139" s="5"/>
    </row>
    <row r="140" spans="1:26">
      <c r="A140" s="95"/>
      <c r="B140" s="107"/>
      <c r="C140" s="96"/>
      <c r="D140" s="96"/>
      <c r="E140" s="96"/>
      <c r="F140" s="96"/>
      <c r="G140" s="96"/>
      <c r="H140" s="96"/>
      <c r="I140" s="97"/>
      <c r="J140" s="67" t="str">
        <f t="shared" si="12"/>
        <v/>
      </c>
      <c r="K140" s="67" t="str">
        <f t="shared" si="12"/>
        <v/>
      </c>
      <c r="L140" s="67" t="str">
        <f t="shared" si="13"/>
        <v/>
      </c>
      <c r="M140" s="96"/>
      <c r="N140" s="96"/>
      <c r="O140" s="96"/>
      <c r="P140" s="108"/>
      <c r="Q140" s="108"/>
      <c r="R140" s="67" t="str">
        <f t="shared" si="14"/>
        <v/>
      </c>
      <c r="S140" s="67" t="str">
        <f t="shared" si="15"/>
        <v/>
      </c>
      <c r="T140" s="89"/>
      <c r="U140" s="5"/>
      <c r="V140" s="5"/>
      <c r="W140" s="5"/>
      <c r="X140" s="5"/>
      <c r="Y140" s="5"/>
      <c r="Z140" s="5"/>
    </row>
    <row r="141" spans="1:26">
      <c r="A141" s="95"/>
      <c r="B141" s="107"/>
      <c r="C141" s="96"/>
      <c r="D141" s="96"/>
      <c r="E141" s="96"/>
      <c r="F141" s="96"/>
      <c r="G141" s="96"/>
      <c r="H141" s="96"/>
      <c r="I141" s="97"/>
      <c r="J141" s="67" t="str">
        <f t="shared" si="12"/>
        <v/>
      </c>
      <c r="K141" s="67" t="str">
        <f t="shared" si="12"/>
        <v/>
      </c>
      <c r="L141" s="67" t="str">
        <f t="shared" si="13"/>
        <v/>
      </c>
      <c r="M141" s="96"/>
      <c r="N141" s="96"/>
      <c r="O141" s="96"/>
      <c r="P141" s="108"/>
      <c r="Q141" s="108"/>
      <c r="R141" s="67" t="str">
        <f t="shared" si="14"/>
        <v/>
      </c>
      <c r="S141" s="67" t="str">
        <f t="shared" si="15"/>
        <v/>
      </c>
      <c r="T141" s="89"/>
      <c r="U141" s="5"/>
      <c r="V141" s="5"/>
      <c r="W141" s="5"/>
      <c r="X141" s="5"/>
      <c r="Y141" s="5"/>
      <c r="Z141" s="5"/>
    </row>
    <row r="142" spans="1:26">
      <c r="A142" s="95"/>
      <c r="B142" s="107"/>
      <c r="C142" s="96"/>
      <c r="D142" s="96"/>
      <c r="E142" s="96"/>
      <c r="F142" s="96"/>
      <c r="G142" s="96"/>
      <c r="H142" s="96"/>
      <c r="I142" s="97"/>
      <c r="J142" s="67" t="str">
        <f t="shared" si="12"/>
        <v/>
      </c>
      <c r="K142" s="67" t="str">
        <f t="shared" si="12"/>
        <v/>
      </c>
      <c r="L142" s="67" t="str">
        <f t="shared" si="13"/>
        <v/>
      </c>
      <c r="M142" s="96"/>
      <c r="N142" s="96"/>
      <c r="O142" s="96"/>
      <c r="P142" s="108"/>
      <c r="Q142" s="108"/>
      <c r="R142" s="67" t="str">
        <f t="shared" si="14"/>
        <v/>
      </c>
      <c r="S142" s="67" t="str">
        <f t="shared" si="15"/>
        <v/>
      </c>
      <c r="T142" s="89"/>
      <c r="U142" s="5"/>
      <c r="V142" s="5"/>
      <c r="W142" s="5"/>
      <c r="X142" s="5"/>
      <c r="Y142" s="5"/>
      <c r="Z142" s="5"/>
    </row>
    <row r="143" spans="1:26">
      <c r="A143" s="95"/>
      <c r="B143" s="107"/>
      <c r="C143" s="96"/>
      <c r="D143" s="96"/>
      <c r="E143" s="96"/>
      <c r="F143" s="96"/>
      <c r="G143" s="96"/>
      <c r="H143" s="96"/>
      <c r="I143" s="97"/>
      <c r="J143" s="67" t="str">
        <f t="shared" si="12"/>
        <v/>
      </c>
      <c r="K143" s="67" t="str">
        <f t="shared" si="12"/>
        <v/>
      </c>
      <c r="L143" s="67" t="str">
        <f t="shared" si="13"/>
        <v/>
      </c>
      <c r="M143" s="96"/>
      <c r="N143" s="96"/>
      <c r="O143" s="96"/>
      <c r="P143" s="108"/>
      <c r="Q143" s="108"/>
      <c r="R143" s="67" t="str">
        <f t="shared" si="14"/>
        <v/>
      </c>
      <c r="S143" s="67" t="str">
        <f t="shared" si="15"/>
        <v/>
      </c>
      <c r="T143" s="89"/>
      <c r="U143" s="5"/>
      <c r="V143" s="5"/>
      <c r="W143" s="5"/>
      <c r="X143" s="5"/>
      <c r="Y143" s="5"/>
      <c r="Z143" s="5"/>
    </row>
    <row r="144" spans="1:26">
      <c r="A144" s="95"/>
      <c r="B144" s="107"/>
      <c r="C144" s="96"/>
      <c r="D144" s="96"/>
      <c r="E144" s="96"/>
      <c r="F144" s="96"/>
      <c r="G144" s="96"/>
      <c r="H144" s="96"/>
      <c r="I144" s="97"/>
      <c r="J144" s="67" t="str">
        <f t="shared" si="12"/>
        <v/>
      </c>
      <c r="K144" s="67" t="str">
        <f t="shared" si="12"/>
        <v/>
      </c>
      <c r="L144" s="67" t="str">
        <f t="shared" si="13"/>
        <v/>
      </c>
      <c r="M144" s="96"/>
      <c r="N144" s="96"/>
      <c r="O144" s="96"/>
      <c r="P144" s="108"/>
      <c r="Q144" s="108"/>
      <c r="R144" s="67" t="str">
        <f t="shared" si="14"/>
        <v/>
      </c>
      <c r="S144" s="67" t="str">
        <f t="shared" si="15"/>
        <v/>
      </c>
      <c r="T144" s="89"/>
      <c r="U144" s="5"/>
      <c r="V144" s="5"/>
      <c r="W144" s="5"/>
      <c r="X144" s="5"/>
      <c r="Y144" s="5"/>
      <c r="Z144" s="5"/>
    </row>
    <row r="145" spans="1:26">
      <c r="A145" s="95"/>
      <c r="B145" s="107"/>
      <c r="C145" s="96"/>
      <c r="D145" s="96"/>
      <c r="E145" s="96"/>
      <c r="F145" s="96"/>
      <c r="G145" s="96"/>
      <c r="H145" s="96"/>
      <c r="I145" s="97"/>
      <c r="J145" s="67" t="str">
        <f t="shared" ref="J145:K164" si="16">IF($A145="","",$I145)</f>
        <v/>
      </c>
      <c r="K145" s="67" t="str">
        <f t="shared" si="16"/>
        <v/>
      </c>
      <c r="L145" s="67" t="str">
        <f t="shared" si="13"/>
        <v/>
      </c>
      <c r="M145" s="96"/>
      <c r="N145" s="96"/>
      <c r="O145" s="96"/>
      <c r="P145" s="108"/>
      <c r="Q145" s="108"/>
      <c r="R145" s="67" t="str">
        <f t="shared" si="14"/>
        <v/>
      </c>
      <c r="S145" s="67" t="str">
        <f t="shared" si="15"/>
        <v/>
      </c>
      <c r="T145" s="89"/>
      <c r="U145" s="5"/>
      <c r="V145" s="5"/>
      <c r="W145" s="5"/>
      <c r="X145" s="5"/>
      <c r="Y145" s="5"/>
      <c r="Z145" s="5"/>
    </row>
    <row r="146" spans="1:26">
      <c r="A146" s="95"/>
      <c r="B146" s="107"/>
      <c r="C146" s="96"/>
      <c r="D146" s="96"/>
      <c r="E146" s="96"/>
      <c r="F146" s="96"/>
      <c r="G146" s="96"/>
      <c r="H146" s="96"/>
      <c r="I146" s="97"/>
      <c r="J146" s="67" t="str">
        <f t="shared" si="16"/>
        <v/>
      </c>
      <c r="K146" s="67" t="str">
        <f t="shared" si="16"/>
        <v/>
      </c>
      <c r="L146" s="67" t="str">
        <f t="shared" si="13"/>
        <v/>
      </c>
      <c r="M146" s="96"/>
      <c r="N146" s="96"/>
      <c r="O146" s="96"/>
      <c r="P146" s="108"/>
      <c r="Q146" s="108"/>
      <c r="R146" s="67" t="str">
        <f t="shared" si="14"/>
        <v/>
      </c>
      <c r="S146" s="67" t="str">
        <f t="shared" si="15"/>
        <v/>
      </c>
      <c r="T146" s="89"/>
      <c r="U146" s="5"/>
      <c r="V146" s="5"/>
      <c r="W146" s="5"/>
      <c r="X146" s="5"/>
      <c r="Y146" s="5"/>
      <c r="Z146" s="5"/>
    </row>
    <row r="147" spans="1:26">
      <c r="A147" s="95"/>
      <c r="B147" s="107"/>
      <c r="C147" s="96"/>
      <c r="D147" s="96"/>
      <c r="E147" s="96"/>
      <c r="F147" s="96"/>
      <c r="G147" s="96"/>
      <c r="H147" s="96"/>
      <c r="I147" s="97"/>
      <c r="J147" s="67" t="str">
        <f t="shared" si="16"/>
        <v/>
      </c>
      <c r="K147" s="67" t="str">
        <f t="shared" si="16"/>
        <v/>
      </c>
      <c r="L147" s="67" t="str">
        <f t="shared" si="13"/>
        <v/>
      </c>
      <c r="M147" s="96"/>
      <c r="N147" s="96"/>
      <c r="O147" s="96"/>
      <c r="P147" s="108"/>
      <c r="Q147" s="108"/>
      <c r="R147" s="67" t="str">
        <f t="shared" si="14"/>
        <v/>
      </c>
      <c r="S147" s="67" t="str">
        <f t="shared" si="15"/>
        <v/>
      </c>
      <c r="T147" s="89"/>
      <c r="U147" s="5"/>
      <c r="V147" s="5"/>
      <c r="W147" s="5"/>
      <c r="X147" s="5"/>
      <c r="Y147" s="5"/>
      <c r="Z147" s="5"/>
    </row>
    <row r="148" spans="1:26">
      <c r="A148" s="95"/>
      <c r="B148" s="107"/>
      <c r="C148" s="96"/>
      <c r="D148" s="96"/>
      <c r="E148" s="96"/>
      <c r="F148" s="96"/>
      <c r="G148" s="96"/>
      <c r="H148" s="96"/>
      <c r="I148" s="97"/>
      <c r="J148" s="67" t="str">
        <f t="shared" si="16"/>
        <v/>
      </c>
      <c r="K148" s="67" t="str">
        <f t="shared" si="16"/>
        <v/>
      </c>
      <c r="L148" s="67" t="str">
        <f t="shared" si="13"/>
        <v/>
      </c>
      <c r="M148" s="96"/>
      <c r="N148" s="96"/>
      <c r="O148" s="96"/>
      <c r="P148" s="108"/>
      <c r="Q148" s="108"/>
      <c r="R148" s="67" t="str">
        <f t="shared" si="14"/>
        <v/>
      </c>
      <c r="S148" s="67" t="str">
        <f t="shared" si="15"/>
        <v/>
      </c>
      <c r="T148" s="89"/>
      <c r="U148" s="5"/>
      <c r="V148" s="5"/>
      <c r="W148" s="5"/>
      <c r="X148" s="5"/>
      <c r="Y148" s="5"/>
      <c r="Z148" s="5"/>
    </row>
    <row r="149" spans="1:26">
      <c r="A149" s="95"/>
      <c r="B149" s="107"/>
      <c r="C149" s="96"/>
      <c r="D149" s="96"/>
      <c r="E149" s="96"/>
      <c r="F149" s="96"/>
      <c r="G149" s="96"/>
      <c r="H149" s="96"/>
      <c r="I149" s="97"/>
      <c r="J149" s="67" t="str">
        <f t="shared" si="16"/>
        <v/>
      </c>
      <c r="K149" s="67" t="str">
        <f t="shared" si="16"/>
        <v/>
      </c>
      <c r="L149" s="67" t="str">
        <f t="shared" si="13"/>
        <v/>
      </c>
      <c r="M149" s="96"/>
      <c r="N149" s="96"/>
      <c r="O149" s="96"/>
      <c r="P149" s="108"/>
      <c r="Q149" s="108"/>
      <c r="R149" s="67" t="str">
        <f t="shared" si="14"/>
        <v/>
      </c>
      <c r="S149" s="67" t="str">
        <f t="shared" si="15"/>
        <v/>
      </c>
      <c r="T149" s="89"/>
      <c r="U149" s="5"/>
      <c r="V149" s="5"/>
      <c r="W149" s="5"/>
      <c r="X149" s="5"/>
      <c r="Y149" s="5"/>
      <c r="Z149" s="5"/>
    </row>
    <row r="150" spans="1:26">
      <c r="A150" s="95"/>
      <c r="B150" s="107"/>
      <c r="C150" s="96"/>
      <c r="D150" s="96"/>
      <c r="E150" s="96"/>
      <c r="F150" s="96"/>
      <c r="G150" s="96"/>
      <c r="H150" s="96"/>
      <c r="I150" s="97"/>
      <c r="J150" s="67" t="str">
        <f t="shared" si="16"/>
        <v/>
      </c>
      <c r="K150" s="67" t="str">
        <f t="shared" si="16"/>
        <v/>
      </c>
      <c r="L150" s="67" t="str">
        <f t="shared" si="13"/>
        <v/>
      </c>
      <c r="M150" s="96"/>
      <c r="N150" s="96"/>
      <c r="O150" s="96"/>
      <c r="P150" s="108"/>
      <c r="Q150" s="108"/>
      <c r="R150" s="67" t="str">
        <f t="shared" si="14"/>
        <v/>
      </c>
      <c r="S150" s="67" t="str">
        <f t="shared" si="15"/>
        <v/>
      </c>
      <c r="T150" s="89"/>
      <c r="U150" s="5"/>
      <c r="V150" s="5"/>
      <c r="W150" s="5"/>
      <c r="X150" s="5"/>
      <c r="Y150" s="5"/>
      <c r="Z150" s="5"/>
    </row>
    <row r="151" spans="1:26">
      <c r="A151" s="95"/>
      <c r="B151" s="107"/>
      <c r="C151" s="96"/>
      <c r="D151" s="96"/>
      <c r="E151" s="96"/>
      <c r="F151" s="96"/>
      <c r="G151" s="96"/>
      <c r="H151" s="96"/>
      <c r="I151" s="97"/>
      <c r="J151" s="67" t="str">
        <f t="shared" si="16"/>
        <v/>
      </c>
      <c r="K151" s="67" t="str">
        <f t="shared" si="16"/>
        <v/>
      </c>
      <c r="L151" s="67" t="str">
        <f t="shared" si="13"/>
        <v/>
      </c>
      <c r="M151" s="96"/>
      <c r="N151" s="96"/>
      <c r="O151" s="96"/>
      <c r="P151" s="108"/>
      <c r="Q151" s="108"/>
      <c r="R151" s="67" t="str">
        <f t="shared" si="14"/>
        <v/>
      </c>
      <c r="S151" s="67" t="str">
        <f t="shared" si="15"/>
        <v/>
      </c>
      <c r="T151" s="89"/>
      <c r="U151" s="5"/>
      <c r="V151" s="5"/>
      <c r="W151" s="5"/>
      <c r="X151" s="5"/>
      <c r="Y151" s="5"/>
      <c r="Z151" s="5"/>
    </row>
    <row r="152" spans="1:26">
      <c r="A152" s="95"/>
      <c r="B152" s="107"/>
      <c r="C152" s="96"/>
      <c r="D152" s="96"/>
      <c r="E152" s="96"/>
      <c r="F152" s="96"/>
      <c r="G152" s="96"/>
      <c r="H152" s="96"/>
      <c r="I152" s="97"/>
      <c r="J152" s="67" t="str">
        <f t="shared" si="16"/>
        <v/>
      </c>
      <c r="K152" s="67" t="str">
        <f t="shared" si="16"/>
        <v/>
      </c>
      <c r="L152" s="67" t="str">
        <f t="shared" si="13"/>
        <v/>
      </c>
      <c r="M152" s="96"/>
      <c r="N152" s="96"/>
      <c r="O152" s="96"/>
      <c r="P152" s="108"/>
      <c r="Q152" s="108"/>
      <c r="R152" s="67" t="str">
        <f t="shared" si="14"/>
        <v/>
      </c>
      <c r="S152" s="67" t="str">
        <f t="shared" si="15"/>
        <v/>
      </c>
      <c r="T152" s="89"/>
      <c r="U152" s="5"/>
      <c r="V152" s="5"/>
      <c r="W152" s="5"/>
      <c r="X152" s="5"/>
      <c r="Y152" s="5"/>
      <c r="Z152" s="5"/>
    </row>
    <row r="153" spans="1:26">
      <c r="A153" s="95"/>
      <c r="B153" s="107"/>
      <c r="C153" s="96"/>
      <c r="D153" s="96"/>
      <c r="E153" s="96"/>
      <c r="F153" s="96"/>
      <c r="G153" s="96"/>
      <c r="H153" s="96"/>
      <c r="I153" s="97"/>
      <c r="J153" s="67" t="str">
        <f t="shared" si="16"/>
        <v/>
      </c>
      <c r="K153" s="67" t="str">
        <f t="shared" si="16"/>
        <v/>
      </c>
      <c r="L153" s="67" t="str">
        <f t="shared" si="13"/>
        <v/>
      </c>
      <c r="M153" s="96"/>
      <c r="N153" s="96"/>
      <c r="O153" s="96"/>
      <c r="P153" s="108"/>
      <c r="Q153" s="108"/>
      <c r="R153" s="67" t="str">
        <f t="shared" si="14"/>
        <v/>
      </c>
      <c r="S153" s="67" t="str">
        <f t="shared" si="15"/>
        <v/>
      </c>
      <c r="T153" s="89"/>
      <c r="U153" s="5"/>
      <c r="V153" s="5"/>
      <c r="W153" s="5"/>
      <c r="X153" s="5"/>
      <c r="Y153" s="5"/>
      <c r="Z153" s="5"/>
    </row>
    <row r="154" spans="1:26">
      <c r="A154" s="95"/>
      <c r="B154" s="107"/>
      <c r="C154" s="96"/>
      <c r="D154" s="96"/>
      <c r="E154" s="96"/>
      <c r="F154" s="96"/>
      <c r="G154" s="96"/>
      <c r="H154" s="96"/>
      <c r="I154" s="97"/>
      <c r="J154" s="67" t="str">
        <f t="shared" si="16"/>
        <v/>
      </c>
      <c r="K154" s="67" t="str">
        <f t="shared" si="16"/>
        <v/>
      </c>
      <c r="L154" s="67" t="str">
        <f t="shared" si="13"/>
        <v/>
      </c>
      <c r="M154" s="96"/>
      <c r="N154" s="96"/>
      <c r="O154" s="96"/>
      <c r="P154" s="108"/>
      <c r="Q154" s="108"/>
      <c r="R154" s="67" t="str">
        <f t="shared" si="14"/>
        <v/>
      </c>
      <c r="S154" s="67" t="str">
        <f t="shared" si="15"/>
        <v/>
      </c>
      <c r="T154" s="89"/>
      <c r="U154" s="5"/>
      <c r="V154" s="5"/>
      <c r="W154" s="5"/>
      <c r="X154" s="5"/>
      <c r="Y154" s="5"/>
      <c r="Z154" s="5"/>
    </row>
    <row r="155" spans="1:26">
      <c r="A155" s="95"/>
      <c r="B155" s="107"/>
      <c r="C155" s="96"/>
      <c r="D155" s="96"/>
      <c r="E155" s="96"/>
      <c r="F155" s="96"/>
      <c r="G155" s="96"/>
      <c r="H155" s="96"/>
      <c r="I155" s="97"/>
      <c r="J155" s="67" t="str">
        <f t="shared" si="16"/>
        <v/>
      </c>
      <c r="K155" s="67" t="str">
        <f t="shared" si="16"/>
        <v/>
      </c>
      <c r="L155" s="67" t="str">
        <f t="shared" si="13"/>
        <v/>
      </c>
      <c r="M155" s="96"/>
      <c r="N155" s="96"/>
      <c r="O155" s="96"/>
      <c r="P155" s="108"/>
      <c r="Q155" s="108"/>
      <c r="R155" s="67" t="str">
        <f t="shared" si="14"/>
        <v/>
      </c>
      <c r="S155" s="67" t="str">
        <f t="shared" si="15"/>
        <v/>
      </c>
      <c r="T155" s="89"/>
      <c r="U155" s="5"/>
      <c r="V155" s="5"/>
      <c r="W155" s="5"/>
      <c r="X155" s="5"/>
      <c r="Y155" s="5"/>
      <c r="Z155" s="5"/>
    </row>
    <row r="156" spans="1:26">
      <c r="A156" s="95"/>
      <c r="B156" s="107"/>
      <c r="C156" s="96"/>
      <c r="D156" s="96"/>
      <c r="E156" s="96"/>
      <c r="F156" s="96"/>
      <c r="G156" s="96"/>
      <c r="H156" s="96"/>
      <c r="I156" s="97"/>
      <c r="J156" s="67" t="str">
        <f t="shared" si="16"/>
        <v/>
      </c>
      <c r="K156" s="67" t="str">
        <f t="shared" si="16"/>
        <v/>
      </c>
      <c r="L156" s="67" t="str">
        <f t="shared" si="13"/>
        <v/>
      </c>
      <c r="M156" s="96"/>
      <c r="N156" s="96"/>
      <c r="O156" s="96"/>
      <c r="P156" s="108"/>
      <c r="Q156" s="108"/>
      <c r="R156" s="67" t="str">
        <f t="shared" si="14"/>
        <v/>
      </c>
      <c r="S156" s="67" t="str">
        <f t="shared" si="15"/>
        <v/>
      </c>
      <c r="T156" s="89"/>
      <c r="U156" s="5"/>
      <c r="V156" s="5"/>
      <c r="W156" s="5"/>
      <c r="X156" s="5"/>
      <c r="Y156" s="5"/>
      <c r="Z156" s="5"/>
    </row>
    <row r="157" spans="1:26">
      <c r="A157" s="95"/>
      <c r="B157" s="107"/>
      <c r="C157" s="96"/>
      <c r="D157" s="96"/>
      <c r="E157" s="96"/>
      <c r="F157" s="96"/>
      <c r="G157" s="96"/>
      <c r="H157" s="96"/>
      <c r="I157" s="97"/>
      <c r="J157" s="67" t="str">
        <f t="shared" si="16"/>
        <v/>
      </c>
      <c r="K157" s="67" t="str">
        <f t="shared" si="16"/>
        <v/>
      </c>
      <c r="L157" s="67" t="str">
        <f t="shared" si="13"/>
        <v/>
      </c>
      <c r="M157" s="96"/>
      <c r="N157" s="96"/>
      <c r="O157" s="96"/>
      <c r="P157" s="108"/>
      <c r="Q157" s="108"/>
      <c r="R157" s="67" t="str">
        <f t="shared" si="14"/>
        <v/>
      </c>
      <c r="S157" s="67" t="str">
        <f t="shared" si="15"/>
        <v/>
      </c>
      <c r="T157" s="89"/>
      <c r="U157" s="5"/>
      <c r="V157" s="5"/>
      <c r="W157" s="5"/>
      <c r="X157" s="5"/>
      <c r="Y157" s="5"/>
      <c r="Z157" s="5"/>
    </row>
    <row r="158" spans="1:26">
      <c r="A158" s="95"/>
      <c r="B158" s="107"/>
      <c r="C158" s="96"/>
      <c r="D158" s="96"/>
      <c r="E158" s="96"/>
      <c r="F158" s="96"/>
      <c r="G158" s="96"/>
      <c r="H158" s="96"/>
      <c r="I158" s="97"/>
      <c r="J158" s="67" t="str">
        <f t="shared" si="16"/>
        <v/>
      </c>
      <c r="K158" s="67" t="str">
        <f t="shared" si="16"/>
        <v/>
      </c>
      <c r="L158" s="67" t="str">
        <f t="shared" si="13"/>
        <v/>
      </c>
      <c r="M158" s="96"/>
      <c r="N158" s="96"/>
      <c r="O158" s="96"/>
      <c r="P158" s="108"/>
      <c r="Q158" s="108"/>
      <c r="R158" s="67" t="str">
        <f t="shared" si="14"/>
        <v/>
      </c>
      <c r="S158" s="67" t="str">
        <f t="shared" si="15"/>
        <v/>
      </c>
      <c r="T158" s="89"/>
      <c r="U158" s="5"/>
      <c r="V158" s="5"/>
      <c r="W158" s="5"/>
      <c r="X158" s="5"/>
      <c r="Y158" s="5"/>
      <c r="Z158" s="5"/>
    </row>
    <row r="159" spans="1:26">
      <c r="A159" s="95"/>
      <c r="B159" s="107"/>
      <c r="C159" s="96"/>
      <c r="D159" s="96"/>
      <c r="E159" s="96"/>
      <c r="F159" s="96"/>
      <c r="G159" s="96"/>
      <c r="H159" s="96"/>
      <c r="I159" s="97"/>
      <c r="J159" s="67" t="str">
        <f t="shared" si="16"/>
        <v/>
      </c>
      <c r="K159" s="67" t="str">
        <f t="shared" si="16"/>
        <v/>
      </c>
      <c r="L159" s="67" t="str">
        <f t="shared" si="13"/>
        <v/>
      </c>
      <c r="M159" s="96"/>
      <c r="N159" s="96"/>
      <c r="O159" s="96"/>
      <c r="P159" s="108"/>
      <c r="Q159" s="108"/>
      <c r="R159" s="67" t="str">
        <f t="shared" si="14"/>
        <v/>
      </c>
      <c r="S159" s="67" t="str">
        <f t="shared" si="15"/>
        <v/>
      </c>
      <c r="T159" s="89"/>
      <c r="U159" s="5"/>
      <c r="V159" s="5"/>
      <c r="W159" s="5"/>
      <c r="X159" s="5"/>
      <c r="Y159" s="5"/>
      <c r="Z159" s="5"/>
    </row>
    <row r="160" spans="1:26">
      <c r="A160" s="95"/>
      <c r="B160" s="107"/>
      <c r="C160" s="96"/>
      <c r="D160" s="96"/>
      <c r="E160" s="96"/>
      <c r="F160" s="96"/>
      <c r="G160" s="96"/>
      <c r="H160" s="96"/>
      <c r="I160" s="97"/>
      <c r="J160" s="67" t="str">
        <f t="shared" si="16"/>
        <v/>
      </c>
      <c r="K160" s="67" t="str">
        <f t="shared" si="16"/>
        <v/>
      </c>
      <c r="L160" s="67" t="str">
        <f t="shared" si="13"/>
        <v/>
      </c>
      <c r="M160" s="96"/>
      <c r="N160" s="96"/>
      <c r="O160" s="96"/>
      <c r="P160" s="108"/>
      <c r="Q160" s="108"/>
      <c r="R160" s="67" t="str">
        <f t="shared" si="14"/>
        <v/>
      </c>
      <c r="S160" s="67" t="str">
        <f t="shared" si="15"/>
        <v/>
      </c>
      <c r="T160" s="89"/>
      <c r="U160" s="5"/>
      <c r="V160" s="5"/>
      <c r="W160" s="5"/>
      <c r="X160" s="5"/>
      <c r="Y160" s="5"/>
      <c r="Z160" s="5"/>
    </row>
    <row r="161" spans="1:26">
      <c r="A161" s="95"/>
      <c r="B161" s="107"/>
      <c r="C161" s="96"/>
      <c r="D161" s="96"/>
      <c r="E161" s="96"/>
      <c r="F161" s="96"/>
      <c r="G161" s="96"/>
      <c r="H161" s="96"/>
      <c r="I161" s="97"/>
      <c r="J161" s="67" t="str">
        <f t="shared" si="16"/>
        <v/>
      </c>
      <c r="K161" s="67" t="str">
        <f t="shared" si="16"/>
        <v/>
      </c>
      <c r="L161" s="67" t="str">
        <f t="shared" si="13"/>
        <v/>
      </c>
      <c r="M161" s="96"/>
      <c r="N161" s="96"/>
      <c r="O161" s="96"/>
      <c r="P161" s="108"/>
      <c r="Q161" s="108"/>
      <c r="R161" s="67" t="str">
        <f t="shared" si="14"/>
        <v/>
      </c>
      <c r="S161" s="67" t="str">
        <f t="shared" si="15"/>
        <v/>
      </c>
      <c r="T161" s="89"/>
      <c r="U161" s="5"/>
      <c r="V161" s="5"/>
      <c r="W161" s="5"/>
      <c r="X161" s="5"/>
      <c r="Y161" s="5"/>
      <c r="Z161" s="5"/>
    </row>
    <row r="162" spans="1:26">
      <c r="A162" s="95"/>
      <c r="B162" s="107"/>
      <c r="C162" s="96"/>
      <c r="D162" s="96"/>
      <c r="E162" s="96"/>
      <c r="F162" s="96"/>
      <c r="G162" s="96"/>
      <c r="H162" s="96"/>
      <c r="I162" s="97"/>
      <c r="J162" s="67" t="str">
        <f t="shared" si="16"/>
        <v/>
      </c>
      <c r="K162" s="67" t="str">
        <f t="shared" si="16"/>
        <v/>
      </c>
      <c r="L162" s="67" t="str">
        <f t="shared" si="13"/>
        <v/>
      </c>
      <c r="M162" s="96"/>
      <c r="N162" s="96"/>
      <c r="O162" s="96"/>
      <c r="P162" s="108"/>
      <c r="Q162" s="108"/>
      <c r="R162" s="67" t="str">
        <f t="shared" si="14"/>
        <v/>
      </c>
      <c r="S162" s="67" t="str">
        <f t="shared" si="15"/>
        <v/>
      </c>
      <c r="T162" s="89"/>
      <c r="U162" s="5"/>
      <c r="V162" s="5"/>
      <c r="W162" s="5"/>
      <c r="X162" s="5"/>
      <c r="Y162" s="5"/>
      <c r="Z162" s="5"/>
    </row>
    <row r="163" spans="1:26">
      <c r="A163" s="95"/>
      <c r="B163" s="107"/>
      <c r="C163" s="96"/>
      <c r="D163" s="96"/>
      <c r="E163" s="96"/>
      <c r="F163" s="96"/>
      <c r="G163" s="96"/>
      <c r="H163" s="96"/>
      <c r="I163" s="97"/>
      <c r="J163" s="67" t="str">
        <f t="shared" si="16"/>
        <v/>
      </c>
      <c r="K163" s="67" t="str">
        <f t="shared" si="16"/>
        <v/>
      </c>
      <c r="L163" s="67" t="str">
        <f t="shared" si="13"/>
        <v/>
      </c>
      <c r="M163" s="96"/>
      <c r="N163" s="96"/>
      <c r="O163" s="96"/>
      <c r="P163" s="108"/>
      <c r="Q163" s="108"/>
      <c r="R163" s="67" t="str">
        <f t="shared" si="14"/>
        <v/>
      </c>
      <c r="S163" s="67" t="str">
        <f t="shared" si="15"/>
        <v/>
      </c>
      <c r="T163" s="89"/>
      <c r="U163" s="5"/>
      <c r="V163" s="5"/>
      <c r="W163" s="5"/>
      <c r="X163" s="5"/>
      <c r="Y163" s="5"/>
      <c r="Z163" s="5"/>
    </row>
    <row r="164" spans="1:26">
      <c r="A164" s="95"/>
      <c r="B164" s="107"/>
      <c r="C164" s="96"/>
      <c r="D164" s="96"/>
      <c r="E164" s="96"/>
      <c r="F164" s="96"/>
      <c r="G164" s="96"/>
      <c r="H164" s="96"/>
      <c r="I164" s="97"/>
      <c r="J164" s="67" t="str">
        <f t="shared" si="16"/>
        <v/>
      </c>
      <c r="K164" s="67" t="str">
        <f t="shared" si="16"/>
        <v/>
      </c>
      <c r="L164" s="67" t="str">
        <f t="shared" si="13"/>
        <v/>
      </c>
      <c r="M164" s="96"/>
      <c r="N164" s="96"/>
      <c r="O164" s="96"/>
      <c r="P164" s="108"/>
      <c r="Q164" s="108"/>
      <c r="R164" s="67" t="str">
        <f t="shared" si="14"/>
        <v/>
      </c>
      <c r="S164" s="67" t="str">
        <f t="shared" si="15"/>
        <v/>
      </c>
      <c r="T164" s="89"/>
      <c r="U164" s="5"/>
      <c r="V164" s="5"/>
      <c r="W164" s="5"/>
      <c r="X164" s="5"/>
      <c r="Y164" s="5"/>
      <c r="Z164" s="5"/>
    </row>
    <row r="165" spans="1:26">
      <c r="A165" s="95"/>
      <c r="B165" s="107"/>
      <c r="C165" s="96"/>
      <c r="D165" s="96"/>
      <c r="E165" s="96"/>
      <c r="F165" s="96"/>
      <c r="G165" s="96"/>
      <c r="H165" s="96"/>
      <c r="I165" s="97"/>
      <c r="J165" s="67" t="str">
        <f t="shared" ref="J165:K184" si="17">IF($A165="","",$I165)</f>
        <v/>
      </c>
      <c r="K165" s="67" t="str">
        <f t="shared" si="17"/>
        <v/>
      </c>
      <c r="L165" s="67" t="str">
        <f t="shared" si="13"/>
        <v/>
      </c>
      <c r="M165" s="96"/>
      <c r="N165" s="96"/>
      <c r="O165" s="96"/>
      <c r="P165" s="108"/>
      <c r="Q165" s="108"/>
      <c r="R165" s="67" t="str">
        <f t="shared" si="14"/>
        <v/>
      </c>
      <c r="S165" s="67" t="str">
        <f t="shared" si="15"/>
        <v/>
      </c>
      <c r="T165" s="89"/>
      <c r="U165" s="5"/>
      <c r="V165" s="5"/>
      <c r="W165" s="5"/>
      <c r="X165" s="5"/>
      <c r="Y165" s="5"/>
      <c r="Z165" s="5"/>
    </row>
    <row r="166" spans="1:26">
      <c r="A166" s="95"/>
      <c r="B166" s="107"/>
      <c r="C166" s="96"/>
      <c r="D166" s="96"/>
      <c r="E166" s="96"/>
      <c r="F166" s="96"/>
      <c r="G166" s="96"/>
      <c r="H166" s="96"/>
      <c r="I166" s="97"/>
      <c r="J166" s="67" t="str">
        <f t="shared" si="17"/>
        <v/>
      </c>
      <c r="K166" s="67" t="str">
        <f t="shared" si="17"/>
        <v/>
      </c>
      <c r="L166" s="67" t="str">
        <f t="shared" si="13"/>
        <v/>
      </c>
      <c r="M166" s="96"/>
      <c r="N166" s="96"/>
      <c r="O166" s="96"/>
      <c r="P166" s="108"/>
      <c r="Q166" s="108"/>
      <c r="R166" s="67" t="str">
        <f t="shared" si="14"/>
        <v/>
      </c>
      <c r="S166" s="67" t="str">
        <f t="shared" si="15"/>
        <v/>
      </c>
      <c r="T166" s="89"/>
      <c r="U166" s="5"/>
      <c r="V166" s="5"/>
      <c r="W166" s="5"/>
      <c r="X166" s="5"/>
      <c r="Y166" s="5"/>
      <c r="Z166" s="5"/>
    </row>
    <row r="167" spans="1:26">
      <c r="A167" s="95"/>
      <c r="B167" s="107"/>
      <c r="C167" s="96"/>
      <c r="D167" s="96"/>
      <c r="E167" s="96"/>
      <c r="F167" s="96"/>
      <c r="G167" s="96"/>
      <c r="H167" s="96"/>
      <c r="I167" s="97"/>
      <c r="J167" s="67" t="str">
        <f t="shared" si="17"/>
        <v/>
      </c>
      <c r="K167" s="67" t="str">
        <f t="shared" si="17"/>
        <v/>
      </c>
      <c r="L167" s="67" t="str">
        <f t="shared" si="13"/>
        <v/>
      </c>
      <c r="M167" s="96"/>
      <c r="N167" s="96"/>
      <c r="O167" s="96"/>
      <c r="P167" s="108"/>
      <c r="Q167" s="108"/>
      <c r="R167" s="67" t="str">
        <f t="shared" si="14"/>
        <v/>
      </c>
      <c r="S167" s="67" t="str">
        <f t="shared" si="15"/>
        <v/>
      </c>
      <c r="T167" s="89"/>
      <c r="U167" s="5"/>
      <c r="V167" s="5"/>
      <c r="W167" s="5"/>
      <c r="X167" s="5"/>
      <c r="Y167" s="5"/>
      <c r="Z167" s="5"/>
    </row>
    <row r="168" spans="1:26">
      <c r="A168" s="95"/>
      <c r="B168" s="107"/>
      <c r="C168" s="96"/>
      <c r="D168" s="96"/>
      <c r="E168" s="96"/>
      <c r="F168" s="96"/>
      <c r="G168" s="96"/>
      <c r="H168" s="96"/>
      <c r="I168" s="97"/>
      <c r="J168" s="67" t="str">
        <f t="shared" si="17"/>
        <v/>
      </c>
      <c r="K168" s="67" t="str">
        <f t="shared" si="17"/>
        <v/>
      </c>
      <c r="L168" s="67" t="str">
        <f t="shared" si="13"/>
        <v/>
      </c>
      <c r="M168" s="96"/>
      <c r="N168" s="96"/>
      <c r="O168" s="96"/>
      <c r="P168" s="108"/>
      <c r="Q168" s="108"/>
      <c r="R168" s="67" t="str">
        <f t="shared" si="14"/>
        <v/>
      </c>
      <c r="S168" s="67" t="str">
        <f t="shared" si="15"/>
        <v/>
      </c>
      <c r="T168" s="89"/>
      <c r="U168" s="5"/>
      <c r="V168" s="5"/>
      <c r="W168" s="5"/>
      <c r="X168" s="5"/>
      <c r="Y168" s="5"/>
      <c r="Z168" s="5"/>
    </row>
    <row r="169" spans="1:26">
      <c r="A169" s="95"/>
      <c r="B169" s="107"/>
      <c r="C169" s="96"/>
      <c r="D169" s="96"/>
      <c r="E169" s="96"/>
      <c r="F169" s="96"/>
      <c r="G169" s="96"/>
      <c r="H169" s="96"/>
      <c r="I169" s="97"/>
      <c r="J169" s="67" t="str">
        <f t="shared" si="17"/>
        <v/>
      </c>
      <c r="K169" s="67" t="str">
        <f t="shared" si="17"/>
        <v/>
      </c>
      <c r="L169" s="67" t="str">
        <f t="shared" si="13"/>
        <v/>
      </c>
      <c r="M169" s="96"/>
      <c r="N169" s="96"/>
      <c r="O169" s="96"/>
      <c r="P169" s="108"/>
      <c r="Q169" s="108"/>
      <c r="R169" s="67" t="str">
        <f t="shared" si="14"/>
        <v/>
      </c>
      <c r="S169" s="67" t="str">
        <f t="shared" si="15"/>
        <v/>
      </c>
      <c r="T169" s="89"/>
      <c r="U169" s="5"/>
      <c r="V169" s="5"/>
      <c r="W169" s="5"/>
      <c r="X169" s="5"/>
      <c r="Y169" s="5"/>
      <c r="Z169" s="5"/>
    </row>
    <row r="170" spans="1:26">
      <c r="A170" s="95"/>
      <c r="B170" s="107"/>
      <c r="C170" s="96"/>
      <c r="D170" s="96"/>
      <c r="E170" s="96"/>
      <c r="F170" s="96"/>
      <c r="G170" s="96"/>
      <c r="H170" s="96"/>
      <c r="I170" s="97"/>
      <c r="J170" s="67" t="str">
        <f t="shared" si="17"/>
        <v/>
      </c>
      <c r="K170" s="67" t="str">
        <f t="shared" si="17"/>
        <v/>
      </c>
      <c r="L170" s="67" t="str">
        <f t="shared" si="13"/>
        <v/>
      </c>
      <c r="M170" s="96"/>
      <c r="N170" s="96"/>
      <c r="O170" s="96"/>
      <c r="P170" s="108"/>
      <c r="Q170" s="108"/>
      <c r="R170" s="67" t="str">
        <f t="shared" si="14"/>
        <v/>
      </c>
      <c r="S170" s="67" t="str">
        <f t="shared" si="15"/>
        <v/>
      </c>
      <c r="T170" s="89"/>
      <c r="U170" s="5"/>
      <c r="V170" s="5"/>
      <c r="W170" s="5"/>
      <c r="X170" s="5"/>
      <c r="Y170" s="5"/>
      <c r="Z170" s="5"/>
    </row>
    <row r="171" spans="1:26">
      <c r="A171" s="95"/>
      <c r="B171" s="107"/>
      <c r="C171" s="96"/>
      <c r="D171" s="96"/>
      <c r="E171" s="96"/>
      <c r="F171" s="96"/>
      <c r="G171" s="96"/>
      <c r="H171" s="96"/>
      <c r="I171" s="97"/>
      <c r="J171" s="67" t="str">
        <f t="shared" si="17"/>
        <v/>
      </c>
      <c r="K171" s="67" t="str">
        <f t="shared" si="17"/>
        <v/>
      </c>
      <c r="L171" s="67" t="str">
        <f t="shared" si="13"/>
        <v/>
      </c>
      <c r="M171" s="96"/>
      <c r="N171" s="96"/>
      <c r="O171" s="96"/>
      <c r="P171" s="108"/>
      <c r="Q171" s="108"/>
      <c r="R171" s="67" t="str">
        <f t="shared" si="14"/>
        <v/>
      </c>
      <c r="S171" s="67" t="str">
        <f t="shared" si="15"/>
        <v/>
      </c>
      <c r="T171" s="89"/>
      <c r="U171" s="5"/>
      <c r="V171" s="5"/>
      <c r="W171" s="5"/>
      <c r="X171" s="5"/>
      <c r="Y171" s="5"/>
      <c r="Z171" s="5"/>
    </row>
    <row r="172" spans="1:26">
      <c r="A172" s="95"/>
      <c r="B172" s="107"/>
      <c r="C172" s="96"/>
      <c r="D172" s="96"/>
      <c r="E172" s="96"/>
      <c r="F172" s="96"/>
      <c r="G172" s="96"/>
      <c r="H172" s="96"/>
      <c r="I172" s="97"/>
      <c r="J172" s="67" t="str">
        <f t="shared" si="17"/>
        <v/>
      </c>
      <c r="K172" s="67" t="str">
        <f t="shared" si="17"/>
        <v/>
      </c>
      <c r="L172" s="67" t="str">
        <f t="shared" si="13"/>
        <v/>
      </c>
      <c r="M172" s="96"/>
      <c r="N172" s="96"/>
      <c r="O172" s="96"/>
      <c r="P172" s="108"/>
      <c r="Q172" s="108"/>
      <c r="R172" s="67" t="str">
        <f t="shared" si="14"/>
        <v/>
      </c>
      <c r="S172" s="67" t="str">
        <f t="shared" si="15"/>
        <v/>
      </c>
      <c r="T172" s="89"/>
      <c r="U172" s="5"/>
      <c r="V172" s="5"/>
      <c r="W172" s="5"/>
      <c r="X172" s="5"/>
      <c r="Y172" s="5"/>
      <c r="Z172" s="5"/>
    </row>
    <row r="173" spans="1:26">
      <c r="A173" s="95"/>
      <c r="B173" s="107"/>
      <c r="C173" s="96"/>
      <c r="D173" s="96"/>
      <c r="E173" s="96"/>
      <c r="F173" s="96"/>
      <c r="G173" s="96"/>
      <c r="H173" s="96"/>
      <c r="I173" s="97"/>
      <c r="J173" s="67" t="str">
        <f t="shared" si="17"/>
        <v/>
      </c>
      <c r="K173" s="67" t="str">
        <f t="shared" si="17"/>
        <v/>
      </c>
      <c r="L173" s="67" t="str">
        <f t="shared" si="13"/>
        <v/>
      </c>
      <c r="M173" s="96"/>
      <c r="N173" s="96"/>
      <c r="O173" s="96"/>
      <c r="P173" s="108"/>
      <c r="Q173" s="108"/>
      <c r="R173" s="67" t="str">
        <f t="shared" si="14"/>
        <v/>
      </c>
      <c r="S173" s="67" t="str">
        <f t="shared" si="15"/>
        <v/>
      </c>
      <c r="T173" s="89"/>
      <c r="U173" s="5"/>
      <c r="V173" s="5"/>
      <c r="W173" s="5"/>
      <c r="X173" s="5"/>
      <c r="Y173" s="5"/>
      <c r="Z173" s="5"/>
    </row>
    <row r="174" spans="1:26">
      <c r="A174" s="95"/>
      <c r="B174" s="107"/>
      <c r="C174" s="96"/>
      <c r="D174" s="96"/>
      <c r="E174" s="96"/>
      <c r="F174" s="96"/>
      <c r="G174" s="96"/>
      <c r="H174" s="96"/>
      <c r="I174" s="97"/>
      <c r="J174" s="67" t="str">
        <f t="shared" si="17"/>
        <v/>
      </c>
      <c r="K174" s="67" t="str">
        <f t="shared" si="17"/>
        <v/>
      </c>
      <c r="L174" s="67" t="str">
        <f t="shared" si="13"/>
        <v/>
      </c>
      <c r="M174" s="96"/>
      <c r="N174" s="96"/>
      <c r="O174" s="96"/>
      <c r="P174" s="108"/>
      <c r="Q174" s="108"/>
      <c r="R174" s="67" t="str">
        <f t="shared" si="14"/>
        <v/>
      </c>
      <c r="S174" s="67" t="str">
        <f t="shared" si="15"/>
        <v/>
      </c>
      <c r="T174" s="89"/>
      <c r="U174" s="5"/>
      <c r="V174" s="5"/>
      <c r="W174" s="5"/>
      <c r="X174" s="5"/>
      <c r="Y174" s="5"/>
      <c r="Z174" s="5"/>
    </row>
    <row r="175" spans="1:26">
      <c r="A175" s="95"/>
      <c r="B175" s="107"/>
      <c r="C175" s="96"/>
      <c r="D175" s="96"/>
      <c r="E175" s="96"/>
      <c r="F175" s="96"/>
      <c r="G175" s="96"/>
      <c r="H175" s="96"/>
      <c r="I175" s="97"/>
      <c r="J175" s="67" t="str">
        <f t="shared" si="17"/>
        <v/>
      </c>
      <c r="K175" s="67" t="str">
        <f t="shared" si="17"/>
        <v/>
      </c>
      <c r="L175" s="67" t="str">
        <f t="shared" si="13"/>
        <v/>
      </c>
      <c r="M175" s="96"/>
      <c r="N175" s="96"/>
      <c r="O175" s="96"/>
      <c r="P175" s="108"/>
      <c r="Q175" s="108"/>
      <c r="R175" s="67" t="str">
        <f t="shared" si="14"/>
        <v/>
      </c>
      <c r="S175" s="67" t="str">
        <f t="shared" si="15"/>
        <v/>
      </c>
      <c r="T175" s="89"/>
      <c r="U175" s="5"/>
      <c r="V175" s="5"/>
      <c r="W175" s="5"/>
      <c r="X175" s="5"/>
      <c r="Y175" s="5"/>
      <c r="Z175" s="5"/>
    </row>
    <row r="176" spans="1:26">
      <c r="A176" s="95"/>
      <c r="B176" s="107"/>
      <c r="C176" s="96"/>
      <c r="D176" s="96"/>
      <c r="E176" s="96"/>
      <c r="F176" s="96"/>
      <c r="G176" s="96"/>
      <c r="H176" s="96"/>
      <c r="I176" s="97"/>
      <c r="J176" s="67" t="str">
        <f t="shared" si="17"/>
        <v/>
      </c>
      <c r="K176" s="67" t="str">
        <f t="shared" si="17"/>
        <v/>
      </c>
      <c r="L176" s="67" t="str">
        <f t="shared" si="13"/>
        <v/>
      </c>
      <c r="M176" s="96"/>
      <c r="N176" s="96"/>
      <c r="O176" s="96"/>
      <c r="P176" s="108"/>
      <c r="Q176" s="108"/>
      <c r="R176" s="67" t="str">
        <f t="shared" si="14"/>
        <v/>
      </c>
      <c r="S176" s="67" t="str">
        <f t="shared" si="15"/>
        <v/>
      </c>
      <c r="T176" s="89"/>
      <c r="U176" s="5"/>
      <c r="V176" s="5"/>
      <c r="W176" s="5"/>
      <c r="X176" s="5"/>
      <c r="Y176" s="5"/>
      <c r="Z176" s="5"/>
    </row>
    <row r="177" spans="1:26">
      <c r="A177" s="95"/>
      <c r="B177" s="107"/>
      <c r="C177" s="96"/>
      <c r="D177" s="96"/>
      <c r="E177" s="96"/>
      <c r="F177" s="96"/>
      <c r="G177" s="96"/>
      <c r="H177" s="96"/>
      <c r="I177" s="97"/>
      <c r="J177" s="67" t="str">
        <f t="shared" si="17"/>
        <v/>
      </c>
      <c r="K177" s="67" t="str">
        <f t="shared" si="17"/>
        <v/>
      </c>
      <c r="L177" s="67" t="str">
        <f t="shared" si="13"/>
        <v/>
      </c>
      <c r="M177" s="96"/>
      <c r="N177" s="96"/>
      <c r="O177" s="96"/>
      <c r="P177" s="108"/>
      <c r="Q177" s="108"/>
      <c r="R177" s="67" t="str">
        <f t="shared" si="14"/>
        <v/>
      </c>
      <c r="S177" s="67" t="str">
        <f t="shared" si="15"/>
        <v/>
      </c>
      <c r="T177" s="89"/>
      <c r="U177" s="5"/>
      <c r="V177" s="5"/>
      <c r="W177" s="5"/>
      <c r="X177" s="5"/>
      <c r="Y177" s="5"/>
      <c r="Z177" s="5"/>
    </row>
    <row r="178" spans="1:26">
      <c r="A178" s="95"/>
      <c r="B178" s="107"/>
      <c r="C178" s="96"/>
      <c r="D178" s="96"/>
      <c r="E178" s="96"/>
      <c r="F178" s="96"/>
      <c r="G178" s="96"/>
      <c r="H178" s="96"/>
      <c r="I178" s="97"/>
      <c r="J178" s="67" t="str">
        <f t="shared" si="17"/>
        <v/>
      </c>
      <c r="K178" s="67" t="str">
        <f t="shared" si="17"/>
        <v/>
      </c>
      <c r="L178" s="67" t="str">
        <f t="shared" si="13"/>
        <v/>
      </c>
      <c r="M178" s="96"/>
      <c r="N178" s="96"/>
      <c r="O178" s="96"/>
      <c r="P178" s="108"/>
      <c r="Q178" s="108"/>
      <c r="R178" s="67" t="str">
        <f t="shared" si="14"/>
        <v/>
      </c>
      <c r="S178" s="67" t="str">
        <f t="shared" si="15"/>
        <v/>
      </c>
      <c r="T178" s="89"/>
      <c r="U178" s="5"/>
      <c r="V178" s="5"/>
      <c r="W178" s="5"/>
      <c r="X178" s="5"/>
      <c r="Y178" s="5"/>
      <c r="Z178" s="5"/>
    </row>
    <row r="179" spans="1:26">
      <c r="A179" s="95"/>
      <c r="B179" s="107"/>
      <c r="C179" s="96"/>
      <c r="D179" s="96"/>
      <c r="E179" s="96"/>
      <c r="F179" s="96"/>
      <c r="G179" s="96"/>
      <c r="H179" s="96"/>
      <c r="I179" s="97"/>
      <c r="J179" s="67" t="str">
        <f t="shared" si="17"/>
        <v/>
      </c>
      <c r="K179" s="67" t="str">
        <f t="shared" si="17"/>
        <v/>
      </c>
      <c r="L179" s="67" t="str">
        <f t="shared" si="13"/>
        <v/>
      </c>
      <c r="M179" s="96"/>
      <c r="N179" s="96"/>
      <c r="O179" s="96"/>
      <c r="P179" s="108"/>
      <c r="Q179" s="108"/>
      <c r="R179" s="67" t="str">
        <f t="shared" si="14"/>
        <v/>
      </c>
      <c r="S179" s="67" t="str">
        <f t="shared" si="15"/>
        <v/>
      </c>
      <c r="T179" s="89"/>
      <c r="U179" s="5"/>
      <c r="V179" s="5"/>
      <c r="W179" s="5"/>
      <c r="X179" s="5"/>
      <c r="Y179" s="5"/>
      <c r="Z179" s="5"/>
    </row>
    <row r="180" spans="1:26">
      <c r="A180" s="95"/>
      <c r="B180" s="107"/>
      <c r="C180" s="96"/>
      <c r="D180" s="96"/>
      <c r="E180" s="96"/>
      <c r="F180" s="96"/>
      <c r="G180" s="96"/>
      <c r="H180" s="96"/>
      <c r="I180" s="97"/>
      <c r="J180" s="67" t="str">
        <f t="shared" si="17"/>
        <v/>
      </c>
      <c r="K180" s="67" t="str">
        <f t="shared" si="17"/>
        <v/>
      </c>
      <c r="L180" s="67" t="str">
        <f t="shared" si="13"/>
        <v/>
      </c>
      <c r="M180" s="96"/>
      <c r="N180" s="96"/>
      <c r="O180" s="96"/>
      <c r="P180" s="108"/>
      <c r="Q180" s="108"/>
      <c r="R180" s="67" t="str">
        <f t="shared" si="14"/>
        <v/>
      </c>
      <c r="S180" s="67" t="str">
        <f t="shared" si="15"/>
        <v/>
      </c>
      <c r="T180" s="89"/>
      <c r="U180" s="5"/>
      <c r="V180" s="5"/>
      <c r="W180" s="5"/>
      <c r="X180" s="5"/>
      <c r="Y180" s="5"/>
      <c r="Z180" s="5"/>
    </row>
    <row r="181" spans="1:26">
      <c r="A181" s="95"/>
      <c r="B181" s="107"/>
      <c r="C181" s="96"/>
      <c r="D181" s="96"/>
      <c r="E181" s="96"/>
      <c r="F181" s="96"/>
      <c r="G181" s="96"/>
      <c r="H181" s="96"/>
      <c r="I181" s="97"/>
      <c r="J181" s="67" t="str">
        <f t="shared" si="17"/>
        <v/>
      </c>
      <c r="K181" s="67" t="str">
        <f t="shared" si="17"/>
        <v/>
      </c>
      <c r="L181" s="67" t="str">
        <f t="shared" si="13"/>
        <v/>
      </c>
      <c r="M181" s="96"/>
      <c r="N181" s="96"/>
      <c r="O181" s="96"/>
      <c r="P181" s="108"/>
      <c r="Q181" s="108"/>
      <c r="R181" s="67" t="str">
        <f t="shared" si="14"/>
        <v/>
      </c>
      <c r="S181" s="67" t="str">
        <f t="shared" si="15"/>
        <v/>
      </c>
      <c r="T181" s="89"/>
      <c r="U181" s="5"/>
      <c r="V181" s="5"/>
      <c r="W181" s="5"/>
      <c r="X181" s="5"/>
      <c r="Y181" s="5"/>
      <c r="Z181" s="5"/>
    </row>
    <row r="182" spans="1:26">
      <c r="A182" s="95"/>
      <c r="B182" s="107"/>
      <c r="C182" s="96"/>
      <c r="D182" s="96"/>
      <c r="E182" s="96"/>
      <c r="F182" s="96"/>
      <c r="G182" s="96"/>
      <c r="H182" s="96"/>
      <c r="I182" s="97"/>
      <c r="J182" s="67" t="str">
        <f t="shared" si="17"/>
        <v/>
      </c>
      <c r="K182" s="67" t="str">
        <f t="shared" si="17"/>
        <v/>
      </c>
      <c r="L182" s="67" t="str">
        <f t="shared" si="13"/>
        <v/>
      </c>
      <c r="M182" s="96"/>
      <c r="N182" s="96"/>
      <c r="O182" s="96"/>
      <c r="P182" s="108"/>
      <c r="Q182" s="108"/>
      <c r="R182" s="67" t="str">
        <f t="shared" si="14"/>
        <v/>
      </c>
      <c r="S182" s="67" t="str">
        <f t="shared" si="15"/>
        <v/>
      </c>
      <c r="T182" s="89"/>
      <c r="U182" s="5"/>
      <c r="V182" s="5"/>
      <c r="W182" s="5"/>
      <c r="X182" s="5"/>
      <c r="Y182" s="5"/>
      <c r="Z182" s="5"/>
    </row>
    <row r="183" spans="1:26">
      <c r="A183" s="95"/>
      <c r="B183" s="107"/>
      <c r="C183" s="96"/>
      <c r="D183" s="96"/>
      <c r="E183" s="96"/>
      <c r="F183" s="96"/>
      <c r="G183" s="96"/>
      <c r="H183" s="96"/>
      <c r="I183" s="97"/>
      <c r="J183" s="67" t="str">
        <f t="shared" si="17"/>
        <v/>
      </c>
      <c r="K183" s="67" t="str">
        <f t="shared" si="17"/>
        <v/>
      </c>
      <c r="L183" s="67" t="str">
        <f t="shared" si="13"/>
        <v/>
      </c>
      <c r="M183" s="96"/>
      <c r="N183" s="96"/>
      <c r="O183" s="96"/>
      <c r="P183" s="108"/>
      <c r="Q183" s="108"/>
      <c r="R183" s="67" t="str">
        <f t="shared" si="14"/>
        <v/>
      </c>
      <c r="S183" s="67" t="str">
        <f t="shared" si="15"/>
        <v/>
      </c>
      <c r="T183" s="89"/>
      <c r="U183" s="5"/>
      <c r="V183" s="5"/>
      <c r="W183" s="5"/>
      <c r="X183" s="5"/>
      <c r="Y183" s="5"/>
      <c r="Z183" s="5"/>
    </row>
    <row r="184" spans="1:26">
      <c r="A184" s="95"/>
      <c r="B184" s="107"/>
      <c r="C184" s="96"/>
      <c r="D184" s="96"/>
      <c r="E184" s="96"/>
      <c r="F184" s="96"/>
      <c r="G184" s="96"/>
      <c r="H184" s="96"/>
      <c r="I184" s="97"/>
      <c r="J184" s="67" t="str">
        <f t="shared" si="17"/>
        <v/>
      </c>
      <c r="K184" s="67" t="str">
        <f t="shared" si="17"/>
        <v/>
      </c>
      <c r="L184" s="67" t="str">
        <f t="shared" si="13"/>
        <v/>
      </c>
      <c r="M184" s="96"/>
      <c r="N184" s="96"/>
      <c r="O184" s="96"/>
      <c r="P184" s="108"/>
      <c r="Q184" s="108"/>
      <c r="R184" s="67" t="str">
        <f t="shared" si="14"/>
        <v/>
      </c>
      <c r="S184" s="67" t="str">
        <f t="shared" si="15"/>
        <v/>
      </c>
      <c r="T184" s="89"/>
      <c r="U184" s="5"/>
      <c r="V184" s="5"/>
      <c r="W184" s="5"/>
      <c r="X184" s="5"/>
      <c r="Y184" s="5"/>
      <c r="Z184" s="5"/>
    </row>
    <row r="185" spans="1:26">
      <c r="A185" s="95"/>
      <c r="B185" s="107"/>
      <c r="C185" s="96"/>
      <c r="D185" s="96"/>
      <c r="E185" s="96"/>
      <c r="F185" s="96"/>
      <c r="G185" s="96"/>
      <c r="H185" s="96"/>
      <c r="I185" s="97"/>
      <c r="J185" s="67" t="str">
        <f t="shared" ref="J185:K204" si="18">IF($A185="","",$I185)</f>
        <v/>
      </c>
      <c r="K185" s="67" t="str">
        <f t="shared" si="18"/>
        <v/>
      </c>
      <c r="L185" s="67" t="str">
        <f t="shared" si="13"/>
        <v/>
      </c>
      <c r="M185" s="96"/>
      <c r="N185" s="96"/>
      <c r="O185" s="96"/>
      <c r="P185" s="108"/>
      <c r="Q185" s="108"/>
      <c r="R185" s="67" t="str">
        <f t="shared" si="14"/>
        <v/>
      </c>
      <c r="S185" s="67" t="str">
        <f t="shared" si="15"/>
        <v/>
      </c>
      <c r="T185" s="89"/>
      <c r="U185" s="5"/>
      <c r="V185" s="5"/>
      <c r="W185" s="5"/>
      <c r="X185" s="5"/>
      <c r="Y185" s="5"/>
      <c r="Z185" s="5"/>
    </row>
    <row r="186" spans="1:26">
      <c r="A186" s="95"/>
      <c r="B186" s="107"/>
      <c r="C186" s="96"/>
      <c r="D186" s="96"/>
      <c r="E186" s="96"/>
      <c r="F186" s="96"/>
      <c r="G186" s="96"/>
      <c r="H186" s="96"/>
      <c r="I186" s="97"/>
      <c r="J186" s="67" t="str">
        <f t="shared" si="18"/>
        <v/>
      </c>
      <c r="K186" s="67" t="str">
        <f t="shared" si="18"/>
        <v/>
      </c>
      <c r="L186" s="67" t="str">
        <f t="shared" si="13"/>
        <v/>
      </c>
      <c r="M186" s="96"/>
      <c r="N186" s="96"/>
      <c r="O186" s="96"/>
      <c r="P186" s="108"/>
      <c r="Q186" s="108"/>
      <c r="R186" s="67" t="str">
        <f t="shared" si="14"/>
        <v/>
      </c>
      <c r="S186" s="67" t="str">
        <f t="shared" si="15"/>
        <v/>
      </c>
      <c r="T186" s="89"/>
      <c r="U186" s="5"/>
      <c r="V186" s="5"/>
      <c r="W186" s="5"/>
      <c r="X186" s="5"/>
      <c r="Y186" s="5"/>
      <c r="Z186" s="5"/>
    </row>
    <row r="187" spans="1:26">
      <c r="A187" s="95"/>
      <c r="B187" s="107"/>
      <c r="C187" s="96"/>
      <c r="D187" s="96"/>
      <c r="E187" s="96"/>
      <c r="F187" s="96"/>
      <c r="G187" s="96"/>
      <c r="H187" s="96"/>
      <c r="I187" s="97"/>
      <c r="J187" s="67" t="str">
        <f t="shared" si="18"/>
        <v/>
      </c>
      <c r="K187" s="67" t="str">
        <f t="shared" si="18"/>
        <v/>
      </c>
      <c r="L187" s="67" t="str">
        <f t="shared" si="13"/>
        <v/>
      </c>
      <c r="M187" s="96"/>
      <c r="N187" s="96"/>
      <c r="O187" s="96"/>
      <c r="P187" s="108"/>
      <c r="Q187" s="108"/>
      <c r="R187" s="67" t="str">
        <f t="shared" si="14"/>
        <v/>
      </c>
      <c r="S187" s="67" t="str">
        <f t="shared" si="15"/>
        <v/>
      </c>
      <c r="T187" s="89"/>
      <c r="U187" s="5"/>
      <c r="V187" s="5"/>
      <c r="W187" s="5"/>
      <c r="X187" s="5"/>
      <c r="Y187" s="5"/>
      <c r="Z187" s="5"/>
    </row>
    <row r="188" spans="1:26">
      <c r="A188" s="95"/>
      <c r="B188" s="107"/>
      <c r="C188" s="96"/>
      <c r="D188" s="96"/>
      <c r="E188" s="96"/>
      <c r="F188" s="96"/>
      <c r="G188" s="96"/>
      <c r="H188" s="96"/>
      <c r="I188" s="97"/>
      <c r="J188" s="67" t="str">
        <f t="shared" si="18"/>
        <v/>
      </c>
      <c r="K188" s="67" t="str">
        <f t="shared" si="18"/>
        <v/>
      </c>
      <c r="L188" s="67" t="str">
        <f t="shared" si="13"/>
        <v/>
      </c>
      <c r="M188" s="96"/>
      <c r="N188" s="96"/>
      <c r="O188" s="96"/>
      <c r="P188" s="108"/>
      <c r="Q188" s="108"/>
      <c r="R188" s="67" t="str">
        <f t="shared" si="14"/>
        <v/>
      </c>
      <c r="S188" s="67" t="str">
        <f t="shared" si="15"/>
        <v/>
      </c>
      <c r="T188" s="89"/>
      <c r="U188" s="5"/>
      <c r="V188" s="5"/>
      <c r="W188" s="5"/>
      <c r="X188" s="5"/>
      <c r="Y188" s="5"/>
      <c r="Z188" s="5"/>
    </row>
    <row r="189" spans="1:26">
      <c r="A189" s="95"/>
      <c r="B189" s="107"/>
      <c r="C189" s="96"/>
      <c r="D189" s="96"/>
      <c r="E189" s="96"/>
      <c r="F189" s="96"/>
      <c r="G189" s="96"/>
      <c r="H189" s="96"/>
      <c r="I189" s="97"/>
      <c r="J189" s="67" t="str">
        <f t="shared" si="18"/>
        <v/>
      </c>
      <c r="K189" s="67" t="str">
        <f t="shared" si="18"/>
        <v/>
      </c>
      <c r="L189" s="67" t="str">
        <f t="shared" si="13"/>
        <v/>
      </c>
      <c r="M189" s="96"/>
      <c r="N189" s="96"/>
      <c r="O189" s="96"/>
      <c r="P189" s="108"/>
      <c r="Q189" s="108"/>
      <c r="R189" s="67" t="str">
        <f t="shared" si="14"/>
        <v/>
      </c>
      <c r="S189" s="67" t="str">
        <f t="shared" si="15"/>
        <v/>
      </c>
      <c r="T189" s="89"/>
      <c r="U189" s="5"/>
      <c r="V189" s="5"/>
      <c r="W189" s="5"/>
      <c r="X189" s="5"/>
      <c r="Y189" s="5"/>
      <c r="Z189" s="5"/>
    </row>
    <row r="190" spans="1:26">
      <c r="A190" s="95"/>
      <c r="B190" s="107"/>
      <c r="C190" s="96"/>
      <c r="D190" s="96"/>
      <c r="E190" s="96"/>
      <c r="F190" s="96"/>
      <c r="G190" s="96"/>
      <c r="H190" s="96"/>
      <c r="I190" s="97"/>
      <c r="J190" s="67" t="str">
        <f t="shared" si="18"/>
        <v/>
      </c>
      <c r="K190" s="67" t="str">
        <f t="shared" si="18"/>
        <v/>
      </c>
      <c r="L190" s="67" t="str">
        <f t="shared" si="13"/>
        <v/>
      </c>
      <c r="M190" s="96"/>
      <c r="N190" s="96"/>
      <c r="O190" s="96"/>
      <c r="P190" s="108"/>
      <c r="Q190" s="108"/>
      <c r="R190" s="67" t="str">
        <f t="shared" si="14"/>
        <v/>
      </c>
      <c r="S190" s="67" t="str">
        <f t="shared" si="15"/>
        <v/>
      </c>
      <c r="T190" s="89"/>
      <c r="U190" s="5"/>
      <c r="V190" s="5"/>
      <c r="W190" s="5"/>
      <c r="X190" s="5"/>
      <c r="Y190" s="5"/>
      <c r="Z190" s="5"/>
    </row>
    <row r="191" spans="1:26">
      <c r="A191" s="95"/>
      <c r="B191" s="107"/>
      <c r="C191" s="96"/>
      <c r="D191" s="96"/>
      <c r="E191" s="96"/>
      <c r="F191" s="96"/>
      <c r="G191" s="96"/>
      <c r="H191" s="96"/>
      <c r="I191" s="97"/>
      <c r="J191" s="67" t="str">
        <f t="shared" si="18"/>
        <v/>
      </c>
      <c r="K191" s="67" t="str">
        <f t="shared" si="18"/>
        <v/>
      </c>
      <c r="L191" s="67" t="str">
        <f t="shared" si="13"/>
        <v/>
      </c>
      <c r="M191" s="96"/>
      <c r="N191" s="96"/>
      <c r="O191" s="96"/>
      <c r="P191" s="108"/>
      <c r="Q191" s="108"/>
      <c r="R191" s="67" t="str">
        <f t="shared" si="14"/>
        <v/>
      </c>
      <c r="S191" s="67" t="str">
        <f t="shared" si="15"/>
        <v/>
      </c>
      <c r="T191" s="89"/>
      <c r="U191" s="5"/>
      <c r="V191" s="5"/>
      <c r="W191" s="5"/>
      <c r="X191" s="5"/>
      <c r="Y191" s="5"/>
      <c r="Z191" s="5"/>
    </row>
    <row r="192" spans="1:26">
      <c r="A192" s="95"/>
      <c r="B192" s="107"/>
      <c r="C192" s="96"/>
      <c r="D192" s="96"/>
      <c r="E192" s="96"/>
      <c r="F192" s="96"/>
      <c r="G192" s="96"/>
      <c r="H192" s="96"/>
      <c r="I192" s="97"/>
      <c r="J192" s="67" t="str">
        <f t="shared" si="18"/>
        <v/>
      </c>
      <c r="K192" s="67" t="str">
        <f t="shared" si="18"/>
        <v/>
      </c>
      <c r="L192" s="67" t="str">
        <f t="shared" si="13"/>
        <v/>
      </c>
      <c r="M192" s="96"/>
      <c r="N192" s="96"/>
      <c r="O192" s="96"/>
      <c r="P192" s="108"/>
      <c r="Q192" s="108"/>
      <c r="R192" s="67" t="str">
        <f t="shared" si="14"/>
        <v/>
      </c>
      <c r="S192" s="67" t="str">
        <f t="shared" si="15"/>
        <v/>
      </c>
      <c r="T192" s="89"/>
      <c r="U192" s="5"/>
      <c r="V192" s="5"/>
      <c r="W192" s="5"/>
      <c r="X192" s="5"/>
      <c r="Y192" s="5"/>
      <c r="Z192" s="5"/>
    </row>
    <row r="193" spans="1:26">
      <c r="A193" s="95"/>
      <c r="B193" s="107"/>
      <c r="C193" s="96"/>
      <c r="D193" s="96"/>
      <c r="E193" s="96"/>
      <c r="F193" s="96"/>
      <c r="G193" s="96"/>
      <c r="H193" s="96"/>
      <c r="I193" s="97"/>
      <c r="J193" s="67" t="str">
        <f t="shared" si="18"/>
        <v/>
      </c>
      <c r="K193" s="67" t="str">
        <f t="shared" si="18"/>
        <v/>
      </c>
      <c r="L193" s="67" t="str">
        <f t="shared" si="13"/>
        <v/>
      </c>
      <c r="M193" s="96"/>
      <c r="N193" s="96"/>
      <c r="O193" s="96"/>
      <c r="P193" s="108"/>
      <c r="Q193" s="108"/>
      <c r="R193" s="67" t="str">
        <f t="shared" si="14"/>
        <v/>
      </c>
      <c r="S193" s="67" t="str">
        <f t="shared" si="15"/>
        <v/>
      </c>
      <c r="T193" s="89"/>
      <c r="U193" s="5"/>
      <c r="V193" s="5"/>
      <c r="W193" s="5"/>
      <c r="X193" s="5"/>
      <c r="Y193" s="5"/>
      <c r="Z193" s="5"/>
    </row>
    <row r="194" spans="1:26">
      <c r="A194" s="95"/>
      <c r="B194" s="107"/>
      <c r="C194" s="96"/>
      <c r="D194" s="96"/>
      <c r="E194" s="96"/>
      <c r="F194" s="96"/>
      <c r="G194" s="96"/>
      <c r="H194" s="96"/>
      <c r="I194" s="97"/>
      <c r="J194" s="67" t="str">
        <f t="shared" si="18"/>
        <v/>
      </c>
      <c r="K194" s="67" t="str">
        <f t="shared" si="18"/>
        <v/>
      </c>
      <c r="L194" s="67" t="str">
        <f t="shared" si="13"/>
        <v/>
      </c>
      <c r="M194" s="96"/>
      <c r="N194" s="96"/>
      <c r="O194" s="96"/>
      <c r="P194" s="108"/>
      <c r="Q194" s="108"/>
      <c r="R194" s="67" t="str">
        <f t="shared" si="14"/>
        <v/>
      </c>
      <c r="S194" s="67" t="str">
        <f t="shared" si="15"/>
        <v/>
      </c>
      <c r="T194" s="89"/>
      <c r="U194" s="5"/>
      <c r="V194" s="5"/>
      <c r="W194" s="5"/>
      <c r="X194" s="5"/>
      <c r="Y194" s="5"/>
      <c r="Z194" s="5"/>
    </row>
    <row r="195" spans="1:26">
      <c r="A195" s="95"/>
      <c r="B195" s="107"/>
      <c r="C195" s="96"/>
      <c r="D195" s="96"/>
      <c r="E195" s="96"/>
      <c r="F195" s="96"/>
      <c r="G195" s="96"/>
      <c r="H195" s="96"/>
      <c r="I195" s="97"/>
      <c r="J195" s="67" t="str">
        <f t="shared" si="18"/>
        <v/>
      </c>
      <c r="K195" s="67" t="str">
        <f t="shared" si="18"/>
        <v/>
      </c>
      <c r="L195" s="67" t="str">
        <f t="shared" si="13"/>
        <v/>
      </c>
      <c r="M195" s="96"/>
      <c r="N195" s="96"/>
      <c r="O195" s="96"/>
      <c r="P195" s="108"/>
      <c r="Q195" s="108"/>
      <c r="R195" s="67" t="str">
        <f t="shared" si="14"/>
        <v/>
      </c>
      <c r="S195" s="67" t="str">
        <f t="shared" si="15"/>
        <v/>
      </c>
      <c r="T195" s="89"/>
      <c r="U195" s="5"/>
      <c r="V195" s="5"/>
      <c r="W195" s="5"/>
      <c r="X195" s="5"/>
      <c r="Y195" s="5"/>
      <c r="Z195" s="5"/>
    </row>
    <row r="196" spans="1:26">
      <c r="A196" s="95"/>
      <c r="B196" s="107"/>
      <c r="C196" s="96"/>
      <c r="D196" s="96"/>
      <c r="E196" s="96"/>
      <c r="F196" s="96"/>
      <c r="G196" s="96"/>
      <c r="H196" s="96"/>
      <c r="I196" s="97"/>
      <c r="J196" s="67" t="str">
        <f t="shared" si="18"/>
        <v/>
      </c>
      <c r="K196" s="67" t="str">
        <f t="shared" si="18"/>
        <v/>
      </c>
      <c r="L196" s="67" t="str">
        <f t="shared" si="13"/>
        <v/>
      </c>
      <c r="M196" s="96"/>
      <c r="N196" s="96"/>
      <c r="O196" s="96"/>
      <c r="P196" s="108"/>
      <c r="Q196" s="108"/>
      <c r="R196" s="67" t="str">
        <f t="shared" si="14"/>
        <v/>
      </c>
      <c r="S196" s="67" t="str">
        <f t="shared" si="15"/>
        <v/>
      </c>
      <c r="T196" s="89"/>
      <c r="U196" s="5"/>
      <c r="V196" s="5"/>
      <c r="W196" s="5"/>
      <c r="X196" s="5"/>
      <c r="Y196" s="5"/>
      <c r="Z196" s="5"/>
    </row>
    <row r="197" spans="1:26">
      <c r="A197" s="95"/>
      <c r="B197" s="107"/>
      <c r="C197" s="96"/>
      <c r="D197" s="96"/>
      <c r="E197" s="96"/>
      <c r="F197" s="96"/>
      <c r="G197" s="96"/>
      <c r="H197" s="96"/>
      <c r="I197" s="97"/>
      <c r="J197" s="67" t="str">
        <f t="shared" si="18"/>
        <v/>
      </c>
      <c r="K197" s="67" t="str">
        <f t="shared" si="18"/>
        <v/>
      </c>
      <c r="L197" s="67" t="str">
        <f t="shared" ref="L197:L260" si="19">IF($A197="","",$J197-$K197)</f>
        <v/>
      </c>
      <c r="M197" s="96"/>
      <c r="N197" s="96"/>
      <c r="O197" s="96"/>
      <c r="P197" s="108"/>
      <c r="Q197" s="108"/>
      <c r="R197" s="67" t="str">
        <f t="shared" ref="R197:R260" si="20">IF($A197="","",IF($Q197=0,$I197,$I197/(1+$Q197)))</f>
        <v/>
      </c>
      <c r="S197" s="67" t="str">
        <f t="shared" ref="S197:S260" si="21">IF($A197="","",$I197-$R197)</f>
        <v/>
      </c>
      <c r="T197" s="89"/>
      <c r="U197" s="5"/>
      <c r="V197" s="5"/>
      <c r="W197" s="5"/>
      <c r="X197" s="5"/>
      <c r="Y197" s="5"/>
      <c r="Z197" s="5"/>
    </row>
    <row r="198" spans="1:26">
      <c r="A198" s="95"/>
      <c r="B198" s="107"/>
      <c r="C198" s="96"/>
      <c r="D198" s="96"/>
      <c r="E198" s="96"/>
      <c r="F198" s="96"/>
      <c r="G198" s="96"/>
      <c r="H198" s="96"/>
      <c r="I198" s="97"/>
      <c r="J198" s="67" t="str">
        <f t="shared" si="18"/>
        <v/>
      </c>
      <c r="K198" s="67" t="str">
        <f t="shared" si="18"/>
        <v/>
      </c>
      <c r="L198" s="67" t="str">
        <f t="shared" si="19"/>
        <v/>
      </c>
      <c r="M198" s="96"/>
      <c r="N198" s="96"/>
      <c r="O198" s="96"/>
      <c r="P198" s="108"/>
      <c r="Q198" s="108"/>
      <c r="R198" s="67" t="str">
        <f t="shared" si="20"/>
        <v/>
      </c>
      <c r="S198" s="67" t="str">
        <f t="shared" si="21"/>
        <v/>
      </c>
      <c r="T198" s="89"/>
      <c r="U198" s="5"/>
      <c r="V198" s="5"/>
      <c r="W198" s="5"/>
      <c r="X198" s="5"/>
      <c r="Y198" s="5"/>
      <c r="Z198" s="5"/>
    </row>
    <row r="199" spans="1:26">
      <c r="A199" s="95"/>
      <c r="B199" s="107"/>
      <c r="C199" s="96"/>
      <c r="D199" s="96"/>
      <c r="E199" s="96"/>
      <c r="F199" s="96"/>
      <c r="G199" s="96"/>
      <c r="H199" s="96"/>
      <c r="I199" s="97"/>
      <c r="J199" s="67" t="str">
        <f t="shared" si="18"/>
        <v/>
      </c>
      <c r="K199" s="67" t="str">
        <f t="shared" si="18"/>
        <v/>
      </c>
      <c r="L199" s="67" t="str">
        <f t="shared" si="19"/>
        <v/>
      </c>
      <c r="M199" s="96"/>
      <c r="N199" s="96"/>
      <c r="O199" s="96"/>
      <c r="P199" s="108"/>
      <c r="Q199" s="108"/>
      <c r="R199" s="67" t="str">
        <f t="shared" si="20"/>
        <v/>
      </c>
      <c r="S199" s="67" t="str">
        <f t="shared" si="21"/>
        <v/>
      </c>
      <c r="T199" s="89"/>
      <c r="U199" s="5"/>
      <c r="V199" s="5"/>
      <c r="W199" s="5"/>
      <c r="X199" s="5"/>
      <c r="Y199" s="5"/>
      <c r="Z199" s="5"/>
    </row>
    <row r="200" spans="1:26">
      <c r="A200" s="95"/>
      <c r="B200" s="107"/>
      <c r="C200" s="96"/>
      <c r="D200" s="96"/>
      <c r="E200" s="96"/>
      <c r="F200" s="96"/>
      <c r="G200" s="96"/>
      <c r="H200" s="96"/>
      <c r="I200" s="97"/>
      <c r="J200" s="67" t="str">
        <f t="shared" si="18"/>
        <v/>
      </c>
      <c r="K200" s="67" t="str">
        <f t="shared" si="18"/>
        <v/>
      </c>
      <c r="L200" s="67" t="str">
        <f t="shared" si="19"/>
        <v/>
      </c>
      <c r="M200" s="96"/>
      <c r="N200" s="96"/>
      <c r="O200" s="96"/>
      <c r="P200" s="108"/>
      <c r="Q200" s="108"/>
      <c r="R200" s="67" t="str">
        <f t="shared" si="20"/>
        <v/>
      </c>
      <c r="S200" s="67" t="str">
        <f t="shared" si="21"/>
        <v/>
      </c>
      <c r="T200" s="89"/>
      <c r="U200" s="5"/>
      <c r="V200" s="5"/>
      <c r="W200" s="5"/>
      <c r="X200" s="5"/>
      <c r="Y200" s="5"/>
      <c r="Z200" s="5"/>
    </row>
    <row r="201" spans="1:26">
      <c r="A201" s="95"/>
      <c r="B201" s="107"/>
      <c r="C201" s="96"/>
      <c r="D201" s="96"/>
      <c r="E201" s="96"/>
      <c r="F201" s="96"/>
      <c r="G201" s="96"/>
      <c r="H201" s="96"/>
      <c r="I201" s="97"/>
      <c r="J201" s="67" t="str">
        <f t="shared" si="18"/>
        <v/>
      </c>
      <c r="K201" s="67" t="str">
        <f t="shared" si="18"/>
        <v/>
      </c>
      <c r="L201" s="67" t="str">
        <f t="shared" si="19"/>
        <v/>
      </c>
      <c r="M201" s="96"/>
      <c r="N201" s="96"/>
      <c r="O201" s="96"/>
      <c r="P201" s="108"/>
      <c r="Q201" s="108"/>
      <c r="R201" s="67" t="str">
        <f t="shared" si="20"/>
        <v/>
      </c>
      <c r="S201" s="67" t="str">
        <f t="shared" si="21"/>
        <v/>
      </c>
      <c r="T201" s="89"/>
      <c r="U201" s="5"/>
      <c r="V201" s="5"/>
      <c r="W201" s="5"/>
      <c r="X201" s="5"/>
      <c r="Y201" s="5"/>
      <c r="Z201" s="5"/>
    </row>
    <row r="202" spans="1:26">
      <c r="A202" s="95"/>
      <c r="B202" s="107"/>
      <c r="C202" s="96"/>
      <c r="D202" s="96"/>
      <c r="E202" s="96"/>
      <c r="F202" s="96"/>
      <c r="G202" s="96"/>
      <c r="H202" s="96"/>
      <c r="I202" s="97"/>
      <c r="J202" s="67" t="str">
        <f t="shared" si="18"/>
        <v/>
      </c>
      <c r="K202" s="67" t="str">
        <f t="shared" si="18"/>
        <v/>
      </c>
      <c r="L202" s="67" t="str">
        <f t="shared" si="19"/>
        <v/>
      </c>
      <c r="M202" s="96"/>
      <c r="N202" s="96"/>
      <c r="O202" s="96"/>
      <c r="P202" s="108"/>
      <c r="Q202" s="108"/>
      <c r="R202" s="67" t="str">
        <f t="shared" si="20"/>
        <v/>
      </c>
      <c r="S202" s="67" t="str">
        <f t="shared" si="21"/>
        <v/>
      </c>
      <c r="T202" s="89"/>
      <c r="U202" s="5"/>
      <c r="V202" s="5"/>
      <c r="W202" s="5"/>
      <c r="X202" s="5"/>
      <c r="Y202" s="5"/>
      <c r="Z202" s="5"/>
    </row>
    <row r="203" spans="1:26">
      <c r="A203" s="95"/>
      <c r="B203" s="107"/>
      <c r="C203" s="96"/>
      <c r="D203" s="96"/>
      <c r="E203" s="96"/>
      <c r="F203" s="96"/>
      <c r="G203" s="96"/>
      <c r="H203" s="96"/>
      <c r="I203" s="97"/>
      <c r="J203" s="67" t="str">
        <f t="shared" si="18"/>
        <v/>
      </c>
      <c r="K203" s="67" t="str">
        <f t="shared" si="18"/>
        <v/>
      </c>
      <c r="L203" s="67" t="str">
        <f t="shared" si="19"/>
        <v/>
      </c>
      <c r="M203" s="96"/>
      <c r="N203" s="96"/>
      <c r="O203" s="96"/>
      <c r="P203" s="108"/>
      <c r="Q203" s="108"/>
      <c r="R203" s="67" t="str">
        <f t="shared" si="20"/>
        <v/>
      </c>
      <c r="S203" s="67" t="str">
        <f t="shared" si="21"/>
        <v/>
      </c>
      <c r="T203" s="89"/>
      <c r="U203" s="5"/>
      <c r="V203" s="5"/>
      <c r="W203" s="5"/>
      <c r="X203" s="5"/>
      <c r="Y203" s="5"/>
      <c r="Z203" s="5"/>
    </row>
    <row r="204" spans="1:26">
      <c r="A204" s="95"/>
      <c r="B204" s="107"/>
      <c r="C204" s="96"/>
      <c r="D204" s="96"/>
      <c r="E204" s="96"/>
      <c r="F204" s="96"/>
      <c r="G204" s="96"/>
      <c r="H204" s="96"/>
      <c r="I204" s="97"/>
      <c r="J204" s="67" t="str">
        <f t="shared" si="18"/>
        <v/>
      </c>
      <c r="K204" s="67" t="str">
        <f t="shared" si="18"/>
        <v/>
      </c>
      <c r="L204" s="67" t="str">
        <f t="shared" si="19"/>
        <v/>
      </c>
      <c r="M204" s="96"/>
      <c r="N204" s="96"/>
      <c r="O204" s="96"/>
      <c r="P204" s="108"/>
      <c r="Q204" s="108"/>
      <c r="R204" s="67" t="str">
        <f t="shared" si="20"/>
        <v/>
      </c>
      <c r="S204" s="67" t="str">
        <f t="shared" si="21"/>
        <v/>
      </c>
      <c r="T204" s="89"/>
      <c r="U204" s="5"/>
      <c r="V204" s="5"/>
      <c r="W204" s="5"/>
      <c r="X204" s="5"/>
      <c r="Y204" s="5"/>
      <c r="Z204" s="5"/>
    </row>
    <row r="205" spans="1:26">
      <c r="A205" s="95"/>
      <c r="B205" s="107"/>
      <c r="C205" s="96"/>
      <c r="D205" s="96"/>
      <c r="E205" s="96"/>
      <c r="F205" s="96"/>
      <c r="G205" s="96"/>
      <c r="H205" s="96"/>
      <c r="I205" s="97"/>
      <c r="J205" s="67" t="str">
        <f t="shared" ref="J205:K224" si="22">IF($A205="","",$I205)</f>
        <v/>
      </c>
      <c r="K205" s="67" t="str">
        <f t="shared" si="22"/>
        <v/>
      </c>
      <c r="L205" s="67" t="str">
        <f t="shared" si="19"/>
        <v/>
      </c>
      <c r="M205" s="96"/>
      <c r="N205" s="96"/>
      <c r="O205" s="96"/>
      <c r="P205" s="108"/>
      <c r="Q205" s="108"/>
      <c r="R205" s="67" t="str">
        <f t="shared" si="20"/>
        <v/>
      </c>
      <c r="S205" s="67" t="str">
        <f t="shared" si="21"/>
        <v/>
      </c>
      <c r="T205" s="89"/>
      <c r="U205" s="5"/>
      <c r="V205" s="5"/>
      <c r="W205" s="5"/>
      <c r="X205" s="5"/>
      <c r="Y205" s="5"/>
      <c r="Z205" s="5"/>
    </row>
    <row r="206" spans="1:26">
      <c r="A206" s="95"/>
      <c r="B206" s="107"/>
      <c r="C206" s="96"/>
      <c r="D206" s="96"/>
      <c r="E206" s="96"/>
      <c r="F206" s="96"/>
      <c r="G206" s="96"/>
      <c r="H206" s="96"/>
      <c r="I206" s="97"/>
      <c r="J206" s="67" t="str">
        <f t="shared" si="22"/>
        <v/>
      </c>
      <c r="K206" s="67" t="str">
        <f t="shared" si="22"/>
        <v/>
      </c>
      <c r="L206" s="67" t="str">
        <f t="shared" si="19"/>
        <v/>
      </c>
      <c r="M206" s="96"/>
      <c r="N206" s="96"/>
      <c r="O206" s="96"/>
      <c r="P206" s="108"/>
      <c r="Q206" s="108"/>
      <c r="R206" s="67" t="str">
        <f t="shared" si="20"/>
        <v/>
      </c>
      <c r="S206" s="67" t="str">
        <f t="shared" si="21"/>
        <v/>
      </c>
      <c r="T206" s="89"/>
      <c r="U206" s="5"/>
      <c r="V206" s="5"/>
      <c r="W206" s="5"/>
      <c r="X206" s="5"/>
      <c r="Y206" s="5"/>
      <c r="Z206" s="5"/>
    </row>
    <row r="207" spans="1:26">
      <c r="A207" s="95"/>
      <c r="B207" s="107"/>
      <c r="C207" s="96"/>
      <c r="D207" s="96"/>
      <c r="E207" s="96"/>
      <c r="F207" s="96"/>
      <c r="G207" s="96"/>
      <c r="H207" s="96"/>
      <c r="I207" s="97"/>
      <c r="J207" s="67" t="str">
        <f t="shared" si="22"/>
        <v/>
      </c>
      <c r="K207" s="67" t="str">
        <f t="shared" si="22"/>
        <v/>
      </c>
      <c r="L207" s="67" t="str">
        <f t="shared" si="19"/>
        <v/>
      </c>
      <c r="M207" s="96"/>
      <c r="N207" s="96"/>
      <c r="O207" s="96"/>
      <c r="P207" s="108"/>
      <c r="Q207" s="108"/>
      <c r="R207" s="67" t="str">
        <f t="shared" si="20"/>
        <v/>
      </c>
      <c r="S207" s="67" t="str">
        <f t="shared" si="21"/>
        <v/>
      </c>
      <c r="T207" s="89"/>
      <c r="U207" s="5"/>
      <c r="V207" s="5"/>
      <c r="W207" s="5"/>
      <c r="X207" s="5"/>
      <c r="Y207" s="5"/>
      <c r="Z207" s="5"/>
    </row>
    <row r="208" spans="1:26">
      <c r="A208" s="95"/>
      <c r="B208" s="107"/>
      <c r="C208" s="96"/>
      <c r="D208" s="96"/>
      <c r="E208" s="96"/>
      <c r="F208" s="96"/>
      <c r="G208" s="96"/>
      <c r="H208" s="96"/>
      <c r="I208" s="97"/>
      <c r="J208" s="67" t="str">
        <f t="shared" si="22"/>
        <v/>
      </c>
      <c r="K208" s="67" t="str">
        <f t="shared" si="22"/>
        <v/>
      </c>
      <c r="L208" s="67" t="str">
        <f t="shared" si="19"/>
        <v/>
      </c>
      <c r="M208" s="96"/>
      <c r="N208" s="96"/>
      <c r="O208" s="96"/>
      <c r="P208" s="108"/>
      <c r="Q208" s="108"/>
      <c r="R208" s="67" t="str">
        <f t="shared" si="20"/>
        <v/>
      </c>
      <c r="S208" s="67" t="str">
        <f t="shared" si="21"/>
        <v/>
      </c>
      <c r="T208" s="89"/>
      <c r="U208" s="5"/>
      <c r="V208" s="5"/>
      <c r="W208" s="5"/>
      <c r="X208" s="5"/>
      <c r="Y208" s="5"/>
      <c r="Z208" s="5"/>
    </row>
    <row r="209" spans="1:26">
      <c r="A209" s="95"/>
      <c r="B209" s="107"/>
      <c r="C209" s="96"/>
      <c r="D209" s="96"/>
      <c r="E209" s="96"/>
      <c r="F209" s="96"/>
      <c r="G209" s="96"/>
      <c r="H209" s="96"/>
      <c r="I209" s="97"/>
      <c r="J209" s="67" t="str">
        <f t="shared" si="22"/>
        <v/>
      </c>
      <c r="K209" s="67" t="str">
        <f t="shared" si="22"/>
        <v/>
      </c>
      <c r="L209" s="67" t="str">
        <f t="shared" si="19"/>
        <v/>
      </c>
      <c r="M209" s="96"/>
      <c r="N209" s="96"/>
      <c r="O209" s="96"/>
      <c r="P209" s="108"/>
      <c r="Q209" s="108"/>
      <c r="R209" s="67" t="str">
        <f t="shared" si="20"/>
        <v/>
      </c>
      <c r="S209" s="67" t="str">
        <f t="shared" si="21"/>
        <v/>
      </c>
      <c r="T209" s="89"/>
      <c r="U209" s="5"/>
      <c r="V209" s="5"/>
      <c r="W209" s="5"/>
      <c r="X209" s="5"/>
      <c r="Y209" s="5"/>
      <c r="Z209" s="5"/>
    </row>
    <row r="210" spans="1:26">
      <c r="A210" s="95"/>
      <c r="B210" s="107"/>
      <c r="C210" s="96"/>
      <c r="D210" s="96"/>
      <c r="E210" s="96"/>
      <c r="F210" s="96"/>
      <c r="G210" s="96"/>
      <c r="H210" s="96"/>
      <c r="I210" s="97"/>
      <c r="J210" s="67" t="str">
        <f t="shared" si="22"/>
        <v/>
      </c>
      <c r="K210" s="67" t="str">
        <f t="shared" si="22"/>
        <v/>
      </c>
      <c r="L210" s="67" t="str">
        <f t="shared" si="19"/>
        <v/>
      </c>
      <c r="M210" s="96"/>
      <c r="N210" s="96"/>
      <c r="O210" s="96"/>
      <c r="P210" s="108"/>
      <c r="Q210" s="108"/>
      <c r="R210" s="67" t="str">
        <f t="shared" si="20"/>
        <v/>
      </c>
      <c r="S210" s="67" t="str">
        <f t="shared" si="21"/>
        <v/>
      </c>
      <c r="T210" s="89"/>
      <c r="U210" s="5"/>
      <c r="V210" s="5"/>
      <c r="W210" s="5"/>
      <c r="X210" s="5"/>
      <c r="Y210" s="5"/>
      <c r="Z210" s="5"/>
    </row>
    <row r="211" spans="1:26">
      <c r="A211" s="95"/>
      <c r="B211" s="107"/>
      <c r="C211" s="96"/>
      <c r="D211" s="96"/>
      <c r="E211" s="96"/>
      <c r="F211" s="96"/>
      <c r="G211" s="96"/>
      <c r="H211" s="96"/>
      <c r="I211" s="97"/>
      <c r="J211" s="67" t="str">
        <f t="shared" si="22"/>
        <v/>
      </c>
      <c r="K211" s="67" t="str">
        <f t="shared" si="22"/>
        <v/>
      </c>
      <c r="L211" s="67" t="str">
        <f t="shared" si="19"/>
        <v/>
      </c>
      <c r="M211" s="96"/>
      <c r="N211" s="96"/>
      <c r="O211" s="96"/>
      <c r="P211" s="108"/>
      <c r="Q211" s="108"/>
      <c r="R211" s="67" t="str">
        <f t="shared" si="20"/>
        <v/>
      </c>
      <c r="S211" s="67" t="str">
        <f t="shared" si="21"/>
        <v/>
      </c>
      <c r="T211" s="89"/>
      <c r="U211" s="5"/>
      <c r="V211" s="5"/>
      <c r="W211" s="5"/>
      <c r="X211" s="5"/>
      <c r="Y211" s="5"/>
      <c r="Z211" s="5"/>
    </row>
    <row r="212" spans="1:26">
      <c r="A212" s="95"/>
      <c r="B212" s="107"/>
      <c r="C212" s="96"/>
      <c r="D212" s="96"/>
      <c r="E212" s="96"/>
      <c r="F212" s="96"/>
      <c r="G212" s="96"/>
      <c r="H212" s="96"/>
      <c r="I212" s="97"/>
      <c r="J212" s="67" t="str">
        <f t="shared" si="22"/>
        <v/>
      </c>
      <c r="K212" s="67" t="str">
        <f t="shared" si="22"/>
        <v/>
      </c>
      <c r="L212" s="67" t="str">
        <f t="shared" si="19"/>
        <v/>
      </c>
      <c r="M212" s="96"/>
      <c r="N212" s="96"/>
      <c r="O212" s="96"/>
      <c r="P212" s="108"/>
      <c r="Q212" s="108"/>
      <c r="R212" s="67" t="str">
        <f t="shared" si="20"/>
        <v/>
      </c>
      <c r="S212" s="67" t="str">
        <f t="shared" si="21"/>
        <v/>
      </c>
      <c r="T212" s="89"/>
      <c r="U212" s="5"/>
      <c r="V212" s="5"/>
      <c r="W212" s="5"/>
      <c r="X212" s="5"/>
      <c r="Y212" s="5"/>
      <c r="Z212" s="5"/>
    </row>
    <row r="213" spans="1:26">
      <c r="A213" s="95"/>
      <c r="B213" s="107"/>
      <c r="C213" s="96"/>
      <c r="D213" s="96"/>
      <c r="E213" s="96"/>
      <c r="F213" s="96"/>
      <c r="G213" s="96"/>
      <c r="H213" s="96"/>
      <c r="I213" s="97"/>
      <c r="J213" s="67" t="str">
        <f t="shared" si="22"/>
        <v/>
      </c>
      <c r="K213" s="67" t="str">
        <f t="shared" si="22"/>
        <v/>
      </c>
      <c r="L213" s="67" t="str">
        <f t="shared" si="19"/>
        <v/>
      </c>
      <c r="M213" s="96"/>
      <c r="N213" s="96"/>
      <c r="O213" s="96"/>
      <c r="P213" s="108"/>
      <c r="Q213" s="108"/>
      <c r="R213" s="67" t="str">
        <f t="shared" si="20"/>
        <v/>
      </c>
      <c r="S213" s="67" t="str">
        <f t="shared" si="21"/>
        <v/>
      </c>
      <c r="T213" s="89"/>
      <c r="U213" s="5"/>
      <c r="V213" s="5"/>
      <c r="W213" s="5"/>
      <c r="X213" s="5"/>
      <c r="Y213" s="5"/>
      <c r="Z213" s="5"/>
    </row>
    <row r="214" spans="1:26">
      <c r="A214" s="95"/>
      <c r="B214" s="107"/>
      <c r="C214" s="96"/>
      <c r="D214" s="96"/>
      <c r="E214" s="96"/>
      <c r="F214" s="96"/>
      <c r="G214" s="96"/>
      <c r="H214" s="96"/>
      <c r="I214" s="97"/>
      <c r="J214" s="67" t="str">
        <f t="shared" si="22"/>
        <v/>
      </c>
      <c r="K214" s="67" t="str">
        <f t="shared" si="22"/>
        <v/>
      </c>
      <c r="L214" s="67" t="str">
        <f t="shared" si="19"/>
        <v/>
      </c>
      <c r="M214" s="96"/>
      <c r="N214" s="96"/>
      <c r="O214" s="96"/>
      <c r="P214" s="108"/>
      <c r="Q214" s="108"/>
      <c r="R214" s="67" t="str">
        <f t="shared" si="20"/>
        <v/>
      </c>
      <c r="S214" s="67" t="str">
        <f t="shared" si="21"/>
        <v/>
      </c>
      <c r="T214" s="89"/>
      <c r="U214" s="5"/>
      <c r="V214" s="5"/>
      <c r="W214" s="5"/>
      <c r="X214" s="5"/>
      <c r="Y214" s="5"/>
      <c r="Z214" s="5"/>
    </row>
    <row r="215" spans="1:26">
      <c r="A215" s="95"/>
      <c r="B215" s="107"/>
      <c r="C215" s="96"/>
      <c r="D215" s="96"/>
      <c r="E215" s="96"/>
      <c r="F215" s="96"/>
      <c r="G215" s="96"/>
      <c r="H215" s="96"/>
      <c r="I215" s="97"/>
      <c r="J215" s="67" t="str">
        <f t="shared" si="22"/>
        <v/>
      </c>
      <c r="K215" s="67" t="str">
        <f t="shared" si="22"/>
        <v/>
      </c>
      <c r="L215" s="67" t="str">
        <f t="shared" si="19"/>
        <v/>
      </c>
      <c r="M215" s="96"/>
      <c r="N215" s="96"/>
      <c r="O215" s="96"/>
      <c r="P215" s="108"/>
      <c r="Q215" s="108"/>
      <c r="R215" s="67" t="str">
        <f t="shared" si="20"/>
        <v/>
      </c>
      <c r="S215" s="67" t="str">
        <f t="shared" si="21"/>
        <v/>
      </c>
      <c r="T215" s="89"/>
      <c r="U215" s="5"/>
      <c r="V215" s="5"/>
      <c r="W215" s="5"/>
      <c r="X215" s="5"/>
      <c r="Y215" s="5"/>
      <c r="Z215" s="5"/>
    </row>
    <row r="216" spans="1:26">
      <c r="A216" s="95"/>
      <c r="B216" s="107"/>
      <c r="C216" s="96"/>
      <c r="D216" s="96"/>
      <c r="E216" s="96"/>
      <c r="F216" s="96"/>
      <c r="G216" s="96"/>
      <c r="H216" s="96"/>
      <c r="I216" s="97"/>
      <c r="J216" s="67" t="str">
        <f t="shared" si="22"/>
        <v/>
      </c>
      <c r="K216" s="67" t="str">
        <f t="shared" si="22"/>
        <v/>
      </c>
      <c r="L216" s="67" t="str">
        <f t="shared" si="19"/>
        <v/>
      </c>
      <c r="M216" s="96"/>
      <c r="N216" s="96"/>
      <c r="O216" s="96"/>
      <c r="P216" s="108"/>
      <c r="Q216" s="108"/>
      <c r="R216" s="67" t="str">
        <f t="shared" si="20"/>
        <v/>
      </c>
      <c r="S216" s="67" t="str">
        <f t="shared" si="21"/>
        <v/>
      </c>
      <c r="T216" s="89"/>
      <c r="U216" s="5"/>
      <c r="V216" s="5"/>
      <c r="W216" s="5"/>
      <c r="X216" s="5"/>
      <c r="Y216" s="5"/>
      <c r="Z216" s="5"/>
    </row>
    <row r="217" spans="1:26">
      <c r="A217" s="95"/>
      <c r="B217" s="107"/>
      <c r="C217" s="96"/>
      <c r="D217" s="96"/>
      <c r="E217" s="96"/>
      <c r="F217" s="96"/>
      <c r="G217" s="96"/>
      <c r="H217" s="96"/>
      <c r="I217" s="97"/>
      <c r="J217" s="67" t="str">
        <f t="shared" si="22"/>
        <v/>
      </c>
      <c r="K217" s="67" t="str">
        <f t="shared" si="22"/>
        <v/>
      </c>
      <c r="L217" s="67" t="str">
        <f t="shared" si="19"/>
        <v/>
      </c>
      <c r="M217" s="96"/>
      <c r="N217" s="96"/>
      <c r="O217" s="96"/>
      <c r="P217" s="108"/>
      <c r="Q217" s="108"/>
      <c r="R217" s="67" t="str">
        <f t="shared" si="20"/>
        <v/>
      </c>
      <c r="S217" s="67" t="str">
        <f t="shared" si="21"/>
        <v/>
      </c>
      <c r="T217" s="89"/>
      <c r="U217" s="5"/>
      <c r="V217" s="5"/>
      <c r="W217" s="5"/>
      <c r="X217" s="5"/>
      <c r="Y217" s="5"/>
      <c r="Z217" s="5"/>
    </row>
    <row r="218" spans="1:26">
      <c r="A218" s="95"/>
      <c r="B218" s="107"/>
      <c r="C218" s="96"/>
      <c r="D218" s="96"/>
      <c r="E218" s="96"/>
      <c r="F218" s="96"/>
      <c r="G218" s="96"/>
      <c r="H218" s="96"/>
      <c r="I218" s="97"/>
      <c r="J218" s="67" t="str">
        <f t="shared" si="22"/>
        <v/>
      </c>
      <c r="K218" s="67" t="str">
        <f t="shared" si="22"/>
        <v/>
      </c>
      <c r="L218" s="67" t="str">
        <f t="shared" si="19"/>
        <v/>
      </c>
      <c r="M218" s="96"/>
      <c r="N218" s="96"/>
      <c r="O218" s="96"/>
      <c r="P218" s="108"/>
      <c r="Q218" s="108"/>
      <c r="R218" s="67" t="str">
        <f t="shared" si="20"/>
        <v/>
      </c>
      <c r="S218" s="67" t="str">
        <f t="shared" si="21"/>
        <v/>
      </c>
      <c r="T218" s="89"/>
      <c r="U218" s="5"/>
      <c r="V218" s="5"/>
      <c r="W218" s="5"/>
      <c r="X218" s="5"/>
      <c r="Y218" s="5"/>
      <c r="Z218" s="5"/>
    </row>
    <row r="219" spans="1:26">
      <c r="A219" s="95"/>
      <c r="B219" s="107"/>
      <c r="C219" s="96"/>
      <c r="D219" s="96"/>
      <c r="E219" s="96"/>
      <c r="F219" s="96"/>
      <c r="G219" s="96"/>
      <c r="H219" s="96"/>
      <c r="I219" s="97"/>
      <c r="J219" s="67" t="str">
        <f t="shared" si="22"/>
        <v/>
      </c>
      <c r="K219" s="67" t="str">
        <f t="shared" si="22"/>
        <v/>
      </c>
      <c r="L219" s="67" t="str">
        <f t="shared" si="19"/>
        <v/>
      </c>
      <c r="M219" s="96"/>
      <c r="N219" s="96"/>
      <c r="O219" s="96"/>
      <c r="P219" s="108"/>
      <c r="Q219" s="108"/>
      <c r="R219" s="67" t="str">
        <f t="shared" si="20"/>
        <v/>
      </c>
      <c r="S219" s="67" t="str">
        <f t="shared" si="21"/>
        <v/>
      </c>
      <c r="T219" s="89"/>
      <c r="U219" s="5"/>
      <c r="V219" s="5"/>
      <c r="W219" s="5"/>
      <c r="X219" s="5"/>
      <c r="Y219" s="5"/>
      <c r="Z219" s="5"/>
    </row>
    <row r="220" spans="1:26">
      <c r="A220" s="95"/>
      <c r="B220" s="107"/>
      <c r="C220" s="96"/>
      <c r="D220" s="96"/>
      <c r="E220" s="96"/>
      <c r="F220" s="96"/>
      <c r="G220" s="96"/>
      <c r="H220" s="96"/>
      <c r="I220" s="97"/>
      <c r="J220" s="67" t="str">
        <f t="shared" si="22"/>
        <v/>
      </c>
      <c r="K220" s="67" t="str">
        <f t="shared" si="22"/>
        <v/>
      </c>
      <c r="L220" s="67" t="str">
        <f t="shared" si="19"/>
        <v/>
      </c>
      <c r="M220" s="96"/>
      <c r="N220" s="96"/>
      <c r="O220" s="96"/>
      <c r="P220" s="108"/>
      <c r="Q220" s="108"/>
      <c r="R220" s="67" t="str">
        <f t="shared" si="20"/>
        <v/>
      </c>
      <c r="S220" s="67" t="str">
        <f t="shared" si="21"/>
        <v/>
      </c>
      <c r="T220" s="89"/>
      <c r="U220" s="5"/>
      <c r="V220" s="5"/>
      <c r="W220" s="5"/>
      <c r="X220" s="5"/>
      <c r="Y220" s="5"/>
      <c r="Z220" s="5"/>
    </row>
    <row r="221" spans="1:26">
      <c r="A221" s="95"/>
      <c r="B221" s="107"/>
      <c r="C221" s="96"/>
      <c r="D221" s="96"/>
      <c r="E221" s="96"/>
      <c r="F221" s="96"/>
      <c r="G221" s="96"/>
      <c r="H221" s="96"/>
      <c r="I221" s="97"/>
      <c r="J221" s="67" t="str">
        <f t="shared" si="22"/>
        <v/>
      </c>
      <c r="K221" s="67" t="str">
        <f t="shared" si="22"/>
        <v/>
      </c>
      <c r="L221" s="67" t="str">
        <f t="shared" si="19"/>
        <v/>
      </c>
      <c r="M221" s="96"/>
      <c r="N221" s="96"/>
      <c r="O221" s="96"/>
      <c r="P221" s="108"/>
      <c r="Q221" s="108"/>
      <c r="R221" s="67" t="str">
        <f t="shared" si="20"/>
        <v/>
      </c>
      <c r="S221" s="67" t="str">
        <f t="shared" si="21"/>
        <v/>
      </c>
      <c r="T221" s="89"/>
      <c r="U221" s="5"/>
      <c r="V221" s="5"/>
      <c r="W221" s="5"/>
      <c r="X221" s="5"/>
      <c r="Y221" s="5"/>
      <c r="Z221" s="5"/>
    </row>
    <row r="222" spans="1:26">
      <c r="A222" s="95"/>
      <c r="B222" s="107"/>
      <c r="C222" s="96"/>
      <c r="D222" s="96"/>
      <c r="E222" s="96"/>
      <c r="F222" s="96"/>
      <c r="G222" s="96"/>
      <c r="H222" s="96"/>
      <c r="I222" s="97"/>
      <c r="J222" s="67" t="str">
        <f t="shared" si="22"/>
        <v/>
      </c>
      <c r="K222" s="67" t="str">
        <f t="shared" si="22"/>
        <v/>
      </c>
      <c r="L222" s="67" t="str">
        <f t="shared" si="19"/>
        <v/>
      </c>
      <c r="M222" s="96"/>
      <c r="N222" s="96"/>
      <c r="O222" s="96"/>
      <c r="P222" s="108"/>
      <c r="Q222" s="108"/>
      <c r="R222" s="67" t="str">
        <f t="shared" si="20"/>
        <v/>
      </c>
      <c r="S222" s="67" t="str">
        <f t="shared" si="21"/>
        <v/>
      </c>
      <c r="T222" s="89"/>
      <c r="U222" s="5"/>
      <c r="V222" s="5"/>
      <c r="W222" s="5"/>
      <c r="X222" s="5"/>
      <c r="Y222" s="5"/>
      <c r="Z222" s="5"/>
    </row>
    <row r="223" spans="1:26">
      <c r="A223" s="95"/>
      <c r="B223" s="107"/>
      <c r="C223" s="96"/>
      <c r="D223" s="96"/>
      <c r="E223" s="96"/>
      <c r="F223" s="96"/>
      <c r="G223" s="96"/>
      <c r="H223" s="96"/>
      <c r="I223" s="97"/>
      <c r="J223" s="67" t="str">
        <f t="shared" si="22"/>
        <v/>
      </c>
      <c r="K223" s="67" t="str">
        <f t="shared" si="22"/>
        <v/>
      </c>
      <c r="L223" s="67" t="str">
        <f t="shared" si="19"/>
        <v/>
      </c>
      <c r="M223" s="96"/>
      <c r="N223" s="96"/>
      <c r="O223" s="96"/>
      <c r="P223" s="108"/>
      <c r="Q223" s="108"/>
      <c r="R223" s="67" t="str">
        <f t="shared" si="20"/>
        <v/>
      </c>
      <c r="S223" s="67" t="str">
        <f t="shared" si="21"/>
        <v/>
      </c>
      <c r="T223" s="89"/>
      <c r="U223" s="5"/>
      <c r="V223" s="5"/>
      <c r="W223" s="5"/>
      <c r="X223" s="5"/>
      <c r="Y223" s="5"/>
      <c r="Z223" s="5"/>
    </row>
    <row r="224" spans="1:26">
      <c r="A224" s="95"/>
      <c r="B224" s="107"/>
      <c r="C224" s="96"/>
      <c r="D224" s="96"/>
      <c r="E224" s="96"/>
      <c r="F224" s="96"/>
      <c r="G224" s="96"/>
      <c r="H224" s="96"/>
      <c r="I224" s="97"/>
      <c r="J224" s="67" t="str">
        <f t="shared" si="22"/>
        <v/>
      </c>
      <c r="K224" s="67" t="str">
        <f t="shared" si="22"/>
        <v/>
      </c>
      <c r="L224" s="67" t="str">
        <f t="shared" si="19"/>
        <v/>
      </c>
      <c r="M224" s="96"/>
      <c r="N224" s="96"/>
      <c r="O224" s="96"/>
      <c r="P224" s="108"/>
      <c r="Q224" s="108"/>
      <c r="R224" s="67" t="str">
        <f t="shared" si="20"/>
        <v/>
      </c>
      <c r="S224" s="67" t="str">
        <f t="shared" si="21"/>
        <v/>
      </c>
      <c r="T224" s="89"/>
      <c r="U224" s="5"/>
      <c r="V224" s="5"/>
      <c r="W224" s="5"/>
      <c r="X224" s="5"/>
      <c r="Y224" s="5"/>
      <c r="Z224" s="5"/>
    </row>
    <row r="225" spans="1:26">
      <c r="A225" s="95"/>
      <c r="B225" s="107"/>
      <c r="C225" s="96"/>
      <c r="D225" s="96"/>
      <c r="E225" s="96"/>
      <c r="F225" s="96"/>
      <c r="G225" s="96"/>
      <c r="H225" s="96"/>
      <c r="I225" s="97"/>
      <c r="J225" s="67" t="str">
        <f t="shared" ref="J225:K244" si="23">IF($A225="","",$I225)</f>
        <v/>
      </c>
      <c r="K225" s="67" t="str">
        <f t="shared" si="23"/>
        <v/>
      </c>
      <c r="L225" s="67" t="str">
        <f t="shared" si="19"/>
        <v/>
      </c>
      <c r="M225" s="96"/>
      <c r="N225" s="96"/>
      <c r="O225" s="96"/>
      <c r="P225" s="108"/>
      <c r="Q225" s="108"/>
      <c r="R225" s="67" t="str">
        <f t="shared" si="20"/>
        <v/>
      </c>
      <c r="S225" s="67" t="str">
        <f t="shared" si="21"/>
        <v/>
      </c>
      <c r="T225" s="89"/>
      <c r="U225" s="5"/>
      <c r="V225" s="5"/>
      <c r="W225" s="5"/>
      <c r="X225" s="5"/>
      <c r="Y225" s="5"/>
      <c r="Z225" s="5"/>
    </row>
    <row r="226" spans="1:26">
      <c r="A226" s="95"/>
      <c r="B226" s="107"/>
      <c r="C226" s="96"/>
      <c r="D226" s="96"/>
      <c r="E226" s="96"/>
      <c r="F226" s="96"/>
      <c r="G226" s="96"/>
      <c r="H226" s="96"/>
      <c r="I226" s="97"/>
      <c r="J226" s="67" t="str">
        <f t="shared" si="23"/>
        <v/>
      </c>
      <c r="K226" s="67" t="str">
        <f t="shared" si="23"/>
        <v/>
      </c>
      <c r="L226" s="67" t="str">
        <f t="shared" si="19"/>
        <v/>
      </c>
      <c r="M226" s="96"/>
      <c r="N226" s="96"/>
      <c r="O226" s="96"/>
      <c r="P226" s="108"/>
      <c r="Q226" s="108"/>
      <c r="R226" s="67" t="str">
        <f t="shared" si="20"/>
        <v/>
      </c>
      <c r="S226" s="67" t="str">
        <f t="shared" si="21"/>
        <v/>
      </c>
      <c r="T226" s="89"/>
      <c r="U226" s="5"/>
      <c r="V226" s="5"/>
      <c r="W226" s="5"/>
      <c r="X226" s="5"/>
      <c r="Y226" s="5"/>
      <c r="Z226" s="5"/>
    </row>
    <row r="227" spans="1:26">
      <c r="A227" s="95"/>
      <c r="B227" s="107"/>
      <c r="C227" s="96"/>
      <c r="D227" s="96"/>
      <c r="E227" s="96"/>
      <c r="F227" s="96"/>
      <c r="G227" s="96"/>
      <c r="H227" s="96"/>
      <c r="I227" s="97"/>
      <c r="J227" s="67" t="str">
        <f t="shared" si="23"/>
        <v/>
      </c>
      <c r="K227" s="67" t="str">
        <f t="shared" si="23"/>
        <v/>
      </c>
      <c r="L227" s="67" t="str">
        <f t="shared" si="19"/>
        <v/>
      </c>
      <c r="M227" s="96"/>
      <c r="N227" s="96"/>
      <c r="O227" s="96"/>
      <c r="P227" s="108"/>
      <c r="Q227" s="108"/>
      <c r="R227" s="67" t="str">
        <f t="shared" si="20"/>
        <v/>
      </c>
      <c r="S227" s="67" t="str">
        <f t="shared" si="21"/>
        <v/>
      </c>
      <c r="T227" s="89"/>
      <c r="U227" s="5"/>
      <c r="V227" s="5"/>
      <c r="W227" s="5"/>
      <c r="X227" s="5"/>
      <c r="Y227" s="5"/>
      <c r="Z227" s="5"/>
    </row>
    <row r="228" spans="1:26">
      <c r="A228" s="95"/>
      <c r="B228" s="107"/>
      <c r="C228" s="96"/>
      <c r="D228" s="96"/>
      <c r="E228" s="96"/>
      <c r="F228" s="96"/>
      <c r="G228" s="96"/>
      <c r="H228" s="96"/>
      <c r="I228" s="97"/>
      <c r="J228" s="67" t="str">
        <f t="shared" si="23"/>
        <v/>
      </c>
      <c r="K228" s="67" t="str">
        <f t="shared" si="23"/>
        <v/>
      </c>
      <c r="L228" s="67" t="str">
        <f t="shared" si="19"/>
        <v/>
      </c>
      <c r="M228" s="96"/>
      <c r="N228" s="96"/>
      <c r="O228" s="96"/>
      <c r="P228" s="108"/>
      <c r="Q228" s="108"/>
      <c r="R228" s="67" t="str">
        <f t="shared" si="20"/>
        <v/>
      </c>
      <c r="S228" s="67" t="str">
        <f t="shared" si="21"/>
        <v/>
      </c>
      <c r="T228" s="89"/>
      <c r="U228" s="5"/>
      <c r="V228" s="5"/>
      <c r="W228" s="5"/>
      <c r="X228" s="5"/>
      <c r="Y228" s="5"/>
      <c r="Z228" s="5"/>
    </row>
    <row r="229" spans="1:26">
      <c r="A229" s="95"/>
      <c r="B229" s="107"/>
      <c r="C229" s="96"/>
      <c r="D229" s="96"/>
      <c r="E229" s="96"/>
      <c r="F229" s="96"/>
      <c r="G229" s="96"/>
      <c r="H229" s="96"/>
      <c r="I229" s="97"/>
      <c r="J229" s="67" t="str">
        <f t="shared" si="23"/>
        <v/>
      </c>
      <c r="K229" s="67" t="str">
        <f t="shared" si="23"/>
        <v/>
      </c>
      <c r="L229" s="67" t="str">
        <f t="shared" si="19"/>
        <v/>
      </c>
      <c r="M229" s="96"/>
      <c r="N229" s="96"/>
      <c r="O229" s="96"/>
      <c r="P229" s="108"/>
      <c r="Q229" s="108"/>
      <c r="R229" s="67" t="str">
        <f t="shared" si="20"/>
        <v/>
      </c>
      <c r="S229" s="67" t="str">
        <f t="shared" si="21"/>
        <v/>
      </c>
      <c r="T229" s="89"/>
      <c r="U229" s="5"/>
      <c r="V229" s="5"/>
      <c r="W229" s="5"/>
      <c r="X229" s="5"/>
      <c r="Y229" s="5"/>
      <c r="Z229" s="5"/>
    </row>
    <row r="230" spans="1:26">
      <c r="A230" s="95"/>
      <c r="B230" s="107"/>
      <c r="C230" s="96"/>
      <c r="D230" s="96"/>
      <c r="E230" s="96"/>
      <c r="F230" s="96"/>
      <c r="G230" s="96"/>
      <c r="H230" s="96"/>
      <c r="I230" s="97"/>
      <c r="J230" s="67" t="str">
        <f t="shared" si="23"/>
        <v/>
      </c>
      <c r="K230" s="67" t="str">
        <f t="shared" si="23"/>
        <v/>
      </c>
      <c r="L230" s="67" t="str">
        <f t="shared" si="19"/>
        <v/>
      </c>
      <c r="M230" s="96"/>
      <c r="N230" s="96"/>
      <c r="O230" s="96"/>
      <c r="P230" s="108"/>
      <c r="Q230" s="108"/>
      <c r="R230" s="67" t="str">
        <f t="shared" si="20"/>
        <v/>
      </c>
      <c r="S230" s="67" t="str">
        <f t="shared" si="21"/>
        <v/>
      </c>
      <c r="T230" s="89"/>
      <c r="U230" s="5"/>
      <c r="V230" s="5"/>
      <c r="W230" s="5"/>
      <c r="X230" s="5"/>
      <c r="Y230" s="5"/>
      <c r="Z230" s="5"/>
    </row>
    <row r="231" spans="1:26">
      <c r="A231" s="95"/>
      <c r="B231" s="107"/>
      <c r="C231" s="96"/>
      <c r="D231" s="96"/>
      <c r="E231" s="96"/>
      <c r="F231" s="96"/>
      <c r="G231" s="96"/>
      <c r="H231" s="96"/>
      <c r="I231" s="97"/>
      <c r="J231" s="67" t="str">
        <f t="shared" si="23"/>
        <v/>
      </c>
      <c r="K231" s="67" t="str">
        <f t="shared" si="23"/>
        <v/>
      </c>
      <c r="L231" s="67" t="str">
        <f t="shared" si="19"/>
        <v/>
      </c>
      <c r="M231" s="96"/>
      <c r="N231" s="96"/>
      <c r="O231" s="96"/>
      <c r="P231" s="108"/>
      <c r="Q231" s="108"/>
      <c r="R231" s="67" t="str">
        <f t="shared" si="20"/>
        <v/>
      </c>
      <c r="S231" s="67" t="str">
        <f t="shared" si="21"/>
        <v/>
      </c>
      <c r="T231" s="89"/>
      <c r="U231" s="5"/>
      <c r="V231" s="5"/>
      <c r="W231" s="5"/>
      <c r="X231" s="5"/>
      <c r="Y231" s="5"/>
      <c r="Z231" s="5"/>
    </row>
    <row r="232" spans="1:26">
      <c r="A232" s="95"/>
      <c r="B232" s="107"/>
      <c r="C232" s="96"/>
      <c r="D232" s="96"/>
      <c r="E232" s="96"/>
      <c r="F232" s="96"/>
      <c r="G232" s="96"/>
      <c r="H232" s="96"/>
      <c r="I232" s="97"/>
      <c r="J232" s="67" t="str">
        <f t="shared" si="23"/>
        <v/>
      </c>
      <c r="K232" s="67" t="str">
        <f t="shared" si="23"/>
        <v/>
      </c>
      <c r="L232" s="67" t="str">
        <f t="shared" si="19"/>
        <v/>
      </c>
      <c r="M232" s="96"/>
      <c r="N232" s="96"/>
      <c r="O232" s="96"/>
      <c r="P232" s="108"/>
      <c r="Q232" s="108"/>
      <c r="R232" s="67" t="str">
        <f t="shared" si="20"/>
        <v/>
      </c>
      <c r="S232" s="67" t="str">
        <f t="shared" si="21"/>
        <v/>
      </c>
      <c r="T232" s="89"/>
      <c r="U232" s="5"/>
      <c r="V232" s="5"/>
      <c r="W232" s="5"/>
      <c r="X232" s="5"/>
      <c r="Y232" s="5"/>
      <c r="Z232" s="5"/>
    </row>
    <row r="233" spans="1:26">
      <c r="A233" s="95"/>
      <c r="B233" s="107"/>
      <c r="C233" s="96"/>
      <c r="D233" s="96"/>
      <c r="E233" s="96"/>
      <c r="F233" s="96"/>
      <c r="G233" s="96"/>
      <c r="H233" s="96"/>
      <c r="I233" s="97"/>
      <c r="J233" s="67" t="str">
        <f t="shared" si="23"/>
        <v/>
      </c>
      <c r="K233" s="67" t="str">
        <f t="shared" si="23"/>
        <v/>
      </c>
      <c r="L233" s="67" t="str">
        <f t="shared" si="19"/>
        <v/>
      </c>
      <c r="M233" s="96"/>
      <c r="N233" s="96"/>
      <c r="O233" s="96"/>
      <c r="P233" s="108"/>
      <c r="Q233" s="108"/>
      <c r="R233" s="67" t="str">
        <f t="shared" si="20"/>
        <v/>
      </c>
      <c r="S233" s="67" t="str">
        <f t="shared" si="21"/>
        <v/>
      </c>
      <c r="T233" s="89"/>
      <c r="U233" s="5"/>
      <c r="V233" s="5"/>
      <c r="W233" s="5"/>
      <c r="X233" s="5"/>
      <c r="Y233" s="5"/>
      <c r="Z233" s="5"/>
    </row>
    <row r="234" spans="1:26">
      <c r="A234" s="95"/>
      <c r="B234" s="107"/>
      <c r="C234" s="96"/>
      <c r="D234" s="96"/>
      <c r="E234" s="96"/>
      <c r="F234" s="96"/>
      <c r="G234" s="96"/>
      <c r="H234" s="96"/>
      <c r="I234" s="97"/>
      <c r="J234" s="67" t="str">
        <f t="shared" si="23"/>
        <v/>
      </c>
      <c r="K234" s="67" t="str">
        <f t="shared" si="23"/>
        <v/>
      </c>
      <c r="L234" s="67" t="str">
        <f t="shared" si="19"/>
        <v/>
      </c>
      <c r="M234" s="96"/>
      <c r="N234" s="96"/>
      <c r="O234" s="96"/>
      <c r="P234" s="108"/>
      <c r="Q234" s="108"/>
      <c r="R234" s="67" t="str">
        <f t="shared" si="20"/>
        <v/>
      </c>
      <c r="S234" s="67" t="str">
        <f t="shared" si="21"/>
        <v/>
      </c>
      <c r="T234" s="89"/>
      <c r="U234" s="5"/>
      <c r="V234" s="5"/>
      <c r="W234" s="5"/>
      <c r="X234" s="5"/>
      <c r="Y234" s="5"/>
      <c r="Z234" s="5"/>
    </row>
    <row r="235" spans="1:26">
      <c r="A235" s="95"/>
      <c r="B235" s="107"/>
      <c r="C235" s="96"/>
      <c r="D235" s="96"/>
      <c r="E235" s="96"/>
      <c r="F235" s="96"/>
      <c r="G235" s="96"/>
      <c r="H235" s="96"/>
      <c r="I235" s="97"/>
      <c r="J235" s="67" t="str">
        <f t="shared" si="23"/>
        <v/>
      </c>
      <c r="K235" s="67" t="str">
        <f t="shared" si="23"/>
        <v/>
      </c>
      <c r="L235" s="67" t="str">
        <f t="shared" si="19"/>
        <v/>
      </c>
      <c r="M235" s="96"/>
      <c r="N235" s="96"/>
      <c r="O235" s="96"/>
      <c r="P235" s="108"/>
      <c r="Q235" s="108"/>
      <c r="R235" s="67" t="str">
        <f t="shared" si="20"/>
        <v/>
      </c>
      <c r="S235" s="67" t="str">
        <f t="shared" si="21"/>
        <v/>
      </c>
      <c r="T235" s="89"/>
      <c r="U235" s="5"/>
      <c r="V235" s="5"/>
      <c r="W235" s="5"/>
      <c r="X235" s="5"/>
      <c r="Y235" s="5"/>
      <c r="Z235" s="5"/>
    </row>
    <row r="236" spans="1:26">
      <c r="A236" s="95"/>
      <c r="B236" s="107"/>
      <c r="C236" s="96"/>
      <c r="D236" s="96"/>
      <c r="E236" s="96"/>
      <c r="F236" s="96"/>
      <c r="G236" s="96"/>
      <c r="H236" s="96"/>
      <c r="I236" s="97"/>
      <c r="J236" s="67" t="str">
        <f t="shared" si="23"/>
        <v/>
      </c>
      <c r="K236" s="67" t="str">
        <f t="shared" si="23"/>
        <v/>
      </c>
      <c r="L236" s="67" t="str">
        <f t="shared" si="19"/>
        <v/>
      </c>
      <c r="M236" s="96"/>
      <c r="N236" s="96"/>
      <c r="O236" s="96"/>
      <c r="P236" s="108"/>
      <c r="Q236" s="108"/>
      <c r="R236" s="67" t="str">
        <f t="shared" si="20"/>
        <v/>
      </c>
      <c r="S236" s="67" t="str">
        <f t="shared" si="21"/>
        <v/>
      </c>
      <c r="T236" s="89"/>
      <c r="U236" s="5"/>
      <c r="V236" s="5"/>
      <c r="W236" s="5"/>
      <c r="X236" s="5"/>
      <c r="Y236" s="5"/>
      <c r="Z236" s="5"/>
    </row>
    <row r="237" spans="1:26">
      <c r="A237" s="95"/>
      <c r="B237" s="107"/>
      <c r="C237" s="96"/>
      <c r="D237" s="96"/>
      <c r="E237" s="96"/>
      <c r="F237" s="96"/>
      <c r="G237" s="96"/>
      <c r="H237" s="96"/>
      <c r="I237" s="97"/>
      <c r="J237" s="67" t="str">
        <f t="shared" si="23"/>
        <v/>
      </c>
      <c r="K237" s="67" t="str">
        <f t="shared" si="23"/>
        <v/>
      </c>
      <c r="L237" s="67" t="str">
        <f t="shared" si="19"/>
        <v/>
      </c>
      <c r="M237" s="96"/>
      <c r="N237" s="96"/>
      <c r="O237" s="96"/>
      <c r="P237" s="108"/>
      <c r="Q237" s="108"/>
      <c r="R237" s="67" t="str">
        <f t="shared" si="20"/>
        <v/>
      </c>
      <c r="S237" s="67" t="str">
        <f t="shared" si="21"/>
        <v/>
      </c>
      <c r="T237" s="89"/>
      <c r="U237" s="5"/>
      <c r="V237" s="5"/>
      <c r="W237" s="5"/>
      <c r="X237" s="5"/>
      <c r="Y237" s="5"/>
      <c r="Z237" s="5"/>
    </row>
    <row r="238" spans="1:26">
      <c r="A238" s="95"/>
      <c r="B238" s="107"/>
      <c r="C238" s="96"/>
      <c r="D238" s="96"/>
      <c r="E238" s="96"/>
      <c r="F238" s="96"/>
      <c r="G238" s="96"/>
      <c r="H238" s="96"/>
      <c r="I238" s="97"/>
      <c r="J238" s="67" t="str">
        <f t="shared" si="23"/>
        <v/>
      </c>
      <c r="K238" s="67" t="str">
        <f t="shared" si="23"/>
        <v/>
      </c>
      <c r="L238" s="67" t="str">
        <f t="shared" si="19"/>
        <v/>
      </c>
      <c r="M238" s="96"/>
      <c r="N238" s="96"/>
      <c r="O238" s="96"/>
      <c r="P238" s="108"/>
      <c r="Q238" s="108"/>
      <c r="R238" s="67" t="str">
        <f t="shared" si="20"/>
        <v/>
      </c>
      <c r="S238" s="67" t="str">
        <f t="shared" si="21"/>
        <v/>
      </c>
      <c r="T238" s="89"/>
      <c r="U238" s="5"/>
      <c r="V238" s="5"/>
      <c r="W238" s="5"/>
      <c r="X238" s="5"/>
      <c r="Y238" s="5"/>
      <c r="Z238" s="5"/>
    </row>
    <row r="239" spans="1:26">
      <c r="A239" s="95"/>
      <c r="B239" s="107"/>
      <c r="C239" s="96"/>
      <c r="D239" s="96"/>
      <c r="E239" s="96"/>
      <c r="F239" s="96"/>
      <c r="G239" s="96"/>
      <c r="H239" s="96"/>
      <c r="I239" s="97"/>
      <c r="J239" s="67" t="str">
        <f t="shared" si="23"/>
        <v/>
      </c>
      <c r="K239" s="67" t="str">
        <f t="shared" si="23"/>
        <v/>
      </c>
      <c r="L239" s="67" t="str">
        <f t="shared" si="19"/>
        <v/>
      </c>
      <c r="M239" s="96"/>
      <c r="N239" s="96"/>
      <c r="O239" s="96"/>
      <c r="P239" s="108"/>
      <c r="Q239" s="108"/>
      <c r="R239" s="67" t="str">
        <f t="shared" si="20"/>
        <v/>
      </c>
      <c r="S239" s="67" t="str">
        <f t="shared" si="21"/>
        <v/>
      </c>
      <c r="T239" s="89"/>
      <c r="U239" s="5"/>
      <c r="V239" s="5"/>
      <c r="W239" s="5"/>
      <c r="X239" s="5"/>
      <c r="Y239" s="5"/>
      <c r="Z239" s="5"/>
    </row>
    <row r="240" spans="1:26">
      <c r="A240" s="95"/>
      <c r="B240" s="107"/>
      <c r="C240" s="96"/>
      <c r="D240" s="96"/>
      <c r="E240" s="96"/>
      <c r="F240" s="96"/>
      <c r="G240" s="96"/>
      <c r="H240" s="96"/>
      <c r="I240" s="97"/>
      <c r="J240" s="67" t="str">
        <f t="shared" si="23"/>
        <v/>
      </c>
      <c r="K240" s="67" t="str">
        <f t="shared" si="23"/>
        <v/>
      </c>
      <c r="L240" s="67" t="str">
        <f t="shared" si="19"/>
        <v/>
      </c>
      <c r="M240" s="96"/>
      <c r="N240" s="96"/>
      <c r="O240" s="96"/>
      <c r="P240" s="108"/>
      <c r="Q240" s="108"/>
      <c r="R240" s="67" t="str">
        <f t="shared" si="20"/>
        <v/>
      </c>
      <c r="S240" s="67" t="str">
        <f t="shared" si="21"/>
        <v/>
      </c>
      <c r="T240" s="89"/>
      <c r="U240" s="5"/>
      <c r="V240" s="5"/>
      <c r="W240" s="5"/>
      <c r="X240" s="5"/>
      <c r="Y240" s="5"/>
      <c r="Z240" s="5"/>
    </row>
    <row r="241" spans="1:26">
      <c r="A241" s="95"/>
      <c r="B241" s="107"/>
      <c r="C241" s="96"/>
      <c r="D241" s="96"/>
      <c r="E241" s="96"/>
      <c r="F241" s="96"/>
      <c r="G241" s="96"/>
      <c r="H241" s="96"/>
      <c r="I241" s="97"/>
      <c r="J241" s="67" t="str">
        <f t="shared" si="23"/>
        <v/>
      </c>
      <c r="K241" s="67" t="str">
        <f t="shared" si="23"/>
        <v/>
      </c>
      <c r="L241" s="67" t="str">
        <f t="shared" si="19"/>
        <v/>
      </c>
      <c r="M241" s="96"/>
      <c r="N241" s="96"/>
      <c r="O241" s="96"/>
      <c r="P241" s="108"/>
      <c r="Q241" s="108"/>
      <c r="R241" s="67" t="str">
        <f t="shared" si="20"/>
        <v/>
      </c>
      <c r="S241" s="67" t="str">
        <f t="shared" si="21"/>
        <v/>
      </c>
      <c r="T241" s="89"/>
      <c r="U241" s="5"/>
      <c r="V241" s="5"/>
      <c r="W241" s="5"/>
      <c r="X241" s="5"/>
      <c r="Y241" s="5"/>
      <c r="Z241" s="5"/>
    </row>
    <row r="242" spans="1:26">
      <c r="A242" s="95"/>
      <c r="B242" s="107"/>
      <c r="C242" s="96"/>
      <c r="D242" s="96"/>
      <c r="E242" s="96"/>
      <c r="F242" s="96"/>
      <c r="G242" s="96"/>
      <c r="H242" s="96"/>
      <c r="I242" s="97"/>
      <c r="J242" s="67" t="str">
        <f t="shared" si="23"/>
        <v/>
      </c>
      <c r="K242" s="67" t="str">
        <f t="shared" si="23"/>
        <v/>
      </c>
      <c r="L242" s="67" t="str">
        <f t="shared" si="19"/>
        <v/>
      </c>
      <c r="M242" s="96"/>
      <c r="N242" s="96"/>
      <c r="O242" s="96"/>
      <c r="P242" s="108"/>
      <c r="Q242" s="108"/>
      <c r="R242" s="67" t="str">
        <f t="shared" si="20"/>
        <v/>
      </c>
      <c r="S242" s="67" t="str">
        <f t="shared" si="21"/>
        <v/>
      </c>
      <c r="T242" s="89"/>
      <c r="U242" s="5"/>
      <c r="V242" s="5"/>
      <c r="W242" s="5"/>
      <c r="X242" s="5"/>
      <c r="Y242" s="5"/>
      <c r="Z242" s="5"/>
    </row>
    <row r="243" spans="1:26">
      <c r="A243" s="95"/>
      <c r="B243" s="107"/>
      <c r="C243" s="96"/>
      <c r="D243" s="96"/>
      <c r="E243" s="96"/>
      <c r="F243" s="96"/>
      <c r="G243" s="96"/>
      <c r="H243" s="96"/>
      <c r="I243" s="97"/>
      <c r="J243" s="67" t="str">
        <f t="shared" si="23"/>
        <v/>
      </c>
      <c r="K243" s="67" t="str">
        <f t="shared" si="23"/>
        <v/>
      </c>
      <c r="L243" s="67" t="str">
        <f t="shared" si="19"/>
        <v/>
      </c>
      <c r="M243" s="96"/>
      <c r="N243" s="96"/>
      <c r="O243" s="96"/>
      <c r="P243" s="108"/>
      <c r="Q243" s="108"/>
      <c r="R243" s="67" t="str">
        <f t="shared" si="20"/>
        <v/>
      </c>
      <c r="S243" s="67" t="str">
        <f t="shared" si="21"/>
        <v/>
      </c>
      <c r="T243" s="89"/>
      <c r="U243" s="5"/>
      <c r="V243" s="5"/>
      <c r="W243" s="5"/>
      <c r="X243" s="5"/>
      <c r="Y243" s="5"/>
      <c r="Z243" s="5"/>
    </row>
    <row r="244" spans="1:26">
      <c r="A244" s="95"/>
      <c r="B244" s="107"/>
      <c r="C244" s="96"/>
      <c r="D244" s="96"/>
      <c r="E244" s="96"/>
      <c r="F244" s="96"/>
      <c r="G244" s="96"/>
      <c r="H244" s="96"/>
      <c r="I244" s="97"/>
      <c r="J244" s="67" t="str">
        <f t="shared" si="23"/>
        <v/>
      </c>
      <c r="K244" s="67" t="str">
        <f t="shared" si="23"/>
        <v/>
      </c>
      <c r="L244" s="67" t="str">
        <f t="shared" si="19"/>
        <v/>
      </c>
      <c r="M244" s="96"/>
      <c r="N244" s="96"/>
      <c r="O244" s="96"/>
      <c r="P244" s="108"/>
      <c r="Q244" s="108"/>
      <c r="R244" s="67" t="str">
        <f t="shared" si="20"/>
        <v/>
      </c>
      <c r="S244" s="67" t="str">
        <f t="shared" si="21"/>
        <v/>
      </c>
      <c r="T244" s="89"/>
      <c r="U244" s="5"/>
      <c r="V244" s="5"/>
      <c r="W244" s="5"/>
      <c r="X244" s="5"/>
      <c r="Y244" s="5"/>
      <c r="Z244" s="5"/>
    </row>
    <row r="245" spans="1:26">
      <c r="A245" s="95"/>
      <c r="B245" s="107"/>
      <c r="C245" s="96"/>
      <c r="D245" s="96"/>
      <c r="E245" s="96"/>
      <c r="F245" s="96"/>
      <c r="G245" s="96"/>
      <c r="H245" s="96"/>
      <c r="I245" s="97"/>
      <c r="J245" s="67" t="str">
        <f t="shared" ref="J245:K264" si="24">IF($A245="","",$I245)</f>
        <v/>
      </c>
      <c r="K245" s="67" t="str">
        <f t="shared" si="24"/>
        <v/>
      </c>
      <c r="L245" s="67" t="str">
        <f t="shared" si="19"/>
        <v/>
      </c>
      <c r="M245" s="96"/>
      <c r="N245" s="96"/>
      <c r="O245" s="96"/>
      <c r="P245" s="108"/>
      <c r="Q245" s="108"/>
      <c r="R245" s="67" t="str">
        <f t="shared" si="20"/>
        <v/>
      </c>
      <c r="S245" s="67" t="str">
        <f t="shared" si="21"/>
        <v/>
      </c>
      <c r="T245" s="89"/>
      <c r="U245" s="5"/>
      <c r="V245" s="5"/>
      <c r="W245" s="5"/>
      <c r="X245" s="5"/>
      <c r="Y245" s="5"/>
      <c r="Z245" s="5"/>
    </row>
    <row r="246" spans="1:26">
      <c r="A246" s="95"/>
      <c r="B246" s="107"/>
      <c r="C246" s="96"/>
      <c r="D246" s="96"/>
      <c r="E246" s="96"/>
      <c r="F246" s="96"/>
      <c r="G246" s="96"/>
      <c r="H246" s="96"/>
      <c r="I246" s="97"/>
      <c r="J246" s="67" t="str">
        <f t="shared" si="24"/>
        <v/>
      </c>
      <c r="K246" s="67" t="str">
        <f t="shared" si="24"/>
        <v/>
      </c>
      <c r="L246" s="67" t="str">
        <f t="shared" si="19"/>
        <v/>
      </c>
      <c r="M246" s="96"/>
      <c r="N246" s="96"/>
      <c r="O246" s="96"/>
      <c r="P246" s="108"/>
      <c r="Q246" s="108"/>
      <c r="R246" s="67" t="str">
        <f t="shared" si="20"/>
        <v/>
      </c>
      <c r="S246" s="67" t="str">
        <f t="shared" si="21"/>
        <v/>
      </c>
      <c r="T246" s="89"/>
      <c r="U246" s="5"/>
      <c r="V246" s="5"/>
      <c r="W246" s="5"/>
      <c r="X246" s="5"/>
      <c r="Y246" s="5"/>
      <c r="Z246" s="5"/>
    </row>
    <row r="247" spans="1:26">
      <c r="A247" s="95"/>
      <c r="B247" s="107"/>
      <c r="C247" s="96"/>
      <c r="D247" s="96"/>
      <c r="E247" s="96"/>
      <c r="F247" s="96"/>
      <c r="G247" s="96"/>
      <c r="H247" s="96"/>
      <c r="I247" s="97"/>
      <c r="J247" s="67" t="str">
        <f t="shared" si="24"/>
        <v/>
      </c>
      <c r="K247" s="67" t="str">
        <f t="shared" si="24"/>
        <v/>
      </c>
      <c r="L247" s="67" t="str">
        <f t="shared" si="19"/>
        <v/>
      </c>
      <c r="M247" s="96"/>
      <c r="N247" s="96"/>
      <c r="O247" s="96"/>
      <c r="P247" s="108"/>
      <c r="Q247" s="108"/>
      <c r="R247" s="67" t="str">
        <f t="shared" si="20"/>
        <v/>
      </c>
      <c r="S247" s="67" t="str">
        <f t="shared" si="21"/>
        <v/>
      </c>
      <c r="T247" s="89"/>
      <c r="U247" s="5"/>
      <c r="V247" s="5"/>
      <c r="W247" s="5"/>
      <c r="X247" s="5"/>
      <c r="Y247" s="5"/>
      <c r="Z247" s="5"/>
    </row>
    <row r="248" spans="1:26">
      <c r="A248" s="95"/>
      <c r="B248" s="107"/>
      <c r="C248" s="96"/>
      <c r="D248" s="96"/>
      <c r="E248" s="96"/>
      <c r="F248" s="96"/>
      <c r="G248" s="96"/>
      <c r="H248" s="96"/>
      <c r="I248" s="97"/>
      <c r="J248" s="67" t="str">
        <f t="shared" si="24"/>
        <v/>
      </c>
      <c r="K248" s="67" t="str">
        <f t="shared" si="24"/>
        <v/>
      </c>
      <c r="L248" s="67" t="str">
        <f t="shared" si="19"/>
        <v/>
      </c>
      <c r="M248" s="96"/>
      <c r="N248" s="96"/>
      <c r="O248" s="96"/>
      <c r="P248" s="108"/>
      <c r="Q248" s="108"/>
      <c r="R248" s="67" t="str">
        <f t="shared" si="20"/>
        <v/>
      </c>
      <c r="S248" s="67" t="str">
        <f t="shared" si="21"/>
        <v/>
      </c>
      <c r="T248" s="89"/>
      <c r="U248" s="5"/>
      <c r="V248" s="5"/>
      <c r="W248" s="5"/>
      <c r="X248" s="5"/>
      <c r="Y248" s="5"/>
      <c r="Z248" s="5"/>
    </row>
    <row r="249" spans="1:26">
      <c r="A249" s="95"/>
      <c r="B249" s="107"/>
      <c r="C249" s="96"/>
      <c r="D249" s="96"/>
      <c r="E249" s="96"/>
      <c r="F249" s="96"/>
      <c r="G249" s="96"/>
      <c r="H249" s="96"/>
      <c r="I249" s="97"/>
      <c r="J249" s="67" t="str">
        <f t="shared" si="24"/>
        <v/>
      </c>
      <c r="K249" s="67" t="str">
        <f t="shared" si="24"/>
        <v/>
      </c>
      <c r="L249" s="67" t="str">
        <f t="shared" si="19"/>
        <v/>
      </c>
      <c r="M249" s="96"/>
      <c r="N249" s="96"/>
      <c r="O249" s="96"/>
      <c r="P249" s="108"/>
      <c r="Q249" s="108"/>
      <c r="R249" s="67" t="str">
        <f t="shared" si="20"/>
        <v/>
      </c>
      <c r="S249" s="67" t="str">
        <f t="shared" si="21"/>
        <v/>
      </c>
      <c r="T249" s="89"/>
      <c r="U249" s="5"/>
      <c r="V249" s="5"/>
      <c r="W249" s="5"/>
      <c r="X249" s="5"/>
      <c r="Y249" s="5"/>
      <c r="Z249" s="5"/>
    </row>
    <row r="250" spans="1:26">
      <c r="A250" s="95"/>
      <c r="B250" s="107"/>
      <c r="C250" s="96"/>
      <c r="D250" s="96"/>
      <c r="E250" s="96"/>
      <c r="F250" s="96"/>
      <c r="G250" s="96"/>
      <c r="H250" s="96"/>
      <c r="I250" s="97"/>
      <c r="J250" s="67" t="str">
        <f t="shared" si="24"/>
        <v/>
      </c>
      <c r="K250" s="67" t="str">
        <f t="shared" si="24"/>
        <v/>
      </c>
      <c r="L250" s="67" t="str">
        <f t="shared" si="19"/>
        <v/>
      </c>
      <c r="M250" s="96"/>
      <c r="N250" s="96"/>
      <c r="O250" s="96"/>
      <c r="P250" s="108"/>
      <c r="Q250" s="108"/>
      <c r="R250" s="67" t="str">
        <f t="shared" si="20"/>
        <v/>
      </c>
      <c r="S250" s="67" t="str">
        <f t="shared" si="21"/>
        <v/>
      </c>
      <c r="T250" s="89"/>
      <c r="U250" s="5"/>
      <c r="V250" s="5"/>
      <c r="W250" s="5"/>
      <c r="X250" s="5"/>
      <c r="Y250" s="5"/>
      <c r="Z250" s="5"/>
    </row>
    <row r="251" spans="1:26">
      <c r="A251" s="95"/>
      <c r="B251" s="107"/>
      <c r="C251" s="96"/>
      <c r="D251" s="96"/>
      <c r="E251" s="96"/>
      <c r="F251" s="96"/>
      <c r="G251" s="96"/>
      <c r="H251" s="96"/>
      <c r="I251" s="97"/>
      <c r="J251" s="67" t="str">
        <f t="shared" si="24"/>
        <v/>
      </c>
      <c r="K251" s="67" t="str">
        <f t="shared" si="24"/>
        <v/>
      </c>
      <c r="L251" s="67" t="str">
        <f t="shared" si="19"/>
        <v/>
      </c>
      <c r="M251" s="96"/>
      <c r="N251" s="96"/>
      <c r="O251" s="96"/>
      <c r="P251" s="108"/>
      <c r="Q251" s="108"/>
      <c r="R251" s="67" t="str">
        <f t="shared" si="20"/>
        <v/>
      </c>
      <c r="S251" s="67" t="str">
        <f t="shared" si="21"/>
        <v/>
      </c>
      <c r="T251" s="89"/>
      <c r="U251" s="5"/>
      <c r="V251" s="5"/>
      <c r="W251" s="5"/>
      <c r="X251" s="5"/>
      <c r="Y251" s="5"/>
      <c r="Z251" s="5"/>
    </row>
    <row r="252" spans="1:26">
      <c r="A252" s="95"/>
      <c r="B252" s="107"/>
      <c r="C252" s="96"/>
      <c r="D252" s="96"/>
      <c r="E252" s="96"/>
      <c r="F252" s="96"/>
      <c r="G252" s="96"/>
      <c r="H252" s="96"/>
      <c r="I252" s="97"/>
      <c r="J252" s="67" t="str">
        <f t="shared" si="24"/>
        <v/>
      </c>
      <c r="K252" s="67" t="str">
        <f t="shared" si="24"/>
        <v/>
      </c>
      <c r="L252" s="67" t="str">
        <f t="shared" si="19"/>
        <v/>
      </c>
      <c r="M252" s="96"/>
      <c r="N252" s="96"/>
      <c r="O252" s="96"/>
      <c r="P252" s="108"/>
      <c r="Q252" s="108"/>
      <c r="R252" s="67" t="str">
        <f t="shared" si="20"/>
        <v/>
      </c>
      <c r="S252" s="67" t="str">
        <f t="shared" si="21"/>
        <v/>
      </c>
      <c r="T252" s="89"/>
      <c r="U252" s="5"/>
      <c r="V252" s="5"/>
      <c r="W252" s="5"/>
      <c r="X252" s="5"/>
      <c r="Y252" s="5"/>
      <c r="Z252" s="5"/>
    </row>
    <row r="253" spans="1:26">
      <c r="A253" s="95"/>
      <c r="B253" s="107"/>
      <c r="C253" s="96"/>
      <c r="D253" s="96"/>
      <c r="E253" s="96"/>
      <c r="F253" s="96"/>
      <c r="G253" s="96"/>
      <c r="H253" s="96"/>
      <c r="I253" s="97"/>
      <c r="J253" s="67" t="str">
        <f t="shared" si="24"/>
        <v/>
      </c>
      <c r="K253" s="67" t="str">
        <f t="shared" si="24"/>
        <v/>
      </c>
      <c r="L253" s="67" t="str">
        <f t="shared" si="19"/>
        <v/>
      </c>
      <c r="M253" s="96"/>
      <c r="N253" s="96"/>
      <c r="O253" s="96"/>
      <c r="P253" s="108"/>
      <c r="Q253" s="108"/>
      <c r="R253" s="67" t="str">
        <f t="shared" si="20"/>
        <v/>
      </c>
      <c r="S253" s="67" t="str">
        <f t="shared" si="21"/>
        <v/>
      </c>
      <c r="T253" s="89"/>
      <c r="U253" s="5"/>
      <c r="V253" s="5"/>
      <c r="W253" s="5"/>
      <c r="X253" s="5"/>
      <c r="Y253" s="5"/>
      <c r="Z253" s="5"/>
    </row>
    <row r="254" spans="1:26">
      <c r="A254" s="95"/>
      <c r="B254" s="107"/>
      <c r="C254" s="96"/>
      <c r="D254" s="96"/>
      <c r="E254" s="96"/>
      <c r="F254" s="96"/>
      <c r="G254" s="96"/>
      <c r="H254" s="96"/>
      <c r="I254" s="97"/>
      <c r="J254" s="67" t="str">
        <f t="shared" si="24"/>
        <v/>
      </c>
      <c r="K254" s="67" t="str">
        <f t="shared" si="24"/>
        <v/>
      </c>
      <c r="L254" s="67" t="str">
        <f t="shared" si="19"/>
        <v/>
      </c>
      <c r="M254" s="96"/>
      <c r="N254" s="96"/>
      <c r="O254" s="96"/>
      <c r="P254" s="108"/>
      <c r="Q254" s="108"/>
      <c r="R254" s="67" t="str">
        <f t="shared" si="20"/>
        <v/>
      </c>
      <c r="S254" s="67" t="str">
        <f t="shared" si="21"/>
        <v/>
      </c>
      <c r="T254" s="89"/>
      <c r="U254" s="5"/>
      <c r="V254" s="5"/>
      <c r="W254" s="5"/>
      <c r="X254" s="5"/>
      <c r="Y254" s="5"/>
      <c r="Z254" s="5"/>
    </row>
    <row r="255" spans="1:26">
      <c r="A255" s="95"/>
      <c r="B255" s="107"/>
      <c r="C255" s="96"/>
      <c r="D255" s="96"/>
      <c r="E255" s="96"/>
      <c r="F255" s="96"/>
      <c r="G255" s="96"/>
      <c r="H255" s="96"/>
      <c r="I255" s="97"/>
      <c r="J255" s="67" t="str">
        <f t="shared" si="24"/>
        <v/>
      </c>
      <c r="K255" s="67" t="str">
        <f t="shared" si="24"/>
        <v/>
      </c>
      <c r="L255" s="67" t="str">
        <f t="shared" si="19"/>
        <v/>
      </c>
      <c r="M255" s="96"/>
      <c r="N255" s="96"/>
      <c r="O255" s="96"/>
      <c r="P255" s="108"/>
      <c r="Q255" s="108"/>
      <c r="R255" s="67" t="str">
        <f t="shared" si="20"/>
        <v/>
      </c>
      <c r="S255" s="67" t="str">
        <f t="shared" si="21"/>
        <v/>
      </c>
      <c r="T255" s="89"/>
      <c r="U255" s="5"/>
      <c r="V255" s="5"/>
      <c r="W255" s="5"/>
      <c r="X255" s="5"/>
      <c r="Y255" s="5"/>
      <c r="Z255" s="5"/>
    </row>
    <row r="256" spans="1:26">
      <c r="A256" s="95"/>
      <c r="B256" s="107"/>
      <c r="C256" s="96"/>
      <c r="D256" s="96"/>
      <c r="E256" s="96"/>
      <c r="F256" s="96"/>
      <c r="G256" s="96"/>
      <c r="H256" s="96"/>
      <c r="I256" s="97"/>
      <c r="J256" s="67" t="str">
        <f t="shared" si="24"/>
        <v/>
      </c>
      <c r="K256" s="67" t="str">
        <f t="shared" si="24"/>
        <v/>
      </c>
      <c r="L256" s="67" t="str">
        <f t="shared" si="19"/>
        <v/>
      </c>
      <c r="M256" s="96"/>
      <c r="N256" s="96"/>
      <c r="O256" s="96"/>
      <c r="P256" s="108"/>
      <c r="Q256" s="108"/>
      <c r="R256" s="67" t="str">
        <f t="shared" si="20"/>
        <v/>
      </c>
      <c r="S256" s="67" t="str">
        <f t="shared" si="21"/>
        <v/>
      </c>
      <c r="T256" s="89"/>
      <c r="U256" s="5"/>
      <c r="V256" s="5"/>
      <c r="W256" s="5"/>
      <c r="X256" s="5"/>
      <c r="Y256" s="5"/>
      <c r="Z256" s="5"/>
    </row>
    <row r="257" spans="1:26">
      <c r="A257" s="95"/>
      <c r="B257" s="107"/>
      <c r="C257" s="96"/>
      <c r="D257" s="96"/>
      <c r="E257" s="96"/>
      <c r="F257" s="96"/>
      <c r="G257" s="96"/>
      <c r="H257" s="96"/>
      <c r="I257" s="97"/>
      <c r="J257" s="67" t="str">
        <f t="shared" si="24"/>
        <v/>
      </c>
      <c r="K257" s="67" t="str">
        <f t="shared" si="24"/>
        <v/>
      </c>
      <c r="L257" s="67" t="str">
        <f t="shared" si="19"/>
        <v/>
      </c>
      <c r="M257" s="96"/>
      <c r="N257" s="96"/>
      <c r="O257" s="96"/>
      <c r="P257" s="108"/>
      <c r="Q257" s="108"/>
      <c r="R257" s="67" t="str">
        <f t="shared" si="20"/>
        <v/>
      </c>
      <c r="S257" s="67" t="str">
        <f t="shared" si="21"/>
        <v/>
      </c>
      <c r="T257" s="89"/>
      <c r="U257" s="5"/>
      <c r="V257" s="5"/>
      <c r="W257" s="5"/>
      <c r="X257" s="5"/>
      <c r="Y257" s="5"/>
      <c r="Z257" s="5"/>
    </row>
    <row r="258" spans="1:26">
      <c r="A258" s="95"/>
      <c r="B258" s="107"/>
      <c r="C258" s="96"/>
      <c r="D258" s="96"/>
      <c r="E258" s="96"/>
      <c r="F258" s="96"/>
      <c r="G258" s="96"/>
      <c r="H258" s="96"/>
      <c r="I258" s="97"/>
      <c r="J258" s="67" t="str">
        <f t="shared" si="24"/>
        <v/>
      </c>
      <c r="K258" s="67" t="str">
        <f t="shared" si="24"/>
        <v/>
      </c>
      <c r="L258" s="67" t="str">
        <f t="shared" si="19"/>
        <v/>
      </c>
      <c r="M258" s="96"/>
      <c r="N258" s="96"/>
      <c r="O258" s="96"/>
      <c r="P258" s="108"/>
      <c r="Q258" s="108"/>
      <c r="R258" s="67" t="str">
        <f t="shared" si="20"/>
        <v/>
      </c>
      <c r="S258" s="67" t="str">
        <f t="shared" si="21"/>
        <v/>
      </c>
      <c r="T258" s="89"/>
      <c r="U258" s="5"/>
      <c r="V258" s="5"/>
      <c r="W258" s="5"/>
      <c r="X258" s="5"/>
      <c r="Y258" s="5"/>
      <c r="Z258" s="5"/>
    </row>
    <row r="259" spans="1:26">
      <c r="A259" s="95"/>
      <c r="B259" s="107"/>
      <c r="C259" s="96"/>
      <c r="D259" s="96"/>
      <c r="E259" s="96"/>
      <c r="F259" s="96"/>
      <c r="G259" s="96"/>
      <c r="H259" s="96"/>
      <c r="I259" s="97"/>
      <c r="J259" s="67" t="str">
        <f t="shared" si="24"/>
        <v/>
      </c>
      <c r="K259" s="67" t="str">
        <f t="shared" si="24"/>
        <v/>
      </c>
      <c r="L259" s="67" t="str">
        <f t="shared" si="19"/>
        <v/>
      </c>
      <c r="M259" s="96"/>
      <c r="N259" s="96"/>
      <c r="O259" s="96"/>
      <c r="P259" s="108"/>
      <c r="Q259" s="108"/>
      <c r="R259" s="67" t="str">
        <f t="shared" si="20"/>
        <v/>
      </c>
      <c r="S259" s="67" t="str">
        <f t="shared" si="21"/>
        <v/>
      </c>
      <c r="T259" s="89"/>
      <c r="U259" s="5"/>
      <c r="V259" s="5"/>
      <c r="W259" s="5"/>
      <c r="X259" s="5"/>
      <c r="Y259" s="5"/>
      <c r="Z259" s="5"/>
    </row>
    <row r="260" spans="1:26">
      <c r="A260" s="95"/>
      <c r="B260" s="107"/>
      <c r="C260" s="96"/>
      <c r="D260" s="96"/>
      <c r="E260" s="96"/>
      <c r="F260" s="96"/>
      <c r="G260" s="96"/>
      <c r="H260" s="96"/>
      <c r="I260" s="97"/>
      <c r="J260" s="67" t="str">
        <f t="shared" si="24"/>
        <v/>
      </c>
      <c r="K260" s="67" t="str">
        <f t="shared" si="24"/>
        <v/>
      </c>
      <c r="L260" s="67" t="str">
        <f t="shared" si="19"/>
        <v/>
      </c>
      <c r="M260" s="96"/>
      <c r="N260" s="96"/>
      <c r="O260" s="96"/>
      <c r="P260" s="108"/>
      <c r="Q260" s="108"/>
      <c r="R260" s="67" t="str">
        <f t="shared" si="20"/>
        <v/>
      </c>
      <c r="S260" s="67" t="str">
        <f t="shared" si="21"/>
        <v/>
      </c>
      <c r="T260" s="89"/>
      <c r="U260" s="5"/>
      <c r="V260" s="5"/>
      <c r="W260" s="5"/>
      <c r="X260" s="5"/>
      <c r="Y260" s="5"/>
      <c r="Z260" s="5"/>
    </row>
    <row r="261" spans="1:26">
      <c r="A261" s="95"/>
      <c r="B261" s="107"/>
      <c r="C261" s="96"/>
      <c r="D261" s="96"/>
      <c r="E261" s="96"/>
      <c r="F261" s="96"/>
      <c r="G261" s="96"/>
      <c r="H261" s="96"/>
      <c r="I261" s="97"/>
      <c r="J261" s="67" t="str">
        <f t="shared" si="24"/>
        <v/>
      </c>
      <c r="K261" s="67" t="str">
        <f t="shared" si="24"/>
        <v/>
      </c>
      <c r="L261" s="67" t="str">
        <f t="shared" ref="L261:L324" si="25">IF($A261="","",$J261-$K261)</f>
        <v/>
      </c>
      <c r="M261" s="96"/>
      <c r="N261" s="96"/>
      <c r="O261" s="96"/>
      <c r="P261" s="108"/>
      <c r="Q261" s="108"/>
      <c r="R261" s="67" t="str">
        <f t="shared" ref="R261:R324" si="26">IF($A261="","",IF($Q261=0,$I261,$I261/(1+$Q261)))</f>
        <v/>
      </c>
      <c r="S261" s="67" t="str">
        <f t="shared" ref="S261:S324" si="27">IF($A261="","",$I261-$R261)</f>
        <v/>
      </c>
      <c r="T261" s="89"/>
      <c r="U261" s="5"/>
      <c r="V261" s="5"/>
      <c r="W261" s="5"/>
      <c r="X261" s="5"/>
      <c r="Y261" s="5"/>
      <c r="Z261" s="5"/>
    </row>
    <row r="262" spans="1:26">
      <c r="A262" s="95"/>
      <c r="B262" s="107"/>
      <c r="C262" s="96"/>
      <c r="D262" s="96"/>
      <c r="E262" s="96"/>
      <c r="F262" s="96"/>
      <c r="G262" s="96"/>
      <c r="H262" s="96"/>
      <c r="I262" s="97"/>
      <c r="J262" s="67" t="str">
        <f t="shared" si="24"/>
        <v/>
      </c>
      <c r="K262" s="67" t="str">
        <f t="shared" si="24"/>
        <v/>
      </c>
      <c r="L262" s="67" t="str">
        <f t="shared" si="25"/>
        <v/>
      </c>
      <c r="M262" s="96"/>
      <c r="N262" s="96"/>
      <c r="O262" s="96"/>
      <c r="P262" s="108"/>
      <c r="Q262" s="108"/>
      <c r="R262" s="67" t="str">
        <f t="shared" si="26"/>
        <v/>
      </c>
      <c r="S262" s="67" t="str">
        <f t="shared" si="27"/>
        <v/>
      </c>
      <c r="T262" s="89"/>
      <c r="U262" s="5"/>
      <c r="V262" s="5"/>
      <c r="W262" s="5"/>
      <c r="X262" s="5"/>
      <c r="Y262" s="5"/>
      <c r="Z262" s="5"/>
    </row>
    <row r="263" spans="1:26">
      <c r="A263" s="95"/>
      <c r="B263" s="107"/>
      <c r="C263" s="96"/>
      <c r="D263" s="96"/>
      <c r="E263" s="96"/>
      <c r="F263" s="96"/>
      <c r="G263" s="96"/>
      <c r="H263" s="96"/>
      <c r="I263" s="97"/>
      <c r="J263" s="67" t="str">
        <f t="shared" si="24"/>
        <v/>
      </c>
      <c r="K263" s="67" t="str">
        <f t="shared" si="24"/>
        <v/>
      </c>
      <c r="L263" s="67" t="str">
        <f t="shared" si="25"/>
        <v/>
      </c>
      <c r="M263" s="96"/>
      <c r="N263" s="96"/>
      <c r="O263" s="96"/>
      <c r="P263" s="108"/>
      <c r="Q263" s="108"/>
      <c r="R263" s="67" t="str">
        <f t="shared" si="26"/>
        <v/>
      </c>
      <c r="S263" s="67" t="str">
        <f t="shared" si="27"/>
        <v/>
      </c>
      <c r="T263" s="89"/>
      <c r="U263" s="5"/>
      <c r="V263" s="5"/>
      <c r="W263" s="5"/>
      <c r="X263" s="5"/>
      <c r="Y263" s="5"/>
      <c r="Z263" s="5"/>
    </row>
    <row r="264" spans="1:26">
      <c r="A264" s="95"/>
      <c r="B264" s="107"/>
      <c r="C264" s="96"/>
      <c r="D264" s="96"/>
      <c r="E264" s="96"/>
      <c r="F264" s="96"/>
      <c r="G264" s="96"/>
      <c r="H264" s="96"/>
      <c r="I264" s="97"/>
      <c r="J264" s="67" t="str">
        <f t="shared" si="24"/>
        <v/>
      </c>
      <c r="K264" s="67" t="str">
        <f t="shared" si="24"/>
        <v/>
      </c>
      <c r="L264" s="67" t="str">
        <f t="shared" si="25"/>
        <v/>
      </c>
      <c r="M264" s="96"/>
      <c r="N264" s="96"/>
      <c r="O264" s="96"/>
      <c r="P264" s="108"/>
      <c r="Q264" s="108"/>
      <c r="R264" s="67" t="str">
        <f t="shared" si="26"/>
        <v/>
      </c>
      <c r="S264" s="67" t="str">
        <f t="shared" si="27"/>
        <v/>
      </c>
      <c r="T264" s="89"/>
      <c r="U264" s="5"/>
      <c r="V264" s="5"/>
      <c r="W264" s="5"/>
      <c r="X264" s="5"/>
      <c r="Y264" s="5"/>
      <c r="Z264" s="5"/>
    </row>
    <row r="265" spans="1:26">
      <c r="A265" s="95"/>
      <c r="B265" s="107"/>
      <c r="C265" s="96"/>
      <c r="D265" s="96"/>
      <c r="E265" s="96"/>
      <c r="F265" s="96"/>
      <c r="G265" s="96"/>
      <c r="H265" s="96"/>
      <c r="I265" s="97"/>
      <c r="J265" s="67" t="str">
        <f t="shared" ref="J265:K284" si="28">IF($A265="","",$I265)</f>
        <v/>
      </c>
      <c r="K265" s="67" t="str">
        <f t="shared" si="28"/>
        <v/>
      </c>
      <c r="L265" s="67" t="str">
        <f t="shared" si="25"/>
        <v/>
      </c>
      <c r="M265" s="96"/>
      <c r="N265" s="96"/>
      <c r="O265" s="96"/>
      <c r="P265" s="108"/>
      <c r="Q265" s="108"/>
      <c r="R265" s="67" t="str">
        <f t="shared" si="26"/>
        <v/>
      </c>
      <c r="S265" s="67" t="str">
        <f t="shared" si="27"/>
        <v/>
      </c>
      <c r="T265" s="89"/>
      <c r="U265" s="5"/>
      <c r="V265" s="5"/>
      <c r="W265" s="5"/>
      <c r="X265" s="5"/>
      <c r="Y265" s="5"/>
      <c r="Z265" s="5"/>
    </row>
    <row r="266" spans="1:26">
      <c r="A266" s="95"/>
      <c r="B266" s="107"/>
      <c r="C266" s="96"/>
      <c r="D266" s="96"/>
      <c r="E266" s="96"/>
      <c r="F266" s="96"/>
      <c r="G266" s="96"/>
      <c r="H266" s="96"/>
      <c r="I266" s="97"/>
      <c r="J266" s="67" t="str">
        <f t="shared" si="28"/>
        <v/>
      </c>
      <c r="K266" s="67" t="str">
        <f t="shared" si="28"/>
        <v/>
      </c>
      <c r="L266" s="67" t="str">
        <f t="shared" si="25"/>
        <v/>
      </c>
      <c r="M266" s="96"/>
      <c r="N266" s="96"/>
      <c r="O266" s="96"/>
      <c r="P266" s="108"/>
      <c r="Q266" s="108"/>
      <c r="R266" s="67" t="str">
        <f t="shared" si="26"/>
        <v/>
      </c>
      <c r="S266" s="67" t="str">
        <f t="shared" si="27"/>
        <v/>
      </c>
      <c r="T266" s="89"/>
      <c r="U266" s="5"/>
      <c r="V266" s="5"/>
      <c r="W266" s="5"/>
      <c r="X266" s="5"/>
      <c r="Y266" s="5"/>
      <c r="Z266" s="5"/>
    </row>
    <row r="267" spans="1:26">
      <c r="A267" s="95"/>
      <c r="B267" s="107"/>
      <c r="C267" s="96"/>
      <c r="D267" s="96"/>
      <c r="E267" s="96"/>
      <c r="F267" s="96"/>
      <c r="G267" s="96"/>
      <c r="H267" s="96"/>
      <c r="I267" s="97"/>
      <c r="J267" s="67" t="str">
        <f t="shared" si="28"/>
        <v/>
      </c>
      <c r="K267" s="67" t="str">
        <f t="shared" si="28"/>
        <v/>
      </c>
      <c r="L267" s="67" t="str">
        <f t="shared" si="25"/>
        <v/>
      </c>
      <c r="M267" s="96"/>
      <c r="N267" s="96"/>
      <c r="O267" s="96"/>
      <c r="P267" s="108"/>
      <c r="Q267" s="108"/>
      <c r="R267" s="67" t="str">
        <f t="shared" si="26"/>
        <v/>
      </c>
      <c r="S267" s="67" t="str">
        <f t="shared" si="27"/>
        <v/>
      </c>
      <c r="T267" s="89"/>
      <c r="U267" s="5"/>
      <c r="V267" s="5"/>
      <c r="W267" s="5"/>
      <c r="X267" s="5"/>
      <c r="Y267" s="5"/>
      <c r="Z267" s="5"/>
    </row>
    <row r="268" spans="1:26">
      <c r="A268" s="95"/>
      <c r="B268" s="107"/>
      <c r="C268" s="96"/>
      <c r="D268" s="96"/>
      <c r="E268" s="96"/>
      <c r="F268" s="96"/>
      <c r="G268" s="96"/>
      <c r="H268" s="96"/>
      <c r="I268" s="97"/>
      <c r="J268" s="67" t="str">
        <f t="shared" si="28"/>
        <v/>
      </c>
      <c r="K268" s="67" t="str">
        <f t="shared" si="28"/>
        <v/>
      </c>
      <c r="L268" s="67" t="str">
        <f t="shared" si="25"/>
        <v/>
      </c>
      <c r="M268" s="96"/>
      <c r="N268" s="96"/>
      <c r="O268" s="96"/>
      <c r="P268" s="108"/>
      <c r="Q268" s="108"/>
      <c r="R268" s="67" t="str">
        <f t="shared" si="26"/>
        <v/>
      </c>
      <c r="S268" s="67" t="str">
        <f t="shared" si="27"/>
        <v/>
      </c>
      <c r="T268" s="89"/>
      <c r="U268" s="5"/>
      <c r="V268" s="5"/>
      <c r="W268" s="5"/>
      <c r="X268" s="5"/>
      <c r="Y268" s="5"/>
      <c r="Z268" s="5"/>
    </row>
    <row r="269" spans="1:26">
      <c r="A269" s="95"/>
      <c r="B269" s="107"/>
      <c r="C269" s="96"/>
      <c r="D269" s="96"/>
      <c r="E269" s="96"/>
      <c r="F269" s="96"/>
      <c r="G269" s="96"/>
      <c r="H269" s="96"/>
      <c r="I269" s="97"/>
      <c r="J269" s="67" t="str">
        <f t="shared" si="28"/>
        <v/>
      </c>
      <c r="K269" s="67" t="str">
        <f t="shared" si="28"/>
        <v/>
      </c>
      <c r="L269" s="67" t="str">
        <f t="shared" si="25"/>
        <v/>
      </c>
      <c r="M269" s="96"/>
      <c r="N269" s="96"/>
      <c r="O269" s="96"/>
      <c r="P269" s="108"/>
      <c r="Q269" s="108"/>
      <c r="R269" s="67" t="str">
        <f t="shared" si="26"/>
        <v/>
      </c>
      <c r="S269" s="67" t="str">
        <f t="shared" si="27"/>
        <v/>
      </c>
      <c r="T269" s="89"/>
      <c r="U269" s="5"/>
      <c r="V269" s="5"/>
      <c r="W269" s="5"/>
      <c r="X269" s="5"/>
      <c r="Y269" s="5"/>
      <c r="Z269" s="5"/>
    </row>
    <row r="270" spans="1:26">
      <c r="A270" s="95"/>
      <c r="B270" s="107"/>
      <c r="C270" s="96"/>
      <c r="D270" s="96"/>
      <c r="E270" s="96"/>
      <c r="F270" s="96"/>
      <c r="G270" s="96"/>
      <c r="H270" s="96"/>
      <c r="I270" s="97"/>
      <c r="J270" s="67" t="str">
        <f t="shared" si="28"/>
        <v/>
      </c>
      <c r="K270" s="67" t="str">
        <f t="shared" si="28"/>
        <v/>
      </c>
      <c r="L270" s="67" t="str">
        <f t="shared" si="25"/>
        <v/>
      </c>
      <c r="M270" s="96"/>
      <c r="N270" s="96"/>
      <c r="O270" s="96"/>
      <c r="P270" s="108"/>
      <c r="Q270" s="108"/>
      <c r="R270" s="67" t="str">
        <f t="shared" si="26"/>
        <v/>
      </c>
      <c r="S270" s="67" t="str">
        <f t="shared" si="27"/>
        <v/>
      </c>
      <c r="T270" s="89"/>
      <c r="U270" s="5"/>
      <c r="V270" s="5"/>
      <c r="W270" s="5"/>
      <c r="X270" s="5"/>
      <c r="Y270" s="5"/>
      <c r="Z270" s="5"/>
    </row>
    <row r="271" spans="1:26">
      <c r="A271" s="95"/>
      <c r="B271" s="107"/>
      <c r="C271" s="96"/>
      <c r="D271" s="96"/>
      <c r="E271" s="96"/>
      <c r="F271" s="96"/>
      <c r="G271" s="96"/>
      <c r="H271" s="96"/>
      <c r="I271" s="97"/>
      <c r="J271" s="67" t="str">
        <f t="shared" si="28"/>
        <v/>
      </c>
      <c r="K271" s="67" t="str">
        <f t="shared" si="28"/>
        <v/>
      </c>
      <c r="L271" s="67" t="str">
        <f t="shared" si="25"/>
        <v/>
      </c>
      <c r="M271" s="96"/>
      <c r="N271" s="96"/>
      <c r="O271" s="96"/>
      <c r="P271" s="108"/>
      <c r="Q271" s="108"/>
      <c r="R271" s="67" t="str">
        <f t="shared" si="26"/>
        <v/>
      </c>
      <c r="S271" s="67" t="str">
        <f t="shared" si="27"/>
        <v/>
      </c>
      <c r="T271" s="89"/>
      <c r="U271" s="5"/>
      <c r="V271" s="5"/>
      <c r="W271" s="5"/>
      <c r="X271" s="5"/>
      <c r="Y271" s="5"/>
      <c r="Z271" s="5"/>
    </row>
    <row r="272" spans="1:26">
      <c r="A272" s="95"/>
      <c r="B272" s="107"/>
      <c r="C272" s="96"/>
      <c r="D272" s="96"/>
      <c r="E272" s="96"/>
      <c r="F272" s="96"/>
      <c r="G272" s="96"/>
      <c r="H272" s="96"/>
      <c r="I272" s="97"/>
      <c r="J272" s="67" t="str">
        <f t="shared" si="28"/>
        <v/>
      </c>
      <c r="K272" s="67" t="str">
        <f t="shared" si="28"/>
        <v/>
      </c>
      <c r="L272" s="67" t="str">
        <f t="shared" si="25"/>
        <v/>
      </c>
      <c r="M272" s="96"/>
      <c r="N272" s="96"/>
      <c r="O272" s="96"/>
      <c r="P272" s="108"/>
      <c r="Q272" s="108"/>
      <c r="R272" s="67" t="str">
        <f t="shared" si="26"/>
        <v/>
      </c>
      <c r="S272" s="67" t="str">
        <f t="shared" si="27"/>
        <v/>
      </c>
      <c r="T272" s="89"/>
      <c r="U272" s="5"/>
      <c r="V272" s="5"/>
      <c r="W272" s="5"/>
      <c r="X272" s="5"/>
      <c r="Y272" s="5"/>
      <c r="Z272" s="5"/>
    </row>
    <row r="273" spans="1:26">
      <c r="A273" s="95"/>
      <c r="B273" s="107"/>
      <c r="C273" s="96"/>
      <c r="D273" s="96"/>
      <c r="E273" s="96"/>
      <c r="F273" s="96"/>
      <c r="G273" s="96"/>
      <c r="H273" s="96"/>
      <c r="I273" s="97"/>
      <c r="J273" s="67" t="str">
        <f t="shared" si="28"/>
        <v/>
      </c>
      <c r="K273" s="67" t="str">
        <f t="shared" si="28"/>
        <v/>
      </c>
      <c r="L273" s="67" t="str">
        <f t="shared" si="25"/>
        <v/>
      </c>
      <c r="M273" s="96"/>
      <c r="N273" s="96"/>
      <c r="O273" s="96"/>
      <c r="P273" s="108"/>
      <c r="Q273" s="108"/>
      <c r="R273" s="67" t="str">
        <f t="shared" si="26"/>
        <v/>
      </c>
      <c r="S273" s="67" t="str">
        <f t="shared" si="27"/>
        <v/>
      </c>
      <c r="T273" s="89"/>
      <c r="U273" s="5"/>
      <c r="V273" s="5"/>
      <c r="W273" s="5"/>
      <c r="X273" s="5"/>
      <c r="Y273" s="5"/>
      <c r="Z273" s="5"/>
    </row>
    <row r="274" spans="1:26">
      <c r="A274" s="95"/>
      <c r="B274" s="107"/>
      <c r="C274" s="96"/>
      <c r="D274" s="96"/>
      <c r="E274" s="96"/>
      <c r="F274" s="96"/>
      <c r="G274" s="96"/>
      <c r="H274" s="96"/>
      <c r="I274" s="97"/>
      <c r="J274" s="67" t="str">
        <f t="shared" si="28"/>
        <v/>
      </c>
      <c r="K274" s="67" t="str">
        <f t="shared" si="28"/>
        <v/>
      </c>
      <c r="L274" s="67" t="str">
        <f t="shared" si="25"/>
        <v/>
      </c>
      <c r="M274" s="96"/>
      <c r="N274" s="96"/>
      <c r="O274" s="96"/>
      <c r="P274" s="108"/>
      <c r="Q274" s="108"/>
      <c r="R274" s="67" t="str">
        <f t="shared" si="26"/>
        <v/>
      </c>
      <c r="S274" s="67" t="str">
        <f t="shared" si="27"/>
        <v/>
      </c>
      <c r="T274" s="89"/>
      <c r="U274" s="5"/>
      <c r="V274" s="5"/>
      <c r="W274" s="5"/>
      <c r="X274" s="5"/>
      <c r="Y274" s="5"/>
      <c r="Z274" s="5"/>
    </row>
    <row r="275" spans="1:26">
      <c r="A275" s="95"/>
      <c r="B275" s="107"/>
      <c r="C275" s="96"/>
      <c r="D275" s="96"/>
      <c r="E275" s="96"/>
      <c r="F275" s="96"/>
      <c r="G275" s="96"/>
      <c r="H275" s="96"/>
      <c r="I275" s="97"/>
      <c r="J275" s="67" t="str">
        <f t="shared" si="28"/>
        <v/>
      </c>
      <c r="K275" s="67" t="str">
        <f t="shared" si="28"/>
        <v/>
      </c>
      <c r="L275" s="67" t="str">
        <f t="shared" si="25"/>
        <v/>
      </c>
      <c r="M275" s="96"/>
      <c r="N275" s="96"/>
      <c r="O275" s="96"/>
      <c r="P275" s="108"/>
      <c r="Q275" s="108"/>
      <c r="R275" s="67" t="str">
        <f t="shared" si="26"/>
        <v/>
      </c>
      <c r="S275" s="67" t="str">
        <f t="shared" si="27"/>
        <v/>
      </c>
      <c r="T275" s="89"/>
      <c r="U275" s="5"/>
      <c r="V275" s="5"/>
      <c r="W275" s="5"/>
      <c r="X275" s="5"/>
      <c r="Y275" s="5"/>
      <c r="Z275" s="5"/>
    </row>
    <row r="276" spans="1:26">
      <c r="A276" s="95"/>
      <c r="B276" s="107"/>
      <c r="C276" s="96"/>
      <c r="D276" s="96"/>
      <c r="E276" s="96"/>
      <c r="F276" s="96"/>
      <c r="G276" s="96"/>
      <c r="H276" s="96"/>
      <c r="I276" s="97"/>
      <c r="J276" s="67" t="str">
        <f t="shared" si="28"/>
        <v/>
      </c>
      <c r="K276" s="67" t="str">
        <f t="shared" si="28"/>
        <v/>
      </c>
      <c r="L276" s="67" t="str">
        <f t="shared" si="25"/>
        <v/>
      </c>
      <c r="M276" s="96"/>
      <c r="N276" s="96"/>
      <c r="O276" s="96"/>
      <c r="P276" s="108"/>
      <c r="Q276" s="108"/>
      <c r="R276" s="67" t="str">
        <f t="shared" si="26"/>
        <v/>
      </c>
      <c r="S276" s="67" t="str">
        <f t="shared" si="27"/>
        <v/>
      </c>
      <c r="T276" s="89"/>
      <c r="U276" s="5"/>
      <c r="V276" s="5"/>
      <c r="W276" s="5"/>
      <c r="X276" s="5"/>
      <c r="Y276" s="5"/>
      <c r="Z276" s="5"/>
    </row>
    <row r="277" spans="1:26">
      <c r="A277" s="95"/>
      <c r="B277" s="107"/>
      <c r="C277" s="96"/>
      <c r="D277" s="96"/>
      <c r="E277" s="96"/>
      <c r="F277" s="96"/>
      <c r="G277" s="96"/>
      <c r="H277" s="96"/>
      <c r="I277" s="97"/>
      <c r="J277" s="67" t="str">
        <f t="shared" si="28"/>
        <v/>
      </c>
      <c r="K277" s="67" t="str">
        <f t="shared" si="28"/>
        <v/>
      </c>
      <c r="L277" s="67" t="str">
        <f t="shared" si="25"/>
        <v/>
      </c>
      <c r="M277" s="96"/>
      <c r="N277" s="96"/>
      <c r="O277" s="96"/>
      <c r="P277" s="108"/>
      <c r="Q277" s="108"/>
      <c r="R277" s="67" t="str">
        <f t="shared" si="26"/>
        <v/>
      </c>
      <c r="S277" s="67" t="str">
        <f t="shared" si="27"/>
        <v/>
      </c>
      <c r="T277" s="89"/>
      <c r="U277" s="5"/>
      <c r="V277" s="5"/>
      <c r="W277" s="5"/>
      <c r="X277" s="5"/>
      <c r="Y277" s="5"/>
      <c r="Z277" s="5"/>
    </row>
    <row r="278" spans="1:26">
      <c r="A278" s="95"/>
      <c r="B278" s="107"/>
      <c r="C278" s="96"/>
      <c r="D278" s="96"/>
      <c r="E278" s="96"/>
      <c r="F278" s="96"/>
      <c r="G278" s="96"/>
      <c r="H278" s="96"/>
      <c r="I278" s="97"/>
      <c r="J278" s="67" t="str">
        <f t="shared" si="28"/>
        <v/>
      </c>
      <c r="K278" s="67" t="str">
        <f t="shared" si="28"/>
        <v/>
      </c>
      <c r="L278" s="67" t="str">
        <f t="shared" si="25"/>
        <v/>
      </c>
      <c r="M278" s="96"/>
      <c r="N278" s="96"/>
      <c r="O278" s="96"/>
      <c r="P278" s="108"/>
      <c r="Q278" s="108"/>
      <c r="R278" s="67" t="str">
        <f t="shared" si="26"/>
        <v/>
      </c>
      <c r="S278" s="67" t="str">
        <f t="shared" si="27"/>
        <v/>
      </c>
      <c r="T278" s="89"/>
      <c r="U278" s="5"/>
      <c r="V278" s="5"/>
      <c r="W278" s="5"/>
      <c r="X278" s="5"/>
      <c r="Y278" s="5"/>
      <c r="Z278" s="5"/>
    </row>
    <row r="279" spans="1:26">
      <c r="A279" s="95"/>
      <c r="B279" s="107"/>
      <c r="C279" s="96"/>
      <c r="D279" s="96"/>
      <c r="E279" s="96"/>
      <c r="F279" s="96"/>
      <c r="G279" s="96"/>
      <c r="H279" s="96"/>
      <c r="I279" s="97"/>
      <c r="J279" s="67" t="str">
        <f t="shared" si="28"/>
        <v/>
      </c>
      <c r="K279" s="67" t="str">
        <f t="shared" si="28"/>
        <v/>
      </c>
      <c r="L279" s="67" t="str">
        <f t="shared" si="25"/>
        <v/>
      </c>
      <c r="M279" s="96"/>
      <c r="N279" s="96"/>
      <c r="O279" s="96"/>
      <c r="P279" s="108"/>
      <c r="Q279" s="108"/>
      <c r="R279" s="67" t="str">
        <f t="shared" si="26"/>
        <v/>
      </c>
      <c r="S279" s="67" t="str">
        <f t="shared" si="27"/>
        <v/>
      </c>
      <c r="T279" s="89"/>
      <c r="U279" s="5"/>
      <c r="V279" s="5"/>
      <c r="W279" s="5"/>
      <c r="X279" s="5"/>
      <c r="Y279" s="5"/>
      <c r="Z279" s="5"/>
    </row>
    <row r="280" spans="1:26">
      <c r="A280" s="95"/>
      <c r="B280" s="107"/>
      <c r="C280" s="96"/>
      <c r="D280" s="96"/>
      <c r="E280" s="96"/>
      <c r="F280" s="96"/>
      <c r="G280" s="96"/>
      <c r="H280" s="96"/>
      <c r="I280" s="97"/>
      <c r="J280" s="67" t="str">
        <f t="shared" si="28"/>
        <v/>
      </c>
      <c r="K280" s="67" t="str">
        <f t="shared" si="28"/>
        <v/>
      </c>
      <c r="L280" s="67" t="str">
        <f t="shared" si="25"/>
        <v/>
      </c>
      <c r="M280" s="96"/>
      <c r="N280" s="96"/>
      <c r="O280" s="96"/>
      <c r="P280" s="108"/>
      <c r="Q280" s="108"/>
      <c r="R280" s="67" t="str">
        <f t="shared" si="26"/>
        <v/>
      </c>
      <c r="S280" s="67" t="str">
        <f t="shared" si="27"/>
        <v/>
      </c>
      <c r="T280" s="89"/>
      <c r="U280" s="5"/>
      <c r="V280" s="5"/>
      <c r="W280" s="5"/>
      <c r="X280" s="5"/>
      <c r="Y280" s="5"/>
      <c r="Z280" s="5"/>
    </row>
    <row r="281" spans="1:26">
      <c r="A281" s="95"/>
      <c r="B281" s="107"/>
      <c r="C281" s="96"/>
      <c r="D281" s="96"/>
      <c r="E281" s="96"/>
      <c r="F281" s="96"/>
      <c r="G281" s="96"/>
      <c r="H281" s="96"/>
      <c r="I281" s="97"/>
      <c r="J281" s="67" t="str">
        <f t="shared" si="28"/>
        <v/>
      </c>
      <c r="K281" s="67" t="str">
        <f t="shared" si="28"/>
        <v/>
      </c>
      <c r="L281" s="67" t="str">
        <f t="shared" si="25"/>
        <v/>
      </c>
      <c r="M281" s="96"/>
      <c r="N281" s="96"/>
      <c r="O281" s="96"/>
      <c r="P281" s="108"/>
      <c r="Q281" s="108"/>
      <c r="R281" s="67" t="str">
        <f t="shared" si="26"/>
        <v/>
      </c>
      <c r="S281" s="67" t="str">
        <f t="shared" si="27"/>
        <v/>
      </c>
      <c r="T281" s="89"/>
      <c r="U281" s="5"/>
      <c r="V281" s="5"/>
      <c r="W281" s="5"/>
      <c r="X281" s="5"/>
      <c r="Y281" s="5"/>
      <c r="Z281" s="5"/>
    </row>
    <row r="282" spans="1:26">
      <c r="A282" s="95"/>
      <c r="B282" s="107"/>
      <c r="C282" s="96"/>
      <c r="D282" s="96"/>
      <c r="E282" s="96"/>
      <c r="F282" s="96"/>
      <c r="G282" s="96"/>
      <c r="H282" s="96"/>
      <c r="I282" s="97"/>
      <c r="J282" s="67" t="str">
        <f t="shared" si="28"/>
        <v/>
      </c>
      <c r="K282" s="67" t="str">
        <f t="shared" si="28"/>
        <v/>
      </c>
      <c r="L282" s="67" t="str">
        <f t="shared" si="25"/>
        <v/>
      </c>
      <c r="M282" s="96"/>
      <c r="N282" s="96"/>
      <c r="O282" s="96"/>
      <c r="P282" s="108"/>
      <c r="Q282" s="108"/>
      <c r="R282" s="67" t="str">
        <f t="shared" si="26"/>
        <v/>
      </c>
      <c r="S282" s="67" t="str">
        <f t="shared" si="27"/>
        <v/>
      </c>
      <c r="T282" s="89"/>
      <c r="U282" s="5"/>
      <c r="V282" s="5"/>
      <c r="W282" s="5"/>
      <c r="X282" s="5"/>
      <c r="Y282" s="5"/>
      <c r="Z282" s="5"/>
    </row>
    <row r="283" spans="1:26">
      <c r="A283" s="95"/>
      <c r="B283" s="107"/>
      <c r="C283" s="96"/>
      <c r="D283" s="96"/>
      <c r="E283" s="96"/>
      <c r="F283" s="96"/>
      <c r="G283" s="96"/>
      <c r="H283" s="96"/>
      <c r="I283" s="97"/>
      <c r="J283" s="67" t="str">
        <f t="shared" si="28"/>
        <v/>
      </c>
      <c r="K283" s="67" t="str">
        <f t="shared" si="28"/>
        <v/>
      </c>
      <c r="L283" s="67" t="str">
        <f t="shared" si="25"/>
        <v/>
      </c>
      <c r="M283" s="96"/>
      <c r="N283" s="96"/>
      <c r="O283" s="96"/>
      <c r="P283" s="108"/>
      <c r="Q283" s="108"/>
      <c r="R283" s="67" t="str">
        <f t="shared" si="26"/>
        <v/>
      </c>
      <c r="S283" s="67" t="str">
        <f t="shared" si="27"/>
        <v/>
      </c>
      <c r="T283" s="89"/>
      <c r="U283" s="5"/>
      <c r="V283" s="5"/>
      <c r="W283" s="5"/>
      <c r="X283" s="5"/>
      <c r="Y283" s="5"/>
      <c r="Z283" s="5"/>
    </row>
    <row r="284" spans="1:26">
      <c r="A284" s="95"/>
      <c r="B284" s="107"/>
      <c r="C284" s="96"/>
      <c r="D284" s="96"/>
      <c r="E284" s="96"/>
      <c r="F284" s="96"/>
      <c r="G284" s="96"/>
      <c r="H284" s="96"/>
      <c r="I284" s="97"/>
      <c r="J284" s="67" t="str">
        <f t="shared" si="28"/>
        <v/>
      </c>
      <c r="K284" s="67" t="str">
        <f t="shared" si="28"/>
        <v/>
      </c>
      <c r="L284" s="67" t="str">
        <f t="shared" si="25"/>
        <v/>
      </c>
      <c r="M284" s="96"/>
      <c r="N284" s="96"/>
      <c r="O284" s="96"/>
      <c r="P284" s="108"/>
      <c r="Q284" s="108"/>
      <c r="R284" s="67" t="str">
        <f t="shared" si="26"/>
        <v/>
      </c>
      <c r="S284" s="67" t="str">
        <f t="shared" si="27"/>
        <v/>
      </c>
      <c r="T284" s="89"/>
      <c r="U284" s="5"/>
      <c r="V284" s="5"/>
      <c r="W284" s="5"/>
      <c r="X284" s="5"/>
      <c r="Y284" s="5"/>
      <c r="Z284" s="5"/>
    </row>
    <row r="285" spans="1:26">
      <c r="A285" s="95"/>
      <c r="B285" s="107"/>
      <c r="C285" s="96"/>
      <c r="D285" s="96"/>
      <c r="E285" s="96"/>
      <c r="F285" s="96"/>
      <c r="G285" s="96"/>
      <c r="H285" s="96"/>
      <c r="I285" s="97"/>
      <c r="J285" s="67" t="str">
        <f t="shared" ref="J285:K304" si="29">IF($A285="","",$I285)</f>
        <v/>
      </c>
      <c r="K285" s="67" t="str">
        <f t="shared" si="29"/>
        <v/>
      </c>
      <c r="L285" s="67" t="str">
        <f t="shared" si="25"/>
        <v/>
      </c>
      <c r="M285" s="96"/>
      <c r="N285" s="96"/>
      <c r="O285" s="96"/>
      <c r="P285" s="108"/>
      <c r="Q285" s="108"/>
      <c r="R285" s="67" t="str">
        <f t="shared" si="26"/>
        <v/>
      </c>
      <c r="S285" s="67" t="str">
        <f t="shared" si="27"/>
        <v/>
      </c>
      <c r="T285" s="89"/>
      <c r="U285" s="5"/>
      <c r="V285" s="5"/>
      <c r="W285" s="5"/>
      <c r="X285" s="5"/>
      <c r="Y285" s="5"/>
      <c r="Z285" s="5"/>
    </row>
    <row r="286" spans="1:26">
      <c r="A286" s="95"/>
      <c r="B286" s="107"/>
      <c r="C286" s="96"/>
      <c r="D286" s="96"/>
      <c r="E286" s="96"/>
      <c r="F286" s="96"/>
      <c r="G286" s="96"/>
      <c r="H286" s="96"/>
      <c r="I286" s="97"/>
      <c r="J286" s="67" t="str">
        <f t="shared" si="29"/>
        <v/>
      </c>
      <c r="K286" s="67" t="str">
        <f t="shared" si="29"/>
        <v/>
      </c>
      <c r="L286" s="67" t="str">
        <f t="shared" si="25"/>
        <v/>
      </c>
      <c r="M286" s="96"/>
      <c r="N286" s="96"/>
      <c r="O286" s="96"/>
      <c r="P286" s="108"/>
      <c r="Q286" s="108"/>
      <c r="R286" s="67" t="str">
        <f t="shared" si="26"/>
        <v/>
      </c>
      <c r="S286" s="67" t="str">
        <f t="shared" si="27"/>
        <v/>
      </c>
      <c r="T286" s="89"/>
      <c r="U286" s="5"/>
      <c r="V286" s="5"/>
      <c r="W286" s="5"/>
      <c r="X286" s="5"/>
      <c r="Y286" s="5"/>
      <c r="Z286" s="5"/>
    </row>
    <row r="287" spans="1:26">
      <c r="A287" s="95"/>
      <c r="B287" s="107"/>
      <c r="C287" s="96"/>
      <c r="D287" s="96"/>
      <c r="E287" s="96"/>
      <c r="F287" s="96"/>
      <c r="G287" s="96"/>
      <c r="H287" s="96"/>
      <c r="I287" s="97"/>
      <c r="J287" s="67" t="str">
        <f t="shared" si="29"/>
        <v/>
      </c>
      <c r="K287" s="67" t="str">
        <f t="shared" si="29"/>
        <v/>
      </c>
      <c r="L287" s="67" t="str">
        <f t="shared" si="25"/>
        <v/>
      </c>
      <c r="M287" s="96"/>
      <c r="N287" s="96"/>
      <c r="O287" s="96"/>
      <c r="P287" s="108"/>
      <c r="Q287" s="108"/>
      <c r="R287" s="67" t="str">
        <f t="shared" si="26"/>
        <v/>
      </c>
      <c r="S287" s="67" t="str">
        <f t="shared" si="27"/>
        <v/>
      </c>
      <c r="T287" s="89"/>
      <c r="U287" s="5"/>
      <c r="V287" s="5"/>
      <c r="W287" s="5"/>
      <c r="X287" s="5"/>
      <c r="Y287" s="5"/>
      <c r="Z287" s="5"/>
    </row>
    <row r="288" spans="1:26">
      <c r="A288" s="95"/>
      <c r="B288" s="107"/>
      <c r="C288" s="96"/>
      <c r="D288" s="96"/>
      <c r="E288" s="96"/>
      <c r="F288" s="96"/>
      <c r="G288" s="96"/>
      <c r="H288" s="96"/>
      <c r="I288" s="97"/>
      <c r="J288" s="67" t="str">
        <f t="shared" si="29"/>
        <v/>
      </c>
      <c r="K288" s="67" t="str">
        <f t="shared" si="29"/>
        <v/>
      </c>
      <c r="L288" s="67" t="str">
        <f t="shared" si="25"/>
        <v/>
      </c>
      <c r="M288" s="96"/>
      <c r="N288" s="96"/>
      <c r="O288" s="96"/>
      <c r="P288" s="108"/>
      <c r="Q288" s="108"/>
      <c r="R288" s="67" t="str">
        <f t="shared" si="26"/>
        <v/>
      </c>
      <c r="S288" s="67" t="str">
        <f t="shared" si="27"/>
        <v/>
      </c>
      <c r="T288" s="89"/>
      <c r="U288" s="5"/>
      <c r="V288" s="5"/>
      <c r="W288" s="5"/>
      <c r="X288" s="5"/>
      <c r="Y288" s="5"/>
      <c r="Z288" s="5"/>
    </row>
    <row r="289" spans="1:26">
      <c r="A289" s="95"/>
      <c r="B289" s="107"/>
      <c r="C289" s="96"/>
      <c r="D289" s="96"/>
      <c r="E289" s="96"/>
      <c r="F289" s="96"/>
      <c r="G289" s="96"/>
      <c r="H289" s="96"/>
      <c r="I289" s="97"/>
      <c r="J289" s="67" t="str">
        <f t="shared" si="29"/>
        <v/>
      </c>
      <c r="K289" s="67" t="str">
        <f t="shared" si="29"/>
        <v/>
      </c>
      <c r="L289" s="67" t="str">
        <f t="shared" si="25"/>
        <v/>
      </c>
      <c r="M289" s="96"/>
      <c r="N289" s="96"/>
      <c r="O289" s="96"/>
      <c r="P289" s="108"/>
      <c r="Q289" s="108"/>
      <c r="R289" s="67" t="str">
        <f t="shared" si="26"/>
        <v/>
      </c>
      <c r="S289" s="67" t="str">
        <f t="shared" si="27"/>
        <v/>
      </c>
      <c r="T289" s="89"/>
      <c r="U289" s="5"/>
      <c r="V289" s="5"/>
      <c r="W289" s="5"/>
      <c r="X289" s="5"/>
      <c r="Y289" s="5"/>
      <c r="Z289" s="5"/>
    </row>
    <row r="290" spans="1:26">
      <c r="A290" s="95"/>
      <c r="B290" s="107"/>
      <c r="C290" s="96"/>
      <c r="D290" s="96"/>
      <c r="E290" s="96"/>
      <c r="F290" s="96"/>
      <c r="G290" s="96"/>
      <c r="H290" s="96"/>
      <c r="I290" s="97"/>
      <c r="J290" s="67" t="str">
        <f t="shared" si="29"/>
        <v/>
      </c>
      <c r="K290" s="67" t="str">
        <f t="shared" si="29"/>
        <v/>
      </c>
      <c r="L290" s="67" t="str">
        <f t="shared" si="25"/>
        <v/>
      </c>
      <c r="M290" s="96"/>
      <c r="N290" s="96"/>
      <c r="O290" s="96"/>
      <c r="P290" s="108"/>
      <c r="Q290" s="108"/>
      <c r="R290" s="67" t="str">
        <f t="shared" si="26"/>
        <v/>
      </c>
      <c r="S290" s="67" t="str">
        <f t="shared" si="27"/>
        <v/>
      </c>
      <c r="T290" s="89"/>
      <c r="U290" s="5"/>
      <c r="V290" s="5"/>
      <c r="W290" s="5"/>
      <c r="X290" s="5"/>
      <c r="Y290" s="5"/>
      <c r="Z290" s="5"/>
    </row>
    <row r="291" spans="1:26">
      <c r="A291" s="95"/>
      <c r="B291" s="107"/>
      <c r="C291" s="96"/>
      <c r="D291" s="96"/>
      <c r="E291" s="96"/>
      <c r="F291" s="96"/>
      <c r="G291" s="96"/>
      <c r="H291" s="96"/>
      <c r="I291" s="97"/>
      <c r="J291" s="67" t="str">
        <f t="shared" si="29"/>
        <v/>
      </c>
      <c r="K291" s="67" t="str">
        <f t="shared" si="29"/>
        <v/>
      </c>
      <c r="L291" s="67" t="str">
        <f t="shared" si="25"/>
        <v/>
      </c>
      <c r="M291" s="96"/>
      <c r="N291" s="96"/>
      <c r="O291" s="96"/>
      <c r="P291" s="108"/>
      <c r="Q291" s="108"/>
      <c r="R291" s="67" t="str">
        <f t="shared" si="26"/>
        <v/>
      </c>
      <c r="S291" s="67" t="str">
        <f t="shared" si="27"/>
        <v/>
      </c>
      <c r="T291" s="89"/>
      <c r="U291" s="5"/>
      <c r="V291" s="5"/>
      <c r="W291" s="5"/>
      <c r="X291" s="5"/>
      <c r="Y291" s="5"/>
      <c r="Z291" s="5"/>
    </row>
    <row r="292" spans="1:26">
      <c r="A292" s="95"/>
      <c r="B292" s="107"/>
      <c r="C292" s="96"/>
      <c r="D292" s="96"/>
      <c r="E292" s="96"/>
      <c r="F292" s="96"/>
      <c r="G292" s="96"/>
      <c r="H292" s="96"/>
      <c r="I292" s="97"/>
      <c r="J292" s="67" t="str">
        <f t="shared" si="29"/>
        <v/>
      </c>
      <c r="K292" s="67" t="str">
        <f t="shared" si="29"/>
        <v/>
      </c>
      <c r="L292" s="67" t="str">
        <f t="shared" si="25"/>
        <v/>
      </c>
      <c r="M292" s="96"/>
      <c r="N292" s="96"/>
      <c r="O292" s="96"/>
      <c r="P292" s="108"/>
      <c r="Q292" s="108"/>
      <c r="R292" s="67" t="str">
        <f t="shared" si="26"/>
        <v/>
      </c>
      <c r="S292" s="67" t="str">
        <f t="shared" si="27"/>
        <v/>
      </c>
      <c r="T292" s="89"/>
      <c r="U292" s="5"/>
      <c r="V292" s="5"/>
      <c r="W292" s="5"/>
      <c r="X292" s="5"/>
      <c r="Y292" s="5"/>
      <c r="Z292" s="5"/>
    </row>
    <row r="293" spans="1:26">
      <c r="A293" s="95"/>
      <c r="B293" s="107"/>
      <c r="C293" s="96"/>
      <c r="D293" s="96"/>
      <c r="E293" s="96"/>
      <c r="F293" s="96"/>
      <c r="G293" s="96"/>
      <c r="H293" s="96"/>
      <c r="I293" s="97"/>
      <c r="J293" s="67" t="str">
        <f t="shared" si="29"/>
        <v/>
      </c>
      <c r="K293" s="67" t="str">
        <f t="shared" si="29"/>
        <v/>
      </c>
      <c r="L293" s="67" t="str">
        <f t="shared" si="25"/>
        <v/>
      </c>
      <c r="M293" s="96"/>
      <c r="N293" s="96"/>
      <c r="O293" s="96"/>
      <c r="P293" s="108"/>
      <c r="Q293" s="108"/>
      <c r="R293" s="67" t="str">
        <f t="shared" si="26"/>
        <v/>
      </c>
      <c r="S293" s="67" t="str">
        <f t="shared" si="27"/>
        <v/>
      </c>
      <c r="T293" s="89"/>
      <c r="U293" s="5"/>
      <c r="V293" s="5"/>
      <c r="W293" s="5"/>
      <c r="X293" s="5"/>
      <c r="Y293" s="5"/>
      <c r="Z293" s="5"/>
    </row>
    <row r="294" spans="1:26">
      <c r="A294" s="95"/>
      <c r="B294" s="107"/>
      <c r="C294" s="96"/>
      <c r="D294" s="96"/>
      <c r="E294" s="96"/>
      <c r="F294" s="96"/>
      <c r="G294" s="96"/>
      <c r="H294" s="96"/>
      <c r="I294" s="97"/>
      <c r="J294" s="67" t="str">
        <f t="shared" si="29"/>
        <v/>
      </c>
      <c r="K294" s="67" t="str">
        <f t="shared" si="29"/>
        <v/>
      </c>
      <c r="L294" s="67" t="str">
        <f t="shared" si="25"/>
        <v/>
      </c>
      <c r="M294" s="96"/>
      <c r="N294" s="96"/>
      <c r="O294" s="96"/>
      <c r="P294" s="108"/>
      <c r="Q294" s="108"/>
      <c r="R294" s="67" t="str">
        <f t="shared" si="26"/>
        <v/>
      </c>
      <c r="S294" s="67" t="str">
        <f t="shared" si="27"/>
        <v/>
      </c>
      <c r="T294" s="89"/>
      <c r="U294" s="5"/>
      <c r="V294" s="5"/>
      <c r="W294" s="5"/>
      <c r="X294" s="5"/>
      <c r="Y294" s="5"/>
      <c r="Z294" s="5"/>
    </row>
    <row r="295" spans="1:26">
      <c r="A295" s="95"/>
      <c r="B295" s="107"/>
      <c r="C295" s="96"/>
      <c r="D295" s="96"/>
      <c r="E295" s="96"/>
      <c r="F295" s="96"/>
      <c r="G295" s="96"/>
      <c r="H295" s="96"/>
      <c r="I295" s="97"/>
      <c r="J295" s="67" t="str">
        <f t="shared" si="29"/>
        <v/>
      </c>
      <c r="K295" s="67" t="str">
        <f t="shared" si="29"/>
        <v/>
      </c>
      <c r="L295" s="67" t="str">
        <f t="shared" si="25"/>
        <v/>
      </c>
      <c r="M295" s="96"/>
      <c r="N295" s="96"/>
      <c r="O295" s="96"/>
      <c r="P295" s="108"/>
      <c r="Q295" s="108"/>
      <c r="R295" s="67" t="str">
        <f t="shared" si="26"/>
        <v/>
      </c>
      <c r="S295" s="67" t="str">
        <f t="shared" si="27"/>
        <v/>
      </c>
      <c r="T295" s="89"/>
      <c r="U295" s="5"/>
      <c r="V295" s="5"/>
      <c r="W295" s="5"/>
      <c r="X295" s="5"/>
      <c r="Y295" s="5"/>
      <c r="Z295" s="5"/>
    </row>
    <row r="296" spans="1:26">
      <c r="A296" s="95"/>
      <c r="B296" s="107"/>
      <c r="C296" s="96"/>
      <c r="D296" s="96"/>
      <c r="E296" s="96"/>
      <c r="F296" s="96"/>
      <c r="G296" s="96"/>
      <c r="H296" s="96"/>
      <c r="I296" s="97"/>
      <c r="J296" s="67" t="str">
        <f t="shared" si="29"/>
        <v/>
      </c>
      <c r="K296" s="67" t="str">
        <f t="shared" si="29"/>
        <v/>
      </c>
      <c r="L296" s="67" t="str">
        <f t="shared" si="25"/>
        <v/>
      </c>
      <c r="M296" s="96"/>
      <c r="N296" s="96"/>
      <c r="O296" s="96"/>
      <c r="P296" s="108"/>
      <c r="Q296" s="108"/>
      <c r="R296" s="67" t="str">
        <f t="shared" si="26"/>
        <v/>
      </c>
      <c r="S296" s="67" t="str">
        <f t="shared" si="27"/>
        <v/>
      </c>
      <c r="T296" s="89"/>
      <c r="U296" s="5"/>
      <c r="V296" s="5"/>
      <c r="W296" s="5"/>
      <c r="X296" s="5"/>
      <c r="Y296" s="5"/>
      <c r="Z296" s="5"/>
    </row>
    <row r="297" spans="1:26">
      <c r="A297" s="95"/>
      <c r="B297" s="107"/>
      <c r="C297" s="96"/>
      <c r="D297" s="96"/>
      <c r="E297" s="96"/>
      <c r="F297" s="96"/>
      <c r="G297" s="96"/>
      <c r="H297" s="96"/>
      <c r="I297" s="97"/>
      <c r="J297" s="67" t="str">
        <f t="shared" si="29"/>
        <v/>
      </c>
      <c r="K297" s="67" t="str">
        <f t="shared" si="29"/>
        <v/>
      </c>
      <c r="L297" s="67" t="str">
        <f t="shared" si="25"/>
        <v/>
      </c>
      <c r="M297" s="96"/>
      <c r="N297" s="96"/>
      <c r="O297" s="96"/>
      <c r="P297" s="108"/>
      <c r="Q297" s="108"/>
      <c r="R297" s="67" t="str">
        <f t="shared" si="26"/>
        <v/>
      </c>
      <c r="S297" s="67" t="str">
        <f t="shared" si="27"/>
        <v/>
      </c>
      <c r="T297" s="89"/>
      <c r="U297" s="5"/>
      <c r="V297" s="5"/>
      <c r="W297" s="5"/>
      <c r="X297" s="5"/>
      <c r="Y297" s="5"/>
      <c r="Z297" s="5"/>
    </row>
    <row r="298" spans="1:26">
      <c r="A298" s="95"/>
      <c r="B298" s="107"/>
      <c r="C298" s="96"/>
      <c r="D298" s="96"/>
      <c r="E298" s="96"/>
      <c r="F298" s="96"/>
      <c r="G298" s="96"/>
      <c r="H298" s="96"/>
      <c r="I298" s="97"/>
      <c r="J298" s="67" t="str">
        <f t="shared" si="29"/>
        <v/>
      </c>
      <c r="K298" s="67" t="str">
        <f t="shared" si="29"/>
        <v/>
      </c>
      <c r="L298" s="67" t="str">
        <f t="shared" si="25"/>
        <v/>
      </c>
      <c r="M298" s="96"/>
      <c r="N298" s="96"/>
      <c r="O298" s="96"/>
      <c r="P298" s="108"/>
      <c r="Q298" s="108"/>
      <c r="R298" s="67" t="str">
        <f t="shared" si="26"/>
        <v/>
      </c>
      <c r="S298" s="67" t="str">
        <f t="shared" si="27"/>
        <v/>
      </c>
      <c r="T298" s="89"/>
      <c r="U298" s="5"/>
      <c r="V298" s="5"/>
      <c r="W298" s="5"/>
      <c r="X298" s="5"/>
      <c r="Y298" s="5"/>
      <c r="Z298" s="5"/>
    </row>
    <row r="299" spans="1:26">
      <c r="A299" s="95"/>
      <c r="B299" s="107"/>
      <c r="C299" s="96"/>
      <c r="D299" s="96"/>
      <c r="E299" s="96"/>
      <c r="F299" s="96"/>
      <c r="G299" s="96"/>
      <c r="H299" s="96"/>
      <c r="I299" s="97"/>
      <c r="J299" s="67" t="str">
        <f t="shared" si="29"/>
        <v/>
      </c>
      <c r="K299" s="67" t="str">
        <f t="shared" si="29"/>
        <v/>
      </c>
      <c r="L299" s="67" t="str">
        <f t="shared" si="25"/>
        <v/>
      </c>
      <c r="M299" s="96"/>
      <c r="N299" s="96"/>
      <c r="O299" s="96"/>
      <c r="P299" s="108"/>
      <c r="Q299" s="108"/>
      <c r="R299" s="67" t="str">
        <f t="shared" si="26"/>
        <v/>
      </c>
      <c r="S299" s="67" t="str">
        <f t="shared" si="27"/>
        <v/>
      </c>
      <c r="T299" s="89"/>
      <c r="U299" s="5"/>
      <c r="V299" s="5"/>
      <c r="W299" s="5"/>
      <c r="X299" s="5"/>
      <c r="Y299" s="5"/>
      <c r="Z299" s="5"/>
    </row>
    <row r="300" spans="1:26">
      <c r="A300" s="95"/>
      <c r="B300" s="107"/>
      <c r="C300" s="96"/>
      <c r="D300" s="96"/>
      <c r="E300" s="96"/>
      <c r="F300" s="96"/>
      <c r="G300" s="96"/>
      <c r="H300" s="96"/>
      <c r="I300" s="97"/>
      <c r="J300" s="67" t="str">
        <f t="shared" si="29"/>
        <v/>
      </c>
      <c r="K300" s="67" t="str">
        <f t="shared" si="29"/>
        <v/>
      </c>
      <c r="L300" s="67" t="str">
        <f t="shared" si="25"/>
        <v/>
      </c>
      <c r="M300" s="96"/>
      <c r="N300" s="96"/>
      <c r="O300" s="96"/>
      <c r="P300" s="108"/>
      <c r="Q300" s="108"/>
      <c r="R300" s="67" t="str">
        <f t="shared" si="26"/>
        <v/>
      </c>
      <c r="S300" s="67" t="str">
        <f t="shared" si="27"/>
        <v/>
      </c>
      <c r="T300" s="89"/>
      <c r="U300" s="5"/>
      <c r="V300" s="5"/>
      <c r="W300" s="5"/>
      <c r="X300" s="5"/>
      <c r="Y300" s="5"/>
      <c r="Z300" s="5"/>
    </row>
    <row r="301" spans="1:26">
      <c r="A301" s="95"/>
      <c r="B301" s="107"/>
      <c r="C301" s="96"/>
      <c r="D301" s="96"/>
      <c r="E301" s="96"/>
      <c r="F301" s="96"/>
      <c r="G301" s="96"/>
      <c r="H301" s="96"/>
      <c r="I301" s="97"/>
      <c r="J301" s="67" t="str">
        <f t="shared" si="29"/>
        <v/>
      </c>
      <c r="K301" s="67" t="str">
        <f t="shared" si="29"/>
        <v/>
      </c>
      <c r="L301" s="67" t="str">
        <f t="shared" si="25"/>
        <v/>
      </c>
      <c r="M301" s="96"/>
      <c r="N301" s="96"/>
      <c r="O301" s="96"/>
      <c r="P301" s="108"/>
      <c r="Q301" s="108"/>
      <c r="R301" s="67" t="str">
        <f t="shared" si="26"/>
        <v/>
      </c>
      <c r="S301" s="67" t="str">
        <f t="shared" si="27"/>
        <v/>
      </c>
      <c r="T301" s="89"/>
      <c r="U301" s="5"/>
      <c r="V301" s="5"/>
      <c r="W301" s="5"/>
      <c r="X301" s="5"/>
      <c r="Y301" s="5"/>
      <c r="Z301" s="5"/>
    </row>
    <row r="302" spans="1:26">
      <c r="A302" s="95"/>
      <c r="B302" s="107"/>
      <c r="C302" s="96"/>
      <c r="D302" s="96"/>
      <c r="E302" s="96"/>
      <c r="F302" s="96"/>
      <c r="G302" s="96"/>
      <c r="H302" s="96"/>
      <c r="I302" s="97"/>
      <c r="J302" s="67" t="str">
        <f t="shared" si="29"/>
        <v/>
      </c>
      <c r="K302" s="67" t="str">
        <f t="shared" si="29"/>
        <v/>
      </c>
      <c r="L302" s="67" t="str">
        <f t="shared" si="25"/>
        <v/>
      </c>
      <c r="M302" s="96"/>
      <c r="N302" s="96"/>
      <c r="O302" s="96"/>
      <c r="P302" s="108"/>
      <c r="Q302" s="108"/>
      <c r="R302" s="67" t="str">
        <f t="shared" si="26"/>
        <v/>
      </c>
      <c r="S302" s="67" t="str">
        <f t="shared" si="27"/>
        <v/>
      </c>
      <c r="T302" s="89"/>
      <c r="U302" s="5"/>
      <c r="V302" s="5"/>
      <c r="W302" s="5"/>
      <c r="X302" s="5"/>
      <c r="Y302" s="5"/>
      <c r="Z302" s="5"/>
    </row>
    <row r="303" spans="1:26">
      <c r="A303" s="95"/>
      <c r="B303" s="107"/>
      <c r="C303" s="96"/>
      <c r="D303" s="96"/>
      <c r="E303" s="96"/>
      <c r="F303" s="96"/>
      <c r="G303" s="96"/>
      <c r="H303" s="96"/>
      <c r="I303" s="97"/>
      <c r="J303" s="67" t="str">
        <f t="shared" si="29"/>
        <v/>
      </c>
      <c r="K303" s="67" t="str">
        <f t="shared" si="29"/>
        <v/>
      </c>
      <c r="L303" s="67" t="str">
        <f t="shared" si="25"/>
        <v/>
      </c>
      <c r="M303" s="96"/>
      <c r="N303" s="96"/>
      <c r="O303" s="96"/>
      <c r="P303" s="108"/>
      <c r="Q303" s="108"/>
      <c r="R303" s="67" t="str">
        <f t="shared" si="26"/>
        <v/>
      </c>
      <c r="S303" s="67" t="str">
        <f t="shared" si="27"/>
        <v/>
      </c>
      <c r="T303" s="89"/>
      <c r="U303" s="5"/>
      <c r="V303" s="5"/>
      <c r="W303" s="5"/>
      <c r="X303" s="5"/>
      <c r="Y303" s="5"/>
      <c r="Z303" s="5"/>
    </row>
    <row r="304" spans="1:26">
      <c r="A304" s="95"/>
      <c r="B304" s="107"/>
      <c r="C304" s="96"/>
      <c r="D304" s="96"/>
      <c r="E304" s="96"/>
      <c r="F304" s="96"/>
      <c r="G304" s="96"/>
      <c r="H304" s="96"/>
      <c r="I304" s="97"/>
      <c r="J304" s="67" t="str">
        <f t="shared" si="29"/>
        <v/>
      </c>
      <c r="K304" s="67" t="str">
        <f t="shared" si="29"/>
        <v/>
      </c>
      <c r="L304" s="67" t="str">
        <f t="shared" si="25"/>
        <v/>
      </c>
      <c r="M304" s="96"/>
      <c r="N304" s="96"/>
      <c r="O304" s="96"/>
      <c r="P304" s="108"/>
      <c r="Q304" s="108"/>
      <c r="R304" s="67" t="str">
        <f t="shared" si="26"/>
        <v/>
      </c>
      <c r="S304" s="67" t="str">
        <f t="shared" si="27"/>
        <v/>
      </c>
      <c r="T304" s="89"/>
      <c r="U304" s="5"/>
      <c r="V304" s="5"/>
      <c r="W304" s="5"/>
      <c r="X304" s="5"/>
      <c r="Y304" s="5"/>
      <c r="Z304" s="5"/>
    </row>
    <row r="305" spans="1:26">
      <c r="A305" s="95"/>
      <c r="B305" s="107"/>
      <c r="C305" s="96"/>
      <c r="D305" s="96"/>
      <c r="E305" s="96"/>
      <c r="F305" s="96"/>
      <c r="G305" s="96"/>
      <c r="H305" s="96"/>
      <c r="I305" s="97"/>
      <c r="J305" s="67" t="str">
        <f t="shared" ref="J305:K324" si="30">IF($A305="","",$I305)</f>
        <v/>
      </c>
      <c r="K305" s="67" t="str">
        <f t="shared" si="30"/>
        <v/>
      </c>
      <c r="L305" s="67" t="str">
        <f t="shared" si="25"/>
        <v/>
      </c>
      <c r="M305" s="96"/>
      <c r="N305" s="96"/>
      <c r="O305" s="96"/>
      <c r="P305" s="108"/>
      <c r="Q305" s="108"/>
      <c r="R305" s="67" t="str">
        <f t="shared" si="26"/>
        <v/>
      </c>
      <c r="S305" s="67" t="str">
        <f t="shared" si="27"/>
        <v/>
      </c>
      <c r="T305" s="89"/>
      <c r="U305" s="5"/>
      <c r="V305" s="5"/>
      <c r="W305" s="5"/>
      <c r="X305" s="5"/>
      <c r="Y305" s="5"/>
      <c r="Z305" s="5"/>
    </row>
    <row r="306" spans="1:26">
      <c r="A306" s="95"/>
      <c r="B306" s="107"/>
      <c r="C306" s="96"/>
      <c r="D306" s="96"/>
      <c r="E306" s="96"/>
      <c r="F306" s="96"/>
      <c r="G306" s="96"/>
      <c r="H306" s="96"/>
      <c r="I306" s="97"/>
      <c r="J306" s="67" t="str">
        <f t="shared" si="30"/>
        <v/>
      </c>
      <c r="K306" s="67" t="str">
        <f t="shared" si="30"/>
        <v/>
      </c>
      <c r="L306" s="67" t="str">
        <f t="shared" si="25"/>
        <v/>
      </c>
      <c r="M306" s="96"/>
      <c r="N306" s="96"/>
      <c r="O306" s="96"/>
      <c r="P306" s="108"/>
      <c r="Q306" s="108"/>
      <c r="R306" s="67" t="str">
        <f t="shared" si="26"/>
        <v/>
      </c>
      <c r="S306" s="67" t="str">
        <f t="shared" si="27"/>
        <v/>
      </c>
      <c r="T306" s="89"/>
      <c r="U306" s="5"/>
      <c r="V306" s="5"/>
      <c r="W306" s="5"/>
      <c r="X306" s="5"/>
      <c r="Y306" s="5"/>
      <c r="Z306" s="5"/>
    </row>
    <row r="307" spans="1:26">
      <c r="A307" s="95"/>
      <c r="B307" s="107"/>
      <c r="C307" s="96"/>
      <c r="D307" s="96"/>
      <c r="E307" s="96"/>
      <c r="F307" s="96"/>
      <c r="G307" s="96"/>
      <c r="H307" s="96"/>
      <c r="I307" s="97"/>
      <c r="J307" s="67" t="str">
        <f t="shared" si="30"/>
        <v/>
      </c>
      <c r="K307" s="67" t="str">
        <f t="shared" si="30"/>
        <v/>
      </c>
      <c r="L307" s="67" t="str">
        <f t="shared" si="25"/>
        <v/>
      </c>
      <c r="M307" s="96"/>
      <c r="N307" s="96"/>
      <c r="O307" s="96"/>
      <c r="P307" s="108"/>
      <c r="Q307" s="108"/>
      <c r="R307" s="67" t="str">
        <f t="shared" si="26"/>
        <v/>
      </c>
      <c r="S307" s="67" t="str">
        <f t="shared" si="27"/>
        <v/>
      </c>
      <c r="T307" s="89"/>
      <c r="U307" s="5"/>
      <c r="V307" s="5"/>
      <c r="W307" s="5"/>
      <c r="X307" s="5"/>
      <c r="Y307" s="5"/>
      <c r="Z307" s="5"/>
    </row>
    <row r="308" spans="1:26">
      <c r="A308" s="95"/>
      <c r="B308" s="107"/>
      <c r="C308" s="96"/>
      <c r="D308" s="96"/>
      <c r="E308" s="96"/>
      <c r="F308" s="96"/>
      <c r="G308" s="96"/>
      <c r="H308" s="96"/>
      <c r="I308" s="97"/>
      <c r="J308" s="67" t="str">
        <f t="shared" si="30"/>
        <v/>
      </c>
      <c r="K308" s="67" t="str">
        <f t="shared" si="30"/>
        <v/>
      </c>
      <c r="L308" s="67" t="str">
        <f t="shared" si="25"/>
        <v/>
      </c>
      <c r="M308" s="96"/>
      <c r="N308" s="96"/>
      <c r="O308" s="96"/>
      <c r="P308" s="108"/>
      <c r="Q308" s="108"/>
      <c r="R308" s="67" t="str">
        <f t="shared" si="26"/>
        <v/>
      </c>
      <c r="S308" s="67" t="str">
        <f t="shared" si="27"/>
        <v/>
      </c>
      <c r="T308" s="89"/>
      <c r="U308" s="5"/>
      <c r="V308" s="5"/>
      <c r="W308" s="5"/>
      <c r="X308" s="5"/>
      <c r="Y308" s="5"/>
      <c r="Z308" s="5"/>
    </row>
    <row r="309" spans="1:26">
      <c r="A309" s="95"/>
      <c r="B309" s="107"/>
      <c r="C309" s="96"/>
      <c r="D309" s="96"/>
      <c r="E309" s="96"/>
      <c r="F309" s="96"/>
      <c r="G309" s="96"/>
      <c r="H309" s="96"/>
      <c r="I309" s="97"/>
      <c r="J309" s="67" t="str">
        <f t="shared" si="30"/>
        <v/>
      </c>
      <c r="K309" s="67" t="str">
        <f t="shared" si="30"/>
        <v/>
      </c>
      <c r="L309" s="67" t="str">
        <f t="shared" si="25"/>
        <v/>
      </c>
      <c r="M309" s="96"/>
      <c r="N309" s="96"/>
      <c r="O309" s="96"/>
      <c r="P309" s="108"/>
      <c r="Q309" s="108"/>
      <c r="R309" s="67" t="str">
        <f t="shared" si="26"/>
        <v/>
      </c>
      <c r="S309" s="67" t="str">
        <f t="shared" si="27"/>
        <v/>
      </c>
      <c r="T309" s="89"/>
      <c r="U309" s="5"/>
      <c r="V309" s="5"/>
      <c r="W309" s="5"/>
      <c r="X309" s="5"/>
      <c r="Y309" s="5"/>
      <c r="Z309" s="5"/>
    </row>
    <row r="310" spans="1:26">
      <c r="A310" s="95"/>
      <c r="B310" s="107"/>
      <c r="C310" s="96"/>
      <c r="D310" s="96"/>
      <c r="E310" s="96"/>
      <c r="F310" s="96"/>
      <c r="G310" s="96"/>
      <c r="H310" s="96"/>
      <c r="I310" s="97"/>
      <c r="J310" s="67" t="str">
        <f t="shared" si="30"/>
        <v/>
      </c>
      <c r="K310" s="67" t="str">
        <f t="shared" si="30"/>
        <v/>
      </c>
      <c r="L310" s="67" t="str">
        <f t="shared" si="25"/>
        <v/>
      </c>
      <c r="M310" s="96"/>
      <c r="N310" s="96"/>
      <c r="O310" s="96"/>
      <c r="P310" s="108"/>
      <c r="Q310" s="108"/>
      <c r="R310" s="67" t="str">
        <f t="shared" si="26"/>
        <v/>
      </c>
      <c r="S310" s="67" t="str">
        <f t="shared" si="27"/>
        <v/>
      </c>
      <c r="T310" s="89"/>
      <c r="U310" s="5"/>
      <c r="V310" s="5"/>
      <c r="W310" s="5"/>
      <c r="X310" s="5"/>
      <c r="Y310" s="5"/>
      <c r="Z310" s="5"/>
    </row>
    <row r="311" spans="1:26">
      <c r="A311" s="95"/>
      <c r="B311" s="107"/>
      <c r="C311" s="96"/>
      <c r="D311" s="96"/>
      <c r="E311" s="96"/>
      <c r="F311" s="96"/>
      <c r="G311" s="96"/>
      <c r="H311" s="96"/>
      <c r="I311" s="97"/>
      <c r="J311" s="67" t="str">
        <f t="shared" si="30"/>
        <v/>
      </c>
      <c r="K311" s="67" t="str">
        <f t="shared" si="30"/>
        <v/>
      </c>
      <c r="L311" s="67" t="str">
        <f t="shared" si="25"/>
        <v/>
      </c>
      <c r="M311" s="96"/>
      <c r="N311" s="96"/>
      <c r="O311" s="96"/>
      <c r="P311" s="108"/>
      <c r="Q311" s="108"/>
      <c r="R311" s="67" t="str">
        <f t="shared" si="26"/>
        <v/>
      </c>
      <c r="S311" s="67" t="str">
        <f t="shared" si="27"/>
        <v/>
      </c>
      <c r="T311" s="89"/>
      <c r="U311" s="5"/>
      <c r="V311" s="5"/>
      <c r="W311" s="5"/>
      <c r="X311" s="5"/>
      <c r="Y311" s="5"/>
      <c r="Z311" s="5"/>
    </row>
    <row r="312" spans="1:26">
      <c r="A312" s="95"/>
      <c r="B312" s="107"/>
      <c r="C312" s="96"/>
      <c r="D312" s="96"/>
      <c r="E312" s="96"/>
      <c r="F312" s="96"/>
      <c r="G312" s="96"/>
      <c r="H312" s="96"/>
      <c r="I312" s="97"/>
      <c r="J312" s="67" t="str">
        <f t="shared" si="30"/>
        <v/>
      </c>
      <c r="K312" s="67" t="str">
        <f t="shared" si="30"/>
        <v/>
      </c>
      <c r="L312" s="67" t="str">
        <f t="shared" si="25"/>
        <v/>
      </c>
      <c r="M312" s="96"/>
      <c r="N312" s="96"/>
      <c r="O312" s="96"/>
      <c r="P312" s="108"/>
      <c r="Q312" s="108"/>
      <c r="R312" s="67" t="str">
        <f t="shared" si="26"/>
        <v/>
      </c>
      <c r="S312" s="67" t="str">
        <f t="shared" si="27"/>
        <v/>
      </c>
      <c r="T312" s="89"/>
      <c r="U312" s="5"/>
      <c r="V312" s="5"/>
      <c r="W312" s="5"/>
      <c r="X312" s="5"/>
      <c r="Y312" s="5"/>
      <c r="Z312" s="5"/>
    </row>
    <row r="313" spans="1:26">
      <c r="A313" s="95"/>
      <c r="B313" s="107"/>
      <c r="C313" s="96"/>
      <c r="D313" s="96"/>
      <c r="E313" s="96"/>
      <c r="F313" s="96"/>
      <c r="G313" s="96"/>
      <c r="H313" s="96"/>
      <c r="I313" s="97"/>
      <c r="J313" s="67" t="str">
        <f t="shared" si="30"/>
        <v/>
      </c>
      <c r="K313" s="67" t="str">
        <f t="shared" si="30"/>
        <v/>
      </c>
      <c r="L313" s="67" t="str">
        <f t="shared" si="25"/>
        <v/>
      </c>
      <c r="M313" s="96"/>
      <c r="N313" s="96"/>
      <c r="O313" s="96"/>
      <c r="P313" s="108"/>
      <c r="Q313" s="108"/>
      <c r="R313" s="67" t="str">
        <f t="shared" si="26"/>
        <v/>
      </c>
      <c r="S313" s="67" t="str">
        <f t="shared" si="27"/>
        <v/>
      </c>
      <c r="T313" s="89"/>
      <c r="U313" s="5"/>
      <c r="V313" s="5"/>
      <c r="W313" s="5"/>
      <c r="X313" s="5"/>
      <c r="Y313" s="5"/>
      <c r="Z313" s="5"/>
    </row>
    <row r="314" spans="1:26">
      <c r="A314" s="95"/>
      <c r="B314" s="107"/>
      <c r="C314" s="96"/>
      <c r="D314" s="96"/>
      <c r="E314" s="96"/>
      <c r="F314" s="96"/>
      <c r="G314" s="96"/>
      <c r="H314" s="96"/>
      <c r="I314" s="97"/>
      <c r="J314" s="67" t="str">
        <f t="shared" si="30"/>
        <v/>
      </c>
      <c r="K314" s="67" t="str">
        <f t="shared" si="30"/>
        <v/>
      </c>
      <c r="L314" s="67" t="str">
        <f t="shared" si="25"/>
        <v/>
      </c>
      <c r="M314" s="96"/>
      <c r="N314" s="96"/>
      <c r="O314" s="96"/>
      <c r="P314" s="108"/>
      <c r="Q314" s="108"/>
      <c r="R314" s="67" t="str">
        <f t="shared" si="26"/>
        <v/>
      </c>
      <c r="S314" s="67" t="str">
        <f t="shared" si="27"/>
        <v/>
      </c>
      <c r="T314" s="89"/>
      <c r="U314" s="5"/>
      <c r="V314" s="5"/>
      <c r="W314" s="5"/>
      <c r="X314" s="5"/>
      <c r="Y314" s="5"/>
      <c r="Z314" s="5"/>
    </row>
    <row r="315" spans="1:26">
      <c r="A315" s="95"/>
      <c r="B315" s="107"/>
      <c r="C315" s="96"/>
      <c r="D315" s="96"/>
      <c r="E315" s="96"/>
      <c r="F315" s="96"/>
      <c r="G315" s="96"/>
      <c r="H315" s="96"/>
      <c r="I315" s="97"/>
      <c r="J315" s="67" t="str">
        <f t="shared" si="30"/>
        <v/>
      </c>
      <c r="K315" s="67" t="str">
        <f t="shared" si="30"/>
        <v/>
      </c>
      <c r="L315" s="67" t="str">
        <f t="shared" si="25"/>
        <v/>
      </c>
      <c r="M315" s="96"/>
      <c r="N315" s="96"/>
      <c r="O315" s="96"/>
      <c r="P315" s="108"/>
      <c r="Q315" s="108"/>
      <c r="R315" s="67" t="str">
        <f t="shared" si="26"/>
        <v/>
      </c>
      <c r="S315" s="67" t="str">
        <f t="shared" si="27"/>
        <v/>
      </c>
      <c r="T315" s="89"/>
      <c r="U315" s="5"/>
      <c r="V315" s="5"/>
      <c r="W315" s="5"/>
      <c r="X315" s="5"/>
      <c r="Y315" s="5"/>
      <c r="Z315" s="5"/>
    </row>
    <row r="316" spans="1:26">
      <c r="A316" s="95"/>
      <c r="B316" s="107"/>
      <c r="C316" s="96"/>
      <c r="D316" s="96"/>
      <c r="E316" s="96"/>
      <c r="F316" s="96"/>
      <c r="G316" s="96"/>
      <c r="H316" s="96"/>
      <c r="I316" s="97"/>
      <c r="J316" s="67" t="str">
        <f t="shared" si="30"/>
        <v/>
      </c>
      <c r="K316" s="67" t="str">
        <f t="shared" si="30"/>
        <v/>
      </c>
      <c r="L316" s="67" t="str">
        <f t="shared" si="25"/>
        <v/>
      </c>
      <c r="M316" s="96"/>
      <c r="N316" s="96"/>
      <c r="O316" s="96"/>
      <c r="P316" s="108"/>
      <c r="Q316" s="108"/>
      <c r="R316" s="67" t="str">
        <f t="shared" si="26"/>
        <v/>
      </c>
      <c r="S316" s="67" t="str">
        <f t="shared" si="27"/>
        <v/>
      </c>
      <c r="T316" s="89"/>
      <c r="U316" s="5"/>
      <c r="V316" s="5"/>
      <c r="W316" s="5"/>
      <c r="X316" s="5"/>
      <c r="Y316" s="5"/>
      <c r="Z316" s="5"/>
    </row>
    <row r="317" spans="1:26">
      <c r="A317" s="95"/>
      <c r="B317" s="107"/>
      <c r="C317" s="96"/>
      <c r="D317" s="96"/>
      <c r="E317" s="96"/>
      <c r="F317" s="96"/>
      <c r="G317" s="96"/>
      <c r="H317" s="96"/>
      <c r="I317" s="97"/>
      <c r="J317" s="67" t="str">
        <f t="shared" si="30"/>
        <v/>
      </c>
      <c r="K317" s="67" t="str">
        <f t="shared" si="30"/>
        <v/>
      </c>
      <c r="L317" s="67" t="str">
        <f t="shared" si="25"/>
        <v/>
      </c>
      <c r="M317" s="96"/>
      <c r="N317" s="96"/>
      <c r="O317" s="96"/>
      <c r="P317" s="108"/>
      <c r="Q317" s="108"/>
      <c r="R317" s="67" t="str">
        <f t="shared" si="26"/>
        <v/>
      </c>
      <c r="S317" s="67" t="str">
        <f t="shared" si="27"/>
        <v/>
      </c>
      <c r="T317" s="89"/>
      <c r="U317" s="5"/>
      <c r="V317" s="5"/>
      <c r="W317" s="5"/>
      <c r="X317" s="5"/>
      <c r="Y317" s="5"/>
      <c r="Z317" s="5"/>
    </row>
    <row r="318" spans="1:26">
      <c r="A318" s="95"/>
      <c r="B318" s="107"/>
      <c r="C318" s="96"/>
      <c r="D318" s="96"/>
      <c r="E318" s="96"/>
      <c r="F318" s="96"/>
      <c r="G318" s="96"/>
      <c r="H318" s="96"/>
      <c r="I318" s="97"/>
      <c r="J318" s="67" t="str">
        <f t="shared" si="30"/>
        <v/>
      </c>
      <c r="K318" s="67" t="str">
        <f t="shared" si="30"/>
        <v/>
      </c>
      <c r="L318" s="67" t="str">
        <f t="shared" si="25"/>
        <v/>
      </c>
      <c r="M318" s="96"/>
      <c r="N318" s="96"/>
      <c r="O318" s="96"/>
      <c r="P318" s="108"/>
      <c r="Q318" s="108"/>
      <c r="R318" s="67" t="str">
        <f t="shared" si="26"/>
        <v/>
      </c>
      <c r="S318" s="67" t="str">
        <f t="shared" si="27"/>
        <v/>
      </c>
      <c r="T318" s="89"/>
      <c r="U318" s="5"/>
      <c r="V318" s="5"/>
      <c r="W318" s="5"/>
      <c r="X318" s="5"/>
      <c r="Y318" s="5"/>
      <c r="Z318" s="5"/>
    </row>
    <row r="319" spans="1:26">
      <c r="A319" s="95"/>
      <c r="B319" s="107"/>
      <c r="C319" s="96"/>
      <c r="D319" s="96"/>
      <c r="E319" s="96"/>
      <c r="F319" s="96"/>
      <c r="G319" s="96"/>
      <c r="H319" s="96"/>
      <c r="I319" s="97"/>
      <c r="J319" s="67" t="str">
        <f t="shared" si="30"/>
        <v/>
      </c>
      <c r="K319" s="67" t="str">
        <f t="shared" si="30"/>
        <v/>
      </c>
      <c r="L319" s="67" t="str">
        <f t="shared" si="25"/>
        <v/>
      </c>
      <c r="M319" s="96"/>
      <c r="N319" s="96"/>
      <c r="O319" s="96"/>
      <c r="P319" s="108"/>
      <c r="Q319" s="108"/>
      <c r="R319" s="67" t="str">
        <f t="shared" si="26"/>
        <v/>
      </c>
      <c r="S319" s="67" t="str">
        <f t="shared" si="27"/>
        <v/>
      </c>
      <c r="T319" s="89"/>
      <c r="U319" s="5"/>
      <c r="V319" s="5"/>
      <c r="W319" s="5"/>
      <c r="X319" s="5"/>
      <c r="Y319" s="5"/>
      <c r="Z319" s="5"/>
    </row>
    <row r="320" spans="1:26">
      <c r="A320" s="95"/>
      <c r="B320" s="107"/>
      <c r="C320" s="96"/>
      <c r="D320" s="96"/>
      <c r="E320" s="96"/>
      <c r="F320" s="96"/>
      <c r="G320" s="96"/>
      <c r="H320" s="96"/>
      <c r="I320" s="97"/>
      <c r="J320" s="67" t="str">
        <f t="shared" si="30"/>
        <v/>
      </c>
      <c r="K320" s="67" t="str">
        <f t="shared" si="30"/>
        <v/>
      </c>
      <c r="L320" s="67" t="str">
        <f t="shared" si="25"/>
        <v/>
      </c>
      <c r="M320" s="96"/>
      <c r="N320" s="96"/>
      <c r="O320" s="96"/>
      <c r="P320" s="108"/>
      <c r="Q320" s="108"/>
      <c r="R320" s="67" t="str">
        <f t="shared" si="26"/>
        <v/>
      </c>
      <c r="S320" s="67" t="str">
        <f t="shared" si="27"/>
        <v/>
      </c>
      <c r="T320" s="89"/>
      <c r="U320" s="5"/>
      <c r="V320" s="5"/>
      <c r="W320" s="5"/>
      <c r="X320" s="5"/>
      <c r="Y320" s="5"/>
      <c r="Z320" s="5"/>
    </row>
    <row r="321" spans="1:26">
      <c r="A321" s="95"/>
      <c r="B321" s="107"/>
      <c r="C321" s="96"/>
      <c r="D321" s="96"/>
      <c r="E321" s="96"/>
      <c r="F321" s="96"/>
      <c r="G321" s="96"/>
      <c r="H321" s="96"/>
      <c r="I321" s="97"/>
      <c r="J321" s="67" t="str">
        <f t="shared" si="30"/>
        <v/>
      </c>
      <c r="K321" s="67" t="str">
        <f t="shared" si="30"/>
        <v/>
      </c>
      <c r="L321" s="67" t="str">
        <f t="shared" si="25"/>
        <v/>
      </c>
      <c r="M321" s="96"/>
      <c r="N321" s="96"/>
      <c r="O321" s="96"/>
      <c r="P321" s="108"/>
      <c r="Q321" s="108"/>
      <c r="R321" s="67" t="str">
        <f t="shared" si="26"/>
        <v/>
      </c>
      <c r="S321" s="67" t="str">
        <f t="shared" si="27"/>
        <v/>
      </c>
      <c r="T321" s="89"/>
      <c r="U321" s="5"/>
      <c r="V321" s="5"/>
      <c r="W321" s="5"/>
      <c r="X321" s="5"/>
      <c r="Y321" s="5"/>
      <c r="Z321" s="5"/>
    </row>
    <row r="322" spans="1:26">
      <c r="A322" s="95"/>
      <c r="B322" s="107"/>
      <c r="C322" s="96"/>
      <c r="D322" s="96"/>
      <c r="E322" s="96"/>
      <c r="F322" s="96"/>
      <c r="G322" s="96"/>
      <c r="H322" s="96"/>
      <c r="I322" s="97"/>
      <c r="J322" s="67" t="str">
        <f t="shared" si="30"/>
        <v/>
      </c>
      <c r="K322" s="67" t="str">
        <f t="shared" si="30"/>
        <v/>
      </c>
      <c r="L322" s="67" t="str">
        <f t="shared" si="25"/>
        <v/>
      </c>
      <c r="M322" s="96"/>
      <c r="N322" s="96"/>
      <c r="O322" s="96"/>
      <c r="P322" s="108"/>
      <c r="Q322" s="108"/>
      <c r="R322" s="67" t="str">
        <f t="shared" si="26"/>
        <v/>
      </c>
      <c r="S322" s="67" t="str">
        <f t="shared" si="27"/>
        <v/>
      </c>
      <c r="T322" s="89"/>
      <c r="U322" s="5"/>
      <c r="V322" s="5"/>
      <c r="W322" s="5"/>
      <c r="X322" s="5"/>
      <c r="Y322" s="5"/>
      <c r="Z322" s="5"/>
    </row>
    <row r="323" spans="1:26">
      <c r="A323" s="95"/>
      <c r="B323" s="107"/>
      <c r="C323" s="96"/>
      <c r="D323" s="96"/>
      <c r="E323" s="96"/>
      <c r="F323" s="96"/>
      <c r="G323" s="96"/>
      <c r="H323" s="96"/>
      <c r="I323" s="97"/>
      <c r="J323" s="67" t="str">
        <f t="shared" si="30"/>
        <v/>
      </c>
      <c r="K323" s="67" t="str">
        <f t="shared" si="30"/>
        <v/>
      </c>
      <c r="L323" s="67" t="str">
        <f t="shared" si="25"/>
        <v/>
      </c>
      <c r="M323" s="96"/>
      <c r="N323" s="96"/>
      <c r="O323" s="96"/>
      <c r="P323" s="108"/>
      <c r="Q323" s="108"/>
      <c r="R323" s="67" t="str">
        <f t="shared" si="26"/>
        <v/>
      </c>
      <c r="S323" s="67" t="str">
        <f t="shared" si="27"/>
        <v/>
      </c>
      <c r="T323" s="89"/>
      <c r="U323" s="5"/>
      <c r="V323" s="5"/>
      <c r="W323" s="5"/>
      <c r="X323" s="5"/>
      <c r="Y323" s="5"/>
      <c r="Z323" s="5"/>
    </row>
    <row r="324" spans="1:26">
      <c r="A324" s="95"/>
      <c r="B324" s="107"/>
      <c r="C324" s="96"/>
      <c r="D324" s="96"/>
      <c r="E324" s="96"/>
      <c r="F324" s="96"/>
      <c r="G324" s="96"/>
      <c r="H324" s="96"/>
      <c r="I324" s="97"/>
      <c r="J324" s="67" t="str">
        <f t="shared" si="30"/>
        <v/>
      </c>
      <c r="K324" s="67" t="str">
        <f t="shared" si="30"/>
        <v/>
      </c>
      <c r="L324" s="67" t="str">
        <f t="shared" si="25"/>
        <v/>
      </c>
      <c r="M324" s="96"/>
      <c r="N324" s="96"/>
      <c r="O324" s="96"/>
      <c r="P324" s="108"/>
      <c r="Q324" s="108"/>
      <c r="R324" s="67" t="str">
        <f t="shared" si="26"/>
        <v/>
      </c>
      <c r="S324" s="67" t="str">
        <f t="shared" si="27"/>
        <v/>
      </c>
      <c r="T324" s="89"/>
      <c r="U324" s="5"/>
      <c r="V324" s="5"/>
      <c r="W324" s="5"/>
      <c r="X324" s="5"/>
      <c r="Y324" s="5"/>
      <c r="Z324" s="5"/>
    </row>
    <row r="325" spans="1:26">
      <c r="A325" s="95"/>
      <c r="B325" s="107"/>
      <c r="C325" s="96"/>
      <c r="D325" s="96"/>
      <c r="E325" s="96"/>
      <c r="F325" s="96"/>
      <c r="G325" s="96"/>
      <c r="H325" s="96"/>
      <c r="I325" s="97"/>
      <c r="J325" s="67" t="str">
        <f t="shared" ref="J325:K344" si="31">IF($A325="","",$I325)</f>
        <v/>
      </c>
      <c r="K325" s="67" t="str">
        <f t="shared" si="31"/>
        <v/>
      </c>
      <c r="L325" s="67" t="str">
        <f t="shared" ref="L325:L388" si="32">IF($A325="","",$J325-$K325)</f>
        <v/>
      </c>
      <c r="M325" s="96"/>
      <c r="N325" s="96"/>
      <c r="O325" s="96"/>
      <c r="P325" s="108"/>
      <c r="Q325" s="108"/>
      <c r="R325" s="67" t="str">
        <f t="shared" ref="R325:R388" si="33">IF($A325="","",IF($Q325=0,$I325,$I325/(1+$Q325)))</f>
        <v/>
      </c>
      <c r="S325" s="67" t="str">
        <f t="shared" ref="S325:S388" si="34">IF($A325="","",$I325-$R325)</f>
        <v/>
      </c>
      <c r="T325" s="89"/>
      <c r="U325" s="5"/>
      <c r="V325" s="5"/>
      <c r="W325" s="5"/>
      <c r="X325" s="5"/>
      <c r="Y325" s="5"/>
      <c r="Z325" s="5"/>
    </row>
    <row r="326" spans="1:26">
      <c r="A326" s="95"/>
      <c r="B326" s="107"/>
      <c r="C326" s="96"/>
      <c r="D326" s="96"/>
      <c r="E326" s="96"/>
      <c r="F326" s="96"/>
      <c r="G326" s="96"/>
      <c r="H326" s="96"/>
      <c r="I326" s="97"/>
      <c r="J326" s="67" t="str">
        <f t="shared" si="31"/>
        <v/>
      </c>
      <c r="K326" s="67" t="str">
        <f t="shared" si="31"/>
        <v/>
      </c>
      <c r="L326" s="67" t="str">
        <f t="shared" si="32"/>
        <v/>
      </c>
      <c r="M326" s="96"/>
      <c r="N326" s="96"/>
      <c r="O326" s="96"/>
      <c r="P326" s="108"/>
      <c r="Q326" s="108"/>
      <c r="R326" s="67" t="str">
        <f t="shared" si="33"/>
        <v/>
      </c>
      <c r="S326" s="67" t="str">
        <f t="shared" si="34"/>
        <v/>
      </c>
      <c r="T326" s="89"/>
      <c r="U326" s="5"/>
      <c r="V326" s="5"/>
      <c r="W326" s="5"/>
      <c r="X326" s="5"/>
      <c r="Y326" s="5"/>
      <c r="Z326" s="5"/>
    </row>
    <row r="327" spans="1:26">
      <c r="A327" s="95"/>
      <c r="B327" s="107"/>
      <c r="C327" s="96"/>
      <c r="D327" s="96"/>
      <c r="E327" s="96"/>
      <c r="F327" s="96"/>
      <c r="G327" s="96"/>
      <c r="H327" s="96"/>
      <c r="I327" s="97"/>
      <c r="J327" s="67" t="str">
        <f t="shared" si="31"/>
        <v/>
      </c>
      <c r="K327" s="67" t="str">
        <f t="shared" si="31"/>
        <v/>
      </c>
      <c r="L327" s="67" t="str">
        <f t="shared" si="32"/>
        <v/>
      </c>
      <c r="M327" s="96"/>
      <c r="N327" s="96"/>
      <c r="O327" s="96"/>
      <c r="P327" s="108"/>
      <c r="Q327" s="108"/>
      <c r="R327" s="67" t="str">
        <f t="shared" si="33"/>
        <v/>
      </c>
      <c r="S327" s="67" t="str">
        <f t="shared" si="34"/>
        <v/>
      </c>
      <c r="T327" s="89"/>
      <c r="U327" s="5"/>
      <c r="V327" s="5"/>
      <c r="W327" s="5"/>
      <c r="X327" s="5"/>
      <c r="Y327" s="5"/>
      <c r="Z327" s="5"/>
    </row>
    <row r="328" spans="1:26">
      <c r="A328" s="95"/>
      <c r="B328" s="107"/>
      <c r="C328" s="96"/>
      <c r="D328" s="96"/>
      <c r="E328" s="96"/>
      <c r="F328" s="96"/>
      <c r="G328" s="96"/>
      <c r="H328" s="96"/>
      <c r="I328" s="97"/>
      <c r="J328" s="67" t="str">
        <f t="shared" si="31"/>
        <v/>
      </c>
      <c r="K328" s="67" t="str">
        <f t="shared" si="31"/>
        <v/>
      </c>
      <c r="L328" s="67" t="str">
        <f t="shared" si="32"/>
        <v/>
      </c>
      <c r="M328" s="96"/>
      <c r="N328" s="96"/>
      <c r="O328" s="96"/>
      <c r="P328" s="108"/>
      <c r="Q328" s="108"/>
      <c r="R328" s="67" t="str">
        <f t="shared" si="33"/>
        <v/>
      </c>
      <c r="S328" s="67" t="str">
        <f t="shared" si="34"/>
        <v/>
      </c>
      <c r="T328" s="89"/>
      <c r="U328" s="5"/>
      <c r="V328" s="5"/>
      <c r="W328" s="5"/>
      <c r="X328" s="5"/>
      <c r="Y328" s="5"/>
      <c r="Z328" s="5"/>
    </row>
    <row r="329" spans="1:26">
      <c r="A329" s="95"/>
      <c r="B329" s="107"/>
      <c r="C329" s="96"/>
      <c r="D329" s="96"/>
      <c r="E329" s="96"/>
      <c r="F329" s="96"/>
      <c r="G329" s="96"/>
      <c r="H329" s="96"/>
      <c r="I329" s="97"/>
      <c r="J329" s="67" t="str">
        <f t="shared" si="31"/>
        <v/>
      </c>
      <c r="K329" s="67" t="str">
        <f t="shared" si="31"/>
        <v/>
      </c>
      <c r="L329" s="67" t="str">
        <f t="shared" si="32"/>
        <v/>
      </c>
      <c r="M329" s="96"/>
      <c r="N329" s="96"/>
      <c r="O329" s="96"/>
      <c r="P329" s="108"/>
      <c r="Q329" s="108"/>
      <c r="R329" s="67" t="str">
        <f t="shared" si="33"/>
        <v/>
      </c>
      <c r="S329" s="67" t="str">
        <f t="shared" si="34"/>
        <v/>
      </c>
      <c r="T329" s="89"/>
      <c r="U329" s="5"/>
      <c r="V329" s="5"/>
      <c r="W329" s="5"/>
      <c r="X329" s="5"/>
      <c r="Y329" s="5"/>
      <c r="Z329" s="5"/>
    </row>
    <row r="330" spans="1:26">
      <c r="A330" s="95"/>
      <c r="B330" s="107"/>
      <c r="C330" s="96"/>
      <c r="D330" s="96"/>
      <c r="E330" s="96"/>
      <c r="F330" s="96"/>
      <c r="G330" s="96"/>
      <c r="H330" s="96"/>
      <c r="I330" s="97"/>
      <c r="J330" s="67" t="str">
        <f t="shared" si="31"/>
        <v/>
      </c>
      <c r="K330" s="67" t="str">
        <f t="shared" si="31"/>
        <v/>
      </c>
      <c r="L330" s="67" t="str">
        <f t="shared" si="32"/>
        <v/>
      </c>
      <c r="M330" s="96"/>
      <c r="N330" s="96"/>
      <c r="O330" s="96"/>
      <c r="P330" s="108"/>
      <c r="Q330" s="108"/>
      <c r="R330" s="67" t="str">
        <f t="shared" si="33"/>
        <v/>
      </c>
      <c r="S330" s="67" t="str">
        <f t="shared" si="34"/>
        <v/>
      </c>
      <c r="T330" s="89"/>
      <c r="U330" s="5"/>
      <c r="V330" s="5"/>
      <c r="W330" s="5"/>
      <c r="X330" s="5"/>
      <c r="Y330" s="5"/>
      <c r="Z330" s="5"/>
    </row>
    <row r="331" spans="1:26">
      <c r="A331" s="95"/>
      <c r="B331" s="107"/>
      <c r="C331" s="96"/>
      <c r="D331" s="96"/>
      <c r="E331" s="96"/>
      <c r="F331" s="96"/>
      <c r="G331" s="96"/>
      <c r="H331" s="96"/>
      <c r="I331" s="97"/>
      <c r="J331" s="67" t="str">
        <f t="shared" si="31"/>
        <v/>
      </c>
      <c r="K331" s="67" t="str">
        <f t="shared" si="31"/>
        <v/>
      </c>
      <c r="L331" s="67" t="str">
        <f t="shared" si="32"/>
        <v/>
      </c>
      <c r="M331" s="96"/>
      <c r="N331" s="96"/>
      <c r="O331" s="96"/>
      <c r="P331" s="108"/>
      <c r="Q331" s="108"/>
      <c r="R331" s="67" t="str">
        <f t="shared" si="33"/>
        <v/>
      </c>
      <c r="S331" s="67" t="str">
        <f t="shared" si="34"/>
        <v/>
      </c>
      <c r="T331" s="89"/>
      <c r="U331" s="5"/>
      <c r="V331" s="5"/>
      <c r="W331" s="5"/>
      <c r="X331" s="5"/>
      <c r="Y331" s="5"/>
      <c r="Z331" s="5"/>
    </row>
    <row r="332" spans="1:26">
      <c r="A332" s="95"/>
      <c r="B332" s="107"/>
      <c r="C332" s="96"/>
      <c r="D332" s="96"/>
      <c r="E332" s="96"/>
      <c r="F332" s="96"/>
      <c r="G332" s="96"/>
      <c r="H332" s="96"/>
      <c r="I332" s="97"/>
      <c r="J332" s="67" t="str">
        <f t="shared" si="31"/>
        <v/>
      </c>
      <c r="K332" s="67" t="str">
        <f t="shared" si="31"/>
        <v/>
      </c>
      <c r="L332" s="67" t="str">
        <f t="shared" si="32"/>
        <v/>
      </c>
      <c r="M332" s="96"/>
      <c r="N332" s="96"/>
      <c r="O332" s="96"/>
      <c r="P332" s="108"/>
      <c r="Q332" s="108"/>
      <c r="R332" s="67" t="str">
        <f t="shared" si="33"/>
        <v/>
      </c>
      <c r="S332" s="67" t="str">
        <f t="shared" si="34"/>
        <v/>
      </c>
      <c r="T332" s="89"/>
      <c r="U332" s="5"/>
      <c r="V332" s="5"/>
      <c r="W332" s="5"/>
      <c r="X332" s="5"/>
      <c r="Y332" s="5"/>
      <c r="Z332" s="5"/>
    </row>
    <row r="333" spans="1:26">
      <c r="A333" s="95"/>
      <c r="B333" s="107"/>
      <c r="C333" s="96"/>
      <c r="D333" s="96"/>
      <c r="E333" s="96"/>
      <c r="F333" s="96"/>
      <c r="G333" s="96"/>
      <c r="H333" s="96"/>
      <c r="I333" s="97"/>
      <c r="J333" s="67" t="str">
        <f t="shared" si="31"/>
        <v/>
      </c>
      <c r="K333" s="67" t="str">
        <f t="shared" si="31"/>
        <v/>
      </c>
      <c r="L333" s="67" t="str">
        <f t="shared" si="32"/>
        <v/>
      </c>
      <c r="M333" s="96"/>
      <c r="N333" s="96"/>
      <c r="O333" s="96"/>
      <c r="P333" s="108"/>
      <c r="Q333" s="108"/>
      <c r="R333" s="67" t="str">
        <f t="shared" si="33"/>
        <v/>
      </c>
      <c r="S333" s="67" t="str">
        <f t="shared" si="34"/>
        <v/>
      </c>
      <c r="T333" s="89"/>
      <c r="U333" s="5"/>
      <c r="V333" s="5"/>
      <c r="W333" s="5"/>
      <c r="X333" s="5"/>
      <c r="Y333" s="5"/>
      <c r="Z333" s="5"/>
    </row>
    <row r="334" spans="1:26">
      <c r="A334" s="95"/>
      <c r="B334" s="107"/>
      <c r="C334" s="96"/>
      <c r="D334" s="96"/>
      <c r="E334" s="96"/>
      <c r="F334" s="96"/>
      <c r="G334" s="96"/>
      <c r="H334" s="96"/>
      <c r="I334" s="97"/>
      <c r="J334" s="67" t="str">
        <f t="shared" si="31"/>
        <v/>
      </c>
      <c r="K334" s="67" t="str">
        <f t="shared" si="31"/>
        <v/>
      </c>
      <c r="L334" s="67" t="str">
        <f t="shared" si="32"/>
        <v/>
      </c>
      <c r="M334" s="96"/>
      <c r="N334" s="96"/>
      <c r="O334" s="96"/>
      <c r="P334" s="108"/>
      <c r="Q334" s="108"/>
      <c r="R334" s="67" t="str">
        <f t="shared" si="33"/>
        <v/>
      </c>
      <c r="S334" s="67" t="str">
        <f t="shared" si="34"/>
        <v/>
      </c>
      <c r="T334" s="89"/>
      <c r="U334" s="5"/>
      <c r="V334" s="5"/>
      <c r="W334" s="5"/>
      <c r="X334" s="5"/>
      <c r="Y334" s="5"/>
      <c r="Z334" s="5"/>
    </row>
    <row r="335" spans="1:26">
      <c r="A335" s="95"/>
      <c r="B335" s="107"/>
      <c r="C335" s="96"/>
      <c r="D335" s="96"/>
      <c r="E335" s="96"/>
      <c r="F335" s="96"/>
      <c r="G335" s="96"/>
      <c r="H335" s="96"/>
      <c r="I335" s="97"/>
      <c r="J335" s="67" t="str">
        <f t="shared" si="31"/>
        <v/>
      </c>
      <c r="K335" s="67" t="str">
        <f t="shared" si="31"/>
        <v/>
      </c>
      <c r="L335" s="67" t="str">
        <f t="shared" si="32"/>
        <v/>
      </c>
      <c r="M335" s="96"/>
      <c r="N335" s="96"/>
      <c r="O335" s="96"/>
      <c r="P335" s="108"/>
      <c r="Q335" s="108"/>
      <c r="R335" s="67" t="str">
        <f t="shared" si="33"/>
        <v/>
      </c>
      <c r="S335" s="67" t="str">
        <f t="shared" si="34"/>
        <v/>
      </c>
      <c r="T335" s="89"/>
      <c r="U335" s="5"/>
      <c r="V335" s="5"/>
      <c r="W335" s="5"/>
      <c r="X335" s="5"/>
      <c r="Y335" s="5"/>
      <c r="Z335" s="5"/>
    </row>
    <row r="336" spans="1:26">
      <c r="A336" s="95"/>
      <c r="B336" s="107"/>
      <c r="C336" s="96"/>
      <c r="D336" s="96"/>
      <c r="E336" s="96"/>
      <c r="F336" s="96"/>
      <c r="G336" s="96"/>
      <c r="H336" s="96"/>
      <c r="I336" s="97"/>
      <c r="J336" s="67" t="str">
        <f t="shared" si="31"/>
        <v/>
      </c>
      <c r="K336" s="67" t="str">
        <f t="shared" si="31"/>
        <v/>
      </c>
      <c r="L336" s="67" t="str">
        <f t="shared" si="32"/>
        <v/>
      </c>
      <c r="M336" s="96"/>
      <c r="N336" s="96"/>
      <c r="O336" s="96"/>
      <c r="P336" s="108"/>
      <c r="Q336" s="108"/>
      <c r="R336" s="67" t="str">
        <f t="shared" si="33"/>
        <v/>
      </c>
      <c r="S336" s="67" t="str">
        <f t="shared" si="34"/>
        <v/>
      </c>
      <c r="T336" s="89"/>
      <c r="U336" s="5"/>
      <c r="V336" s="5"/>
      <c r="W336" s="5"/>
      <c r="X336" s="5"/>
      <c r="Y336" s="5"/>
      <c r="Z336" s="5"/>
    </row>
    <row r="337" spans="1:26">
      <c r="A337" s="95"/>
      <c r="B337" s="107"/>
      <c r="C337" s="96"/>
      <c r="D337" s="96"/>
      <c r="E337" s="96"/>
      <c r="F337" s="96"/>
      <c r="G337" s="96"/>
      <c r="H337" s="96"/>
      <c r="I337" s="97"/>
      <c r="J337" s="67" t="str">
        <f t="shared" si="31"/>
        <v/>
      </c>
      <c r="K337" s="67" t="str">
        <f t="shared" si="31"/>
        <v/>
      </c>
      <c r="L337" s="67" t="str">
        <f t="shared" si="32"/>
        <v/>
      </c>
      <c r="M337" s="96"/>
      <c r="N337" s="96"/>
      <c r="O337" s="96"/>
      <c r="P337" s="108"/>
      <c r="Q337" s="108"/>
      <c r="R337" s="67" t="str">
        <f t="shared" si="33"/>
        <v/>
      </c>
      <c r="S337" s="67" t="str">
        <f t="shared" si="34"/>
        <v/>
      </c>
      <c r="T337" s="89"/>
      <c r="U337" s="5"/>
      <c r="V337" s="5"/>
      <c r="W337" s="5"/>
      <c r="X337" s="5"/>
      <c r="Y337" s="5"/>
      <c r="Z337" s="5"/>
    </row>
    <row r="338" spans="1:26">
      <c r="A338" s="95"/>
      <c r="B338" s="107"/>
      <c r="C338" s="96"/>
      <c r="D338" s="96"/>
      <c r="E338" s="96"/>
      <c r="F338" s="96"/>
      <c r="G338" s="96"/>
      <c r="H338" s="96"/>
      <c r="I338" s="97"/>
      <c r="J338" s="67" t="str">
        <f t="shared" si="31"/>
        <v/>
      </c>
      <c r="K338" s="67" t="str">
        <f t="shared" si="31"/>
        <v/>
      </c>
      <c r="L338" s="67" t="str">
        <f t="shared" si="32"/>
        <v/>
      </c>
      <c r="M338" s="96"/>
      <c r="N338" s="96"/>
      <c r="O338" s="96"/>
      <c r="P338" s="108"/>
      <c r="Q338" s="108"/>
      <c r="R338" s="67" t="str">
        <f t="shared" si="33"/>
        <v/>
      </c>
      <c r="S338" s="67" t="str">
        <f t="shared" si="34"/>
        <v/>
      </c>
      <c r="T338" s="89"/>
      <c r="U338" s="5"/>
      <c r="V338" s="5"/>
      <c r="W338" s="5"/>
      <c r="X338" s="5"/>
      <c r="Y338" s="5"/>
      <c r="Z338" s="5"/>
    </row>
    <row r="339" spans="1:26">
      <c r="A339" s="95"/>
      <c r="B339" s="107"/>
      <c r="C339" s="96"/>
      <c r="D339" s="96"/>
      <c r="E339" s="96"/>
      <c r="F339" s="96"/>
      <c r="G339" s="96"/>
      <c r="H339" s="96"/>
      <c r="I339" s="97"/>
      <c r="J339" s="67" t="str">
        <f t="shared" si="31"/>
        <v/>
      </c>
      <c r="K339" s="67" t="str">
        <f t="shared" si="31"/>
        <v/>
      </c>
      <c r="L339" s="67" t="str">
        <f t="shared" si="32"/>
        <v/>
      </c>
      <c r="M339" s="96"/>
      <c r="N339" s="96"/>
      <c r="O339" s="96"/>
      <c r="P339" s="108"/>
      <c r="Q339" s="108"/>
      <c r="R339" s="67" t="str">
        <f t="shared" si="33"/>
        <v/>
      </c>
      <c r="S339" s="67" t="str">
        <f t="shared" si="34"/>
        <v/>
      </c>
      <c r="T339" s="89"/>
      <c r="U339" s="5"/>
      <c r="V339" s="5"/>
      <c r="W339" s="5"/>
      <c r="X339" s="5"/>
      <c r="Y339" s="5"/>
      <c r="Z339" s="5"/>
    </row>
    <row r="340" spans="1:26">
      <c r="A340" s="95"/>
      <c r="B340" s="107"/>
      <c r="C340" s="96"/>
      <c r="D340" s="96"/>
      <c r="E340" s="96"/>
      <c r="F340" s="96"/>
      <c r="G340" s="96"/>
      <c r="H340" s="96"/>
      <c r="I340" s="97"/>
      <c r="J340" s="67" t="str">
        <f t="shared" si="31"/>
        <v/>
      </c>
      <c r="K340" s="67" t="str">
        <f t="shared" si="31"/>
        <v/>
      </c>
      <c r="L340" s="67" t="str">
        <f t="shared" si="32"/>
        <v/>
      </c>
      <c r="M340" s="96"/>
      <c r="N340" s="96"/>
      <c r="O340" s="96"/>
      <c r="P340" s="108"/>
      <c r="Q340" s="108"/>
      <c r="R340" s="67" t="str">
        <f t="shared" si="33"/>
        <v/>
      </c>
      <c r="S340" s="67" t="str">
        <f t="shared" si="34"/>
        <v/>
      </c>
      <c r="T340" s="89"/>
      <c r="U340" s="5"/>
      <c r="V340" s="5"/>
      <c r="W340" s="5"/>
      <c r="X340" s="5"/>
      <c r="Y340" s="5"/>
      <c r="Z340" s="5"/>
    </row>
    <row r="341" spans="1:26">
      <c r="A341" s="95"/>
      <c r="B341" s="107"/>
      <c r="C341" s="96"/>
      <c r="D341" s="96"/>
      <c r="E341" s="96"/>
      <c r="F341" s="96"/>
      <c r="G341" s="96"/>
      <c r="H341" s="96"/>
      <c r="I341" s="97"/>
      <c r="J341" s="67" t="str">
        <f t="shared" si="31"/>
        <v/>
      </c>
      <c r="K341" s="67" t="str">
        <f t="shared" si="31"/>
        <v/>
      </c>
      <c r="L341" s="67" t="str">
        <f t="shared" si="32"/>
        <v/>
      </c>
      <c r="M341" s="96"/>
      <c r="N341" s="96"/>
      <c r="O341" s="96"/>
      <c r="P341" s="108"/>
      <c r="Q341" s="108"/>
      <c r="R341" s="67" t="str">
        <f t="shared" si="33"/>
        <v/>
      </c>
      <c r="S341" s="67" t="str">
        <f t="shared" si="34"/>
        <v/>
      </c>
      <c r="T341" s="89"/>
      <c r="U341" s="5"/>
      <c r="V341" s="5"/>
      <c r="W341" s="5"/>
      <c r="X341" s="5"/>
      <c r="Y341" s="5"/>
      <c r="Z341" s="5"/>
    </row>
    <row r="342" spans="1:26">
      <c r="A342" s="95"/>
      <c r="B342" s="107"/>
      <c r="C342" s="96"/>
      <c r="D342" s="96"/>
      <c r="E342" s="96"/>
      <c r="F342" s="96"/>
      <c r="G342" s="96"/>
      <c r="H342" s="96"/>
      <c r="I342" s="97"/>
      <c r="J342" s="67" t="str">
        <f t="shared" si="31"/>
        <v/>
      </c>
      <c r="K342" s="67" t="str">
        <f t="shared" si="31"/>
        <v/>
      </c>
      <c r="L342" s="67" t="str">
        <f t="shared" si="32"/>
        <v/>
      </c>
      <c r="M342" s="96"/>
      <c r="N342" s="96"/>
      <c r="O342" s="96"/>
      <c r="P342" s="108"/>
      <c r="Q342" s="108"/>
      <c r="R342" s="67" t="str">
        <f t="shared" si="33"/>
        <v/>
      </c>
      <c r="S342" s="67" t="str">
        <f t="shared" si="34"/>
        <v/>
      </c>
      <c r="T342" s="89"/>
      <c r="U342" s="5"/>
      <c r="V342" s="5"/>
      <c r="W342" s="5"/>
      <c r="X342" s="5"/>
      <c r="Y342" s="5"/>
      <c r="Z342" s="5"/>
    </row>
    <row r="343" spans="1:26">
      <c r="A343" s="95"/>
      <c r="B343" s="107"/>
      <c r="C343" s="96"/>
      <c r="D343" s="96"/>
      <c r="E343" s="96"/>
      <c r="F343" s="96"/>
      <c r="G343" s="96"/>
      <c r="H343" s="96"/>
      <c r="I343" s="97"/>
      <c r="J343" s="67" t="str">
        <f t="shared" si="31"/>
        <v/>
      </c>
      <c r="K343" s="67" t="str">
        <f t="shared" si="31"/>
        <v/>
      </c>
      <c r="L343" s="67" t="str">
        <f t="shared" si="32"/>
        <v/>
      </c>
      <c r="M343" s="96"/>
      <c r="N343" s="96"/>
      <c r="O343" s="96"/>
      <c r="P343" s="108"/>
      <c r="Q343" s="108"/>
      <c r="R343" s="67" t="str">
        <f t="shared" si="33"/>
        <v/>
      </c>
      <c r="S343" s="67" t="str">
        <f t="shared" si="34"/>
        <v/>
      </c>
      <c r="T343" s="89"/>
      <c r="U343" s="5"/>
      <c r="V343" s="5"/>
      <c r="W343" s="5"/>
      <c r="X343" s="5"/>
      <c r="Y343" s="5"/>
      <c r="Z343" s="5"/>
    </row>
    <row r="344" spans="1:26">
      <c r="A344" s="95"/>
      <c r="B344" s="107"/>
      <c r="C344" s="96"/>
      <c r="D344" s="96"/>
      <c r="E344" s="96"/>
      <c r="F344" s="96"/>
      <c r="G344" s="96"/>
      <c r="H344" s="96"/>
      <c r="I344" s="97"/>
      <c r="J344" s="67" t="str">
        <f t="shared" si="31"/>
        <v/>
      </c>
      <c r="K344" s="67" t="str">
        <f t="shared" si="31"/>
        <v/>
      </c>
      <c r="L344" s="67" t="str">
        <f t="shared" si="32"/>
        <v/>
      </c>
      <c r="M344" s="96"/>
      <c r="N344" s="96"/>
      <c r="O344" s="96"/>
      <c r="P344" s="108"/>
      <c r="Q344" s="108"/>
      <c r="R344" s="67" t="str">
        <f t="shared" si="33"/>
        <v/>
      </c>
      <c r="S344" s="67" t="str">
        <f t="shared" si="34"/>
        <v/>
      </c>
      <c r="T344" s="89"/>
      <c r="U344" s="5"/>
      <c r="V344" s="5"/>
      <c r="W344" s="5"/>
      <c r="X344" s="5"/>
      <c r="Y344" s="5"/>
      <c r="Z344" s="5"/>
    </row>
    <row r="345" spans="1:26">
      <c r="A345" s="95"/>
      <c r="B345" s="107"/>
      <c r="C345" s="96"/>
      <c r="D345" s="96"/>
      <c r="E345" s="96"/>
      <c r="F345" s="96"/>
      <c r="G345" s="96"/>
      <c r="H345" s="96"/>
      <c r="I345" s="97"/>
      <c r="J345" s="67" t="str">
        <f t="shared" ref="J345:K364" si="35">IF($A345="","",$I345)</f>
        <v/>
      </c>
      <c r="K345" s="67" t="str">
        <f t="shared" si="35"/>
        <v/>
      </c>
      <c r="L345" s="67" t="str">
        <f t="shared" si="32"/>
        <v/>
      </c>
      <c r="M345" s="96"/>
      <c r="N345" s="96"/>
      <c r="O345" s="96"/>
      <c r="P345" s="108"/>
      <c r="Q345" s="108"/>
      <c r="R345" s="67" t="str">
        <f t="shared" si="33"/>
        <v/>
      </c>
      <c r="S345" s="67" t="str">
        <f t="shared" si="34"/>
        <v/>
      </c>
      <c r="T345" s="89"/>
      <c r="U345" s="5"/>
      <c r="V345" s="5"/>
      <c r="W345" s="5"/>
      <c r="X345" s="5"/>
      <c r="Y345" s="5"/>
      <c r="Z345" s="5"/>
    </row>
    <row r="346" spans="1:26">
      <c r="A346" s="95"/>
      <c r="B346" s="107"/>
      <c r="C346" s="96"/>
      <c r="D346" s="96"/>
      <c r="E346" s="96"/>
      <c r="F346" s="96"/>
      <c r="G346" s="96"/>
      <c r="H346" s="96"/>
      <c r="I346" s="97"/>
      <c r="J346" s="67" t="str">
        <f t="shared" si="35"/>
        <v/>
      </c>
      <c r="K346" s="67" t="str">
        <f t="shared" si="35"/>
        <v/>
      </c>
      <c r="L346" s="67" t="str">
        <f t="shared" si="32"/>
        <v/>
      </c>
      <c r="M346" s="96"/>
      <c r="N346" s="96"/>
      <c r="O346" s="96"/>
      <c r="P346" s="108"/>
      <c r="Q346" s="108"/>
      <c r="R346" s="67" t="str">
        <f t="shared" si="33"/>
        <v/>
      </c>
      <c r="S346" s="67" t="str">
        <f t="shared" si="34"/>
        <v/>
      </c>
      <c r="T346" s="89"/>
      <c r="U346" s="5"/>
      <c r="V346" s="5"/>
      <c r="W346" s="5"/>
      <c r="X346" s="5"/>
      <c r="Y346" s="5"/>
      <c r="Z346" s="5"/>
    </row>
    <row r="347" spans="1:26">
      <c r="A347" s="95"/>
      <c r="B347" s="107"/>
      <c r="C347" s="96"/>
      <c r="D347" s="96"/>
      <c r="E347" s="96"/>
      <c r="F347" s="96"/>
      <c r="G347" s="96"/>
      <c r="H347" s="96"/>
      <c r="I347" s="97"/>
      <c r="J347" s="67" t="str">
        <f t="shared" si="35"/>
        <v/>
      </c>
      <c r="K347" s="67" t="str">
        <f t="shared" si="35"/>
        <v/>
      </c>
      <c r="L347" s="67" t="str">
        <f t="shared" si="32"/>
        <v/>
      </c>
      <c r="M347" s="96"/>
      <c r="N347" s="96"/>
      <c r="O347" s="96"/>
      <c r="P347" s="108"/>
      <c r="Q347" s="108"/>
      <c r="R347" s="67" t="str">
        <f t="shared" si="33"/>
        <v/>
      </c>
      <c r="S347" s="67" t="str">
        <f t="shared" si="34"/>
        <v/>
      </c>
      <c r="T347" s="89"/>
      <c r="U347" s="5"/>
      <c r="V347" s="5"/>
      <c r="W347" s="5"/>
      <c r="X347" s="5"/>
      <c r="Y347" s="5"/>
      <c r="Z347" s="5"/>
    </row>
    <row r="348" spans="1:26">
      <c r="A348" s="95"/>
      <c r="B348" s="107"/>
      <c r="C348" s="96"/>
      <c r="D348" s="96"/>
      <c r="E348" s="96"/>
      <c r="F348" s="96"/>
      <c r="G348" s="96"/>
      <c r="H348" s="96"/>
      <c r="I348" s="97"/>
      <c r="J348" s="67" t="str">
        <f t="shared" si="35"/>
        <v/>
      </c>
      <c r="K348" s="67" t="str">
        <f t="shared" si="35"/>
        <v/>
      </c>
      <c r="L348" s="67" t="str">
        <f t="shared" si="32"/>
        <v/>
      </c>
      <c r="M348" s="96"/>
      <c r="N348" s="96"/>
      <c r="O348" s="96"/>
      <c r="P348" s="108"/>
      <c r="Q348" s="108"/>
      <c r="R348" s="67" t="str">
        <f t="shared" si="33"/>
        <v/>
      </c>
      <c r="S348" s="67" t="str">
        <f t="shared" si="34"/>
        <v/>
      </c>
      <c r="T348" s="89"/>
      <c r="U348" s="5"/>
      <c r="V348" s="5"/>
      <c r="W348" s="5"/>
      <c r="X348" s="5"/>
      <c r="Y348" s="5"/>
      <c r="Z348" s="5"/>
    </row>
    <row r="349" spans="1:26">
      <c r="A349" s="95"/>
      <c r="B349" s="107"/>
      <c r="C349" s="96"/>
      <c r="D349" s="96"/>
      <c r="E349" s="96"/>
      <c r="F349" s="96"/>
      <c r="G349" s="96"/>
      <c r="H349" s="96"/>
      <c r="I349" s="97"/>
      <c r="J349" s="67" t="str">
        <f t="shared" si="35"/>
        <v/>
      </c>
      <c r="K349" s="67" t="str">
        <f t="shared" si="35"/>
        <v/>
      </c>
      <c r="L349" s="67" t="str">
        <f t="shared" si="32"/>
        <v/>
      </c>
      <c r="M349" s="96"/>
      <c r="N349" s="96"/>
      <c r="O349" s="96"/>
      <c r="P349" s="108"/>
      <c r="Q349" s="108"/>
      <c r="R349" s="67" t="str">
        <f t="shared" si="33"/>
        <v/>
      </c>
      <c r="S349" s="67" t="str">
        <f t="shared" si="34"/>
        <v/>
      </c>
      <c r="T349" s="89"/>
      <c r="U349" s="5"/>
      <c r="V349" s="5"/>
      <c r="W349" s="5"/>
      <c r="X349" s="5"/>
      <c r="Y349" s="5"/>
      <c r="Z349" s="5"/>
    </row>
    <row r="350" spans="1:26">
      <c r="A350" s="95"/>
      <c r="B350" s="107"/>
      <c r="C350" s="96"/>
      <c r="D350" s="96"/>
      <c r="E350" s="96"/>
      <c r="F350" s="96"/>
      <c r="G350" s="96"/>
      <c r="H350" s="96"/>
      <c r="I350" s="97"/>
      <c r="J350" s="67" t="str">
        <f t="shared" si="35"/>
        <v/>
      </c>
      <c r="K350" s="67" t="str">
        <f t="shared" si="35"/>
        <v/>
      </c>
      <c r="L350" s="67" t="str">
        <f t="shared" si="32"/>
        <v/>
      </c>
      <c r="M350" s="96"/>
      <c r="N350" s="96"/>
      <c r="O350" s="96"/>
      <c r="P350" s="108"/>
      <c r="Q350" s="108"/>
      <c r="R350" s="67" t="str">
        <f t="shared" si="33"/>
        <v/>
      </c>
      <c r="S350" s="67" t="str">
        <f t="shared" si="34"/>
        <v/>
      </c>
      <c r="T350" s="89"/>
      <c r="U350" s="5"/>
      <c r="V350" s="5"/>
      <c r="W350" s="5"/>
      <c r="X350" s="5"/>
      <c r="Y350" s="5"/>
      <c r="Z350" s="5"/>
    </row>
    <row r="351" spans="1:26">
      <c r="A351" s="95"/>
      <c r="B351" s="107"/>
      <c r="C351" s="96"/>
      <c r="D351" s="96"/>
      <c r="E351" s="96"/>
      <c r="F351" s="96"/>
      <c r="G351" s="96"/>
      <c r="H351" s="96"/>
      <c r="I351" s="97"/>
      <c r="J351" s="67" t="str">
        <f t="shared" si="35"/>
        <v/>
      </c>
      <c r="K351" s="67" t="str">
        <f t="shared" si="35"/>
        <v/>
      </c>
      <c r="L351" s="67" t="str">
        <f t="shared" si="32"/>
        <v/>
      </c>
      <c r="M351" s="96"/>
      <c r="N351" s="96"/>
      <c r="O351" s="96"/>
      <c r="P351" s="108"/>
      <c r="Q351" s="108"/>
      <c r="R351" s="67" t="str">
        <f t="shared" si="33"/>
        <v/>
      </c>
      <c r="S351" s="67" t="str">
        <f t="shared" si="34"/>
        <v/>
      </c>
      <c r="T351" s="89"/>
      <c r="U351" s="5"/>
      <c r="V351" s="5"/>
      <c r="W351" s="5"/>
      <c r="X351" s="5"/>
      <c r="Y351" s="5"/>
      <c r="Z351" s="5"/>
    </row>
    <row r="352" spans="1:26">
      <c r="A352" s="95"/>
      <c r="B352" s="107"/>
      <c r="C352" s="96"/>
      <c r="D352" s="96"/>
      <c r="E352" s="96"/>
      <c r="F352" s="96"/>
      <c r="G352" s="96"/>
      <c r="H352" s="96"/>
      <c r="I352" s="97"/>
      <c r="J352" s="67" t="str">
        <f t="shared" si="35"/>
        <v/>
      </c>
      <c r="K352" s="67" t="str">
        <f t="shared" si="35"/>
        <v/>
      </c>
      <c r="L352" s="67" t="str">
        <f t="shared" si="32"/>
        <v/>
      </c>
      <c r="M352" s="96"/>
      <c r="N352" s="96"/>
      <c r="O352" s="96"/>
      <c r="P352" s="108"/>
      <c r="Q352" s="108"/>
      <c r="R352" s="67" t="str">
        <f t="shared" si="33"/>
        <v/>
      </c>
      <c r="S352" s="67" t="str">
        <f t="shared" si="34"/>
        <v/>
      </c>
      <c r="T352" s="89"/>
      <c r="U352" s="5"/>
      <c r="V352" s="5"/>
      <c r="W352" s="5"/>
      <c r="X352" s="5"/>
      <c r="Y352" s="5"/>
      <c r="Z352" s="5"/>
    </row>
    <row r="353" spans="1:26">
      <c r="A353" s="95"/>
      <c r="B353" s="107"/>
      <c r="C353" s="96"/>
      <c r="D353" s="96"/>
      <c r="E353" s="96"/>
      <c r="F353" s="96"/>
      <c r="G353" s="96"/>
      <c r="H353" s="96"/>
      <c r="I353" s="97"/>
      <c r="J353" s="67" t="str">
        <f t="shared" si="35"/>
        <v/>
      </c>
      <c r="K353" s="67" t="str">
        <f t="shared" si="35"/>
        <v/>
      </c>
      <c r="L353" s="67" t="str">
        <f t="shared" si="32"/>
        <v/>
      </c>
      <c r="M353" s="96"/>
      <c r="N353" s="96"/>
      <c r="O353" s="96"/>
      <c r="P353" s="108"/>
      <c r="Q353" s="108"/>
      <c r="R353" s="67" t="str">
        <f t="shared" si="33"/>
        <v/>
      </c>
      <c r="S353" s="67" t="str">
        <f t="shared" si="34"/>
        <v/>
      </c>
      <c r="T353" s="89"/>
      <c r="U353" s="5"/>
      <c r="V353" s="5"/>
      <c r="W353" s="5"/>
      <c r="X353" s="5"/>
      <c r="Y353" s="5"/>
      <c r="Z353" s="5"/>
    </row>
    <row r="354" spans="1:26">
      <c r="A354" s="95"/>
      <c r="B354" s="107"/>
      <c r="C354" s="96"/>
      <c r="D354" s="96"/>
      <c r="E354" s="96"/>
      <c r="F354" s="96"/>
      <c r="G354" s="96"/>
      <c r="H354" s="96"/>
      <c r="I354" s="97"/>
      <c r="J354" s="67" t="str">
        <f t="shared" si="35"/>
        <v/>
      </c>
      <c r="K354" s="67" t="str">
        <f t="shared" si="35"/>
        <v/>
      </c>
      <c r="L354" s="67" t="str">
        <f t="shared" si="32"/>
        <v/>
      </c>
      <c r="M354" s="96"/>
      <c r="N354" s="96"/>
      <c r="O354" s="96"/>
      <c r="P354" s="108"/>
      <c r="Q354" s="108"/>
      <c r="R354" s="67" t="str">
        <f t="shared" si="33"/>
        <v/>
      </c>
      <c r="S354" s="67" t="str">
        <f t="shared" si="34"/>
        <v/>
      </c>
      <c r="T354" s="89"/>
      <c r="U354" s="5"/>
      <c r="V354" s="5"/>
      <c r="W354" s="5"/>
      <c r="X354" s="5"/>
      <c r="Y354" s="5"/>
      <c r="Z354" s="5"/>
    </row>
    <row r="355" spans="1:26">
      <c r="A355" s="95"/>
      <c r="B355" s="107"/>
      <c r="C355" s="96"/>
      <c r="D355" s="96"/>
      <c r="E355" s="96"/>
      <c r="F355" s="96"/>
      <c r="G355" s="96"/>
      <c r="H355" s="96"/>
      <c r="I355" s="97"/>
      <c r="J355" s="67" t="str">
        <f t="shared" si="35"/>
        <v/>
      </c>
      <c r="K355" s="67" t="str">
        <f t="shared" si="35"/>
        <v/>
      </c>
      <c r="L355" s="67" t="str">
        <f t="shared" si="32"/>
        <v/>
      </c>
      <c r="M355" s="96"/>
      <c r="N355" s="96"/>
      <c r="O355" s="96"/>
      <c r="P355" s="108"/>
      <c r="Q355" s="108"/>
      <c r="R355" s="67" t="str">
        <f t="shared" si="33"/>
        <v/>
      </c>
      <c r="S355" s="67" t="str">
        <f t="shared" si="34"/>
        <v/>
      </c>
      <c r="T355" s="89"/>
      <c r="U355" s="5"/>
      <c r="V355" s="5"/>
      <c r="W355" s="5"/>
      <c r="X355" s="5"/>
      <c r="Y355" s="5"/>
      <c r="Z355" s="5"/>
    </row>
    <row r="356" spans="1:26">
      <c r="A356" s="95"/>
      <c r="B356" s="107"/>
      <c r="C356" s="96"/>
      <c r="D356" s="96"/>
      <c r="E356" s="96"/>
      <c r="F356" s="96"/>
      <c r="G356" s="96"/>
      <c r="H356" s="96"/>
      <c r="I356" s="97"/>
      <c r="J356" s="67" t="str">
        <f t="shared" si="35"/>
        <v/>
      </c>
      <c r="K356" s="67" t="str">
        <f t="shared" si="35"/>
        <v/>
      </c>
      <c r="L356" s="67" t="str">
        <f t="shared" si="32"/>
        <v/>
      </c>
      <c r="M356" s="96"/>
      <c r="N356" s="96"/>
      <c r="O356" s="96"/>
      <c r="P356" s="108"/>
      <c r="Q356" s="108"/>
      <c r="R356" s="67" t="str">
        <f t="shared" si="33"/>
        <v/>
      </c>
      <c r="S356" s="67" t="str">
        <f t="shared" si="34"/>
        <v/>
      </c>
      <c r="T356" s="89"/>
      <c r="U356" s="5"/>
      <c r="V356" s="5"/>
      <c r="W356" s="5"/>
      <c r="X356" s="5"/>
      <c r="Y356" s="5"/>
      <c r="Z356" s="5"/>
    </row>
    <row r="357" spans="1:26">
      <c r="A357" s="95"/>
      <c r="B357" s="107"/>
      <c r="C357" s="96"/>
      <c r="D357" s="96"/>
      <c r="E357" s="96"/>
      <c r="F357" s="96"/>
      <c r="G357" s="96"/>
      <c r="H357" s="96"/>
      <c r="I357" s="97"/>
      <c r="J357" s="67" t="str">
        <f t="shared" si="35"/>
        <v/>
      </c>
      <c r="K357" s="67" t="str">
        <f t="shared" si="35"/>
        <v/>
      </c>
      <c r="L357" s="67" t="str">
        <f t="shared" si="32"/>
        <v/>
      </c>
      <c r="M357" s="96"/>
      <c r="N357" s="96"/>
      <c r="O357" s="96"/>
      <c r="P357" s="108"/>
      <c r="Q357" s="108"/>
      <c r="R357" s="67" t="str">
        <f t="shared" si="33"/>
        <v/>
      </c>
      <c r="S357" s="67" t="str">
        <f t="shared" si="34"/>
        <v/>
      </c>
      <c r="T357" s="89"/>
      <c r="U357" s="5"/>
      <c r="V357" s="5"/>
      <c r="W357" s="5"/>
      <c r="X357" s="5"/>
      <c r="Y357" s="5"/>
      <c r="Z357" s="5"/>
    </row>
    <row r="358" spans="1:26">
      <c r="A358" s="95"/>
      <c r="B358" s="107"/>
      <c r="C358" s="96"/>
      <c r="D358" s="96"/>
      <c r="E358" s="96"/>
      <c r="F358" s="96"/>
      <c r="G358" s="96"/>
      <c r="H358" s="96"/>
      <c r="I358" s="97"/>
      <c r="J358" s="67" t="str">
        <f t="shared" si="35"/>
        <v/>
      </c>
      <c r="K358" s="67" t="str">
        <f t="shared" si="35"/>
        <v/>
      </c>
      <c r="L358" s="67" t="str">
        <f t="shared" si="32"/>
        <v/>
      </c>
      <c r="M358" s="96"/>
      <c r="N358" s="96"/>
      <c r="O358" s="96"/>
      <c r="P358" s="108"/>
      <c r="Q358" s="108"/>
      <c r="R358" s="67" t="str">
        <f t="shared" si="33"/>
        <v/>
      </c>
      <c r="S358" s="67" t="str">
        <f t="shared" si="34"/>
        <v/>
      </c>
      <c r="T358" s="89"/>
      <c r="U358" s="5"/>
      <c r="V358" s="5"/>
      <c r="W358" s="5"/>
      <c r="X358" s="5"/>
      <c r="Y358" s="5"/>
      <c r="Z358" s="5"/>
    </row>
    <row r="359" spans="1:26">
      <c r="A359" s="95"/>
      <c r="B359" s="107"/>
      <c r="C359" s="96"/>
      <c r="D359" s="96"/>
      <c r="E359" s="96"/>
      <c r="F359" s="96"/>
      <c r="G359" s="96"/>
      <c r="H359" s="96"/>
      <c r="I359" s="97"/>
      <c r="J359" s="67" t="str">
        <f t="shared" si="35"/>
        <v/>
      </c>
      <c r="K359" s="67" t="str">
        <f t="shared" si="35"/>
        <v/>
      </c>
      <c r="L359" s="67" t="str">
        <f t="shared" si="32"/>
        <v/>
      </c>
      <c r="M359" s="96"/>
      <c r="N359" s="96"/>
      <c r="O359" s="96"/>
      <c r="P359" s="108"/>
      <c r="Q359" s="108"/>
      <c r="R359" s="67" t="str">
        <f t="shared" si="33"/>
        <v/>
      </c>
      <c r="S359" s="67" t="str">
        <f t="shared" si="34"/>
        <v/>
      </c>
      <c r="T359" s="89"/>
      <c r="U359" s="5"/>
      <c r="V359" s="5"/>
      <c r="W359" s="5"/>
      <c r="X359" s="5"/>
      <c r="Y359" s="5"/>
      <c r="Z359" s="5"/>
    </row>
    <row r="360" spans="1:26">
      <c r="A360" s="95"/>
      <c r="B360" s="107"/>
      <c r="C360" s="96"/>
      <c r="D360" s="96"/>
      <c r="E360" s="96"/>
      <c r="F360" s="96"/>
      <c r="G360" s="96"/>
      <c r="H360" s="96"/>
      <c r="I360" s="97"/>
      <c r="J360" s="67" t="str">
        <f t="shared" si="35"/>
        <v/>
      </c>
      <c r="K360" s="67" t="str">
        <f t="shared" si="35"/>
        <v/>
      </c>
      <c r="L360" s="67" t="str">
        <f t="shared" si="32"/>
        <v/>
      </c>
      <c r="M360" s="96"/>
      <c r="N360" s="96"/>
      <c r="O360" s="96"/>
      <c r="P360" s="108"/>
      <c r="Q360" s="108"/>
      <c r="R360" s="67" t="str">
        <f t="shared" si="33"/>
        <v/>
      </c>
      <c r="S360" s="67" t="str">
        <f t="shared" si="34"/>
        <v/>
      </c>
      <c r="T360" s="89"/>
      <c r="U360" s="5"/>
      <c r="V360" s="5"/>
      <c r="W360" s="5"/>
      <c r="X360" s="5"/>
      <c r="Y360" s="5"/>
      <c r="Z360" s="5"/>
    </row>
    <row r="361" spans="1:26">
      <c r="A361" s="95"/>
      <c r="B361" s="107"/>
      <c r="C361" s="96"/>
      <c r="D361" s="96"/>
      <c r="E361" s="96"/>
      <c r="F361" s="96"/>
      <c r="G361" s="96"/>
      <c r="H361" s="96"/>
      <c r="I361" s="97"/>
      <c r="J361" s="67" t="str">
        <f t="shared" si="35"/>
        <v/>
      </c>
      <c r="K361" s="67" t="str">
        <f t="shared" si="35"/>
        <v/>
      </c>
      <c r="L361" s="67" t="str">
        <f t="shared" si="32"/>
        <v/>
      </c>
      <c r="M361" s="96"/>
      <c r="N361" s="96"/>
      <c r="O361" s="96"/>
      <c r="P361" s="108"/>
      <c r="Q361" s="108"/>
      <c r="R361" s="67" t="str">
        <f t="shared" si="33"/>
        <v/>
      </c>
      <c r="S361" s="67" t="str">
        <f t="shared" si="34"/>
        <v/>
      </c>
      <c r="T361" s="89"/>
      <c r="U361" s="5"/>
      <c r="V361" s="5"/>
      <c r="W361" s="5"/>
      <c r="X361" s="5"/>
      <c r="Y361" s="5"/>
      <c r="Z361" s="5"/>
    </row>
    <row r="362" spans="1:26">
      <c r="A362" s="95"/>
      <c r="B362" s="107"/>
      <c r="C362" s="96"/>
      <c r="D362" s="96"/>
      <c r="E362" s="96"/>
      <c r="F362" s="96"/>
      <c r="G362" s="96"/>
      <c r="H362" s="96"/>
      <c r="I362" s="97"/>
      <c r="J362" s="67" t="str">
        <f t="shared" si="35"/>
        <v/>
      </c>
      <c r="K362" s="67" t="str">
        <f t="shared" si="35"/>
        <v/>
      </c>
      <c r="L362" s="67" t="str">
        <f t="shared" si="32"/>
        <v/>
      </c>
      <c r="M362" s="96"/>
      <c r="N362" s="96"/>
      <c r="O362" s="96"/>
      <c r="P362" s="108"/>
      <c r="Q362" s="108"/>
      <c r="R362" s="67" t="str">
        <f t="shared" si="33"/>
        <v/>
      </c>
      <c r="S362" s="67" t="str">
        <f t="shared" si="34"/>
        <v/>
      </c>
      <c r="T362" s="89"/>
      <c r="U362" s="5"/>
      <c r="V362" s="5"/>
      <c r="W362" s="5"/>
      <c r="X362" s="5"/>
      <c r="Y362" s="5"/>
      <c r="Z362" s="5"/>
    </row>
    <row r="363" spans="1:26">
      <c r="A363" s="95"/>
      <c r="B363" s="107"/>
      <c r="C363" s="96"/>
      <c r="D363" s="96"/>
      <c r="E363" s="96"/>
      <c r="F363" s="96"/>
      <c r="G363" s="96"/>
      <c r="H363" s="96"/>
      <c r="I363" s="97"/>
      <c r="J363" s="67" t="str">
        <f t="shared" si="35"/>
        <v/>
      </c>
      <c r="K363" s="67" t="str">
        <f t="shared" si="35"/>
        <v/>
      </c>
      <c r="L363" s="67" t="str">
        <f t="shared" si="32"/>
        <v/>
      </c>
      <c r="M363" s="96"/>
      <c r="N363" s="96"/>
      <c r="O363" s="96"/>
      <c r="P363" s="108"/>
      <c r="Q363" s="108"/>
      <c r="R363" s="67" t="str">
        <f t="shared" si="33"/>
        <v/>
      </c>
      <c r="S363" s="67" t="str">
        <f t="shared" si="34"/>
        <v/>
      </c>
      <c r="T363" s="89"/>
      <c r="U363" s="5"/>
      <c r="V363" s="5"/>
      <c r="W363" s="5"/>
      <c r="X363" s="5"/>
      <c r="Y363" s="5"/>
      <c r="Z363" s="5"/>
    </row>
    <row r="364" spans="1:26">
      <c r="A364" s="95"/>
      <c r="B364" s="107"/>
      <c r="C364" s="96"/>
      <c r="D364" s="96"/>
      <c r="E364" s="96"/>
      <c r="F364" s="96"/>
      <c r="G364" s="96"/>
      <c r="H364" s="96"/>
      <c r="I364" s="97"/>
      <c r="J364" s="67" t="str">
        <f t="shared" si="35"/>
        <v/>
      </c>
      <c r="K364" s="67" t="str">
        <f t="shared" si="35"/>
        <v/>
      </c>
      <c r="L364" s="67" t="str">
        <f t="shared" si="32"/>
        <v/>
      </c>
      <c r="M364" s="96"/>
      <c r="N364" s="96"/>
      <c r="O364" s="96"/>
      <c r="P364" s="108"/>
      <c r="Q364" s="108"/>
      <c r="R364" s="67" t="str">
        <f t="shared" si="33"/>
        <v/>
      </c>
      <c r="S364" s="67" t="str">
        <f t="shared" si="34"/>
        <v/>
      </c>
      <c r="T364" s="89"/>
      <c r="U364" s="5"/>
      <c r="V364" s="5"/>
      <c r="W364" s="5"/>
      <c r="X364" s="5"/>
      <c r="Y364" s="5"/>
      <c r="Z364" s="5"/>
    </row>
    <row r="365" spans="1:26">
      <c r="A365" s="95"/>
      <c r="B365" s="107"/>
      <c r="C365" s="96"/>
      <c r="D365" s="96"/>
      <c r="E365" s="96"/>
      <c r="F365" s="96"/>
      <c r="G365" s="96"/>
      <c r="H365" s="96"/>
      <c r="I365" s="97"/>
      <c r="J365" s="67" t="str">
        <f t="shared" ref="J365:K384" si="36">IF($A365="","",$I365)</f>
        <v/>
      </c>
      <c r="K365" s="67" t="str">
        <f t="shared" si="36"/>
        <v/>
      </c>
      <c r="L365" s="67" t="str">
        <f t="shared" si="32"/>
        <v/>
      </c>
      <c r="M365" s="96"/>
      <c r="N365" s="96"/>
      <c r="O365" s="96"/>
      <c r="P365" s="108"/>
      <c r="Q365" s="108"/>
      <c r="R365" s="67" t="str">
        <f t="shared" si="33"/>
        <v/>
      </c>
      <c r="S365" s="67" t="str">
        <f t="shared" si="34"/>
        <v/>
      </c>
      <c r="T365" s="89"/>
      <c r="U365" s="5"/>
      <c r="V365" s="5"/>
      <c r="W365" s="5"/>
      <c r="X365" s="5"/>
      <c r="Y365" s="5"/>
      <c r="Z365" s="5"/>
    </row>
    <row r="366" spans="1:26">
      <c r="A366" s="95"/>
      <c r="B366" s="107"/>
      <c r="C366" s="96"/>
      <c r="D366" s="96"/>
      <c r="E366" s="96"/>
      <c r="F366" s="96"/>
      <c r="G366" s="96"/>
      <c r="H366" s="96"/>
      <c r="I366" s="97"/>
      <c r="J366" s="67" t="str">
        <f t="shared" si="36"/>
        <v/>
      </c>
      <c r="K366" s="67" t="str">
        <f t="shared" si="36"/>
        <v/>
      </c>
      <c r="L366" s="67" t="str">
        <f t="shared" si="32"/>
        <v/>
      </c>
      <c r="M366" s="96"/>
      <c r="N366" s="96"/>
      <c r="O366" s="96"/>
      <c r="P366" s="108"/>
      <c r="Q366" s="108"/>
      <c r="R366" s="67" t="str">
        <f t="shared" si="33"/>
        <v/>
      </c>
      <c r="S366" s="67" t="str">
        <f t="shared" si="34"/>
        <v/>
      </c>
      <c r="T366" s="89"/>
      <c r="U366" s="5"/>
      <c r="V366" s="5"/>
      <c r="W366" s="5"/>
      <c r="X366" s="5"/>
      <c r="Y366" s="5"/>
      <c r="Z366" s="5"/>
    </row>
    <row r="367" spans="1:26">
      <c r="A367" s="95"/>
      <c r="B367" s="107"/>
      <c r="C367" s="96"/>
      <c r="D367" s="96"/>
      <c r="E367" s="96"/>
      <c r="F367" s="96"/>
      <c r="G367" s="96"/>
      <c r="H367" s="96"/>
      <c r="I367" s="97"/>
      <c r="J367" s="67" t="str">
        <f t="shared" si="36"/>
        <v/>
      </c>
      <c r="K367" s="67" t="str">
        <f t="shared" si="36"/>
        <v/>
      </c>
      <c r="L367" s="67" t="str">
        <f t="shared" si="32"/>
        <v/>
      </c>
      <c r="M367" s="96"/>
      <c r="N367" s="96"/>
      <c r="O367" s="96"/>
      <c r="P367" s="108"/>
      <c r="Q367" s="108"/>
      <c r="R367" s="67" t="str">
        <f t="shared" si="33"/>
        <v/>
      </c>
      <c r="S367" s="67" t="str">
        <f t="shared" si="34"/>
        <v/>
      </c>
      <c r="T367" s="89"/>
      <c r="U367" s="5"/>
      <c r="V367" s="5"/>
      <c r="W367" s="5"/>
      <c r="X367" s="5"/>
      <c r="Y367" s="5"/>
      <c r="Z367" s="5"/>
    </row>
    <row r="368" spans="1:26">
      <c r="A368" s="95"/>
      <c r="B368" s="107"/>
      <c r="C368" s="96"/>
      <c r="D368" s="96"/>
      <c r="E368" s="96"/>
      <c r="F368" s="96"/>
      <c r="G368" s="96"/>
      <c r="H368" s="96"/>
      <c r="I368" s="97"/>
      <c r="J368" s="67" t="str">
        <f t="shared" si="36"/>
        <v/>
      </c>
      <c r="K368" s="67" t="str">
        <f t="shared" si="36"/>
        <v/>
      </c>
      <c r="L368" s="67" t="str">
        <f t="shared" si="32"/>
        <v/>
      </c>
      <c r="M368" s="96"/>
      <c r="N368" s="96"/>
      <c r="O368" s="96"/>
      <c r="P368" s="108"/>
      <c r="Q368" s="108"/>
      <c r="R368" s="67" t="str">
        <f t="shared" si="33"/>
        <v/>
      </c>
      <c r="S368" s="67" t="str">
        <f t="shared" si="34"/>
        <v/>
      </c>
      <c r="T368" s="89"/>
      <c r="U368" s="5"/>
      <c r="V368" s="5"/>
      <c r="W368" s="5"/>
      <c r="X368" s="5"/>
      <c r="Y368" s="5"/>
      <c r="Z368" s="5"/>
    </row>
    <row r="369" spans="1:26">
      <c r="A369" s="95"/>
      <c r="B369" s="107"/>
      <c r="C369" s="96"/>
      <c r="D369" s="96"/>
      <c r="E369" s="96"/>
      <c r="F369" s="96"/>
      <c r="G369" s="96"/>
      <c r="H369" s="96"/>
      <c r="I369" s="97"/>
      <c r="J369" s="67" t="str">
        <f t="shared" si="36"/>
        <v/>
      </c>
      <c r="K369" s="67" t="str">
        <f t="shared" si="36"/>
        <v/>
      </c>
      <c r="L369" s="67" t="str">
        <f t="shared" si="32"/>
        <v/>
      </c>
      <c r="M369" s="96"/>
      <c r="N369" s="96"/>
      <c r="O369" s="96"/>
      <c r="P369" s="108"/>
      <c r="Q369" s="108"/>
      <c r="R369" s="67" t="str">
        <f t="shared" si="33"/>
        <v/>
      </c>
      <c r="S369" s="67" t="str">
        <f t="shared" si="34"/>
        <v/>
      </c>
      <c r="T369" s="89"/>
      <c r="U369" s="5"/>
      <c r="V369" s="5"/>
      <c r="W369" s="5"/>
      <c r="X369" s="5"/>
      <c r="Y369" s="5"/>
      <c r="Z369" s="5"/>
    </row>
    <row r="370" spans="1:26">
      <c r="A370" s="95"/>
      <c r="B370" s="107"/>
      <c r="C370" s="96"/>
      <c r="D370" s="96"/>
      <c r="E370" s="96"/>
      <c r="F370" s="96"/>
      <c r="G370" s="96"/>
      <c r="H370" s="96"/>
      <c r="I370" s="97"/>
      <c r="J370" s="67" t="str">
        <f t="shared" si="36"/>
        <v/>
      </c>
      <c r="K370" s="67" t="str">
        <f t="shared" si="36"/>
        <v/>
      </c>
      <c r="L370" s="67" t="str">
        <f t="shared" si="32"/>
        <v/>
      </c>
      <c r="M370" s="96"/>
      <c r="N370" s="96"/>
      <c r="O370" s="96"/>
      <c r="P370" s="108"/>
      <c r="Q370" s="108"/>
      <c r="R370" s="67" t="str">
        <f t="shared" si="33"/>
        <v/>
      </c>
      <c r="S370" s="67" t="str">
        <f t="shared" si="34"/>
        <v/>
      </c>
      <c r="T370" s="89"/>
      <c r="U370" s="5"/>
      <c r="V370" s="5"/>
      <c r="W370" s="5"/>
      <c r="X370" s="5"/>
      <c r="Y370" s="5"/>
      <c r="Z370" s="5"/>
    </row>
    <row r="371" spans="1:26">
      <c r="A371" s="95"/>
      <c r="B371" s="107"/>
      <c r="C371" s="96"/>
      <c r="D371" s="96"/>
      <c r="E371" s="96"/>
      <c r="F371" s="96"/>
      <c r="G371" s="96"/>
      <c r="H371" s="96"/>
      <c r="I371" s="97"/>
      <c r="J371" s="67" t="str">
        <f t="shared" si="36"/>
        <v/>
      </c>
      <c r="K371" s="67" t="str">
        <f t="shared" si="36"/>
        <v/>
      </c>
      <c r="L371" s="67" t="str">
        <f t="shared" si="32"/>
        <v/>
      </c>
      <c r="M371" s="96"/>
      <c r="N371" s="96"/>
      <c r="O371" s="96"/>
      <c r="P371" s="108"/>
      <c r="Q371" s="108"/>
      <c r="R371" s="67" t="str">
        <f t="shared" si="33"/>
        <v/>
      </c>
      <c r="S371" s="67" t="str">
        <f t="shared" si="34"/>
        <v/>
      </c>
      <c r="T371" s="89"/>
      <c r="U371" s="5"/>
      <c r="V371" s="5"/>
      <c r="W371" s="5"/>
      <c r="X371" s="5"/>
      <c r="Y371" s="5"/>
      <c r="Z371" s="5"/>
    </row>
    <row r="372" spans="1:26">
      <c r="A372" s="95"/>
      <c r="B372" s="107"/>
      <c r="C372" s="96"/>
      <c r="D372" s="96"/>
      <c r="E372" s="96"/>
      <c r="F372" s="96"/>
      <c r="G372" s="96"/>
      <c r="H372" s="96"/>
      <c r="I372" s="97"/>
      <c r="J372" s="67" t="str">
        <f t="shared" si="36"/>
        <v/>
      </c>
      <c r="K372" s="67" t="str">
        <f t="shared" si="36"/>
        <v/>
      </c>
      <c r="L372" s="67" t="str">
        <f t="shared" si="32"/>
        <v/>
      </c>
      <c r="M372" s="96"/>
      <c r="N372" s="96"/>
      <c r="O372" s="96"/>
      <c r="P372" s="108"/>
      <c r="Q372" s="108"/>
      <c r="R372" s="67" t="str">
        <f t="shared" si="33"/>
        <v/>
      </c>
      <c r="S372" s="67" t="str">
        <f t="shared" si="34"/>
        <v/>
      </c>
      <c r="T372" s="89"/>
      <c r="U372" s="5"/>
      <c r="V372" s="5"/>
      <c r="W372" s="5"/>
      <c r="X372" s="5"/>
      <c r="Y372" s="5"/>
      <c r="Z372" s="5"/>
    </row>
    <row r="373" spans="1:26">
      <c r="A373" s="95"/>
      <c r="B373" s="107"/>
      <c r="C373" s="96"/>
      <c r="D373" s="96"/>
      <c r="E373" s="96"/>
      <c r="F373" s="96"/>
      <c r="G373" s="96"/>
      <c r="H373" s="96"/>
      <c r="I373" s="97"/>
      <c r="J373" s="67" t="str">
        <f t="shared" si="36"/>
        <v/>
      </c>
      <c r="K373" s="67" t="str">
        <f t="shared" si="36"/>
        <v/>
      </c>
      <c r="L373" s="67" t="str">
        <f t="shared" si="32"/>
        <v/>
      </c>
      <c r="M373" s="96"/>
      <c r="N373" s="96"/>
      <c r="O373" s="96"/>
      <c r="P373" s="108"/>
      <c r="Q373" s="108"/>
      <c r="R373" s="67" t="str">
        <f t="shared" si="33"/>
        <v/>
      </c>
      <c r="S373" s="67" t="str">
        <f t="shared" si="34"/>
        <v/>
      </c>
      <c r="T373" s="89"/>
      <c r="U373" s="5"/>
      <c r="V373" s="5"/>
      <c r="W373" s="5"/>
      <c r="X373" s="5"/>
      <c r="Y373" s="5"/>
      <c r="Z373" s="5"/>
    </row>
    <row r="374" spans="1:26">
      <c r="A374" s="95"/>
      <c r="B374" s="107"/>
      <c r="C374" s="96"/>
      <c r="D374" s="96"/>
      <c r="E374" s="96"/>
      <c r="F374" s="96"/>
      <c r="G374" s="96"/>
      <c r="H374" s="96"/>
      <c r="I374" s="97"/>
      <c r="J374" s="67" t="str">
        <f t="shared" si="36"/>
        <v/>
      </c>
      <c r="K374" s="67" t="str">
        <f t="shared" si="36"/>
        <v/>
      </c>
      <c r="L374" s="67" t="str">
        <f t="shared" si="32"/>
        <v/>
      </c>
      <c r="M374" s="96"/>
      <c r="N374" s="96"/>
      <c r="O374" s="96"/>
      <c r="P374" s="108"/>
      <c r="Q374" s="108"/>
      <c r="R374" s="67" t="str">
        <f t="shared" si="33"/>
        <v/>
      </c>
      <c r="S374" s="67" t="str">
        <f t="shared" si="34"/>
        <v/>
      </c>
      <c r="T374" s="89"/>
      <c r="U374" s="5"/>
      <c r="V374" s="5"/>
      <c r="W374" s="5"/>
      <c r="X374" s="5"/>
      <c r="Y374" s="5"/>
      <c r="Z374" s="5"/>
    </row>
    <row r="375" spans="1:26">
      <c r="A375" s="95"/>
      <c r="B375" s="107"/>
      <c r="C375" s="96"/>
      <c r="D375" s="96"/>
      <c r="E375" s="96"/>
      <c r="F375" s="96"/>
      <c r="G375" s="96"/>
      <c r="H375" s="96"/>
      <c r="I375" s="97"/>
      <c r="J375" s="67" t="str">
        <f t="shared" si="36"/>
        <v/>
      </c>
      <c r="K375" s="67" t="str">
        <f t="shared" si="36"/>
        <v/>
      </c>
      <c r="L375" s="67" t="str">
        <f t="shared" si="32"/>
        <v/>
      </c>
      <c r="M375" s="96"/>
      <c r="N375" s="96"/>
      <c r="O375" s="96"/>
      <c r="P375" s="108"/>
      <c r="Q375" s="108"/>
      <c r="R375" s="67" t="str">
        <f t="shared" si="33"/>
        <v/>
      </c>
      <c r="S375" s="67" t="str">
        <f t="shared" si="34"/>
        <v/>
      </c>
      <c r="T375" s="89"/>
      <c r="U375" s="5"/>
      <c r="V375" s="5"/>
      <c r="W375" s="5"/>
      <c r="X375" s="5"/>
      <c r="Y375" s="5"/>
      <c r="Z375" s="5"/>
    </row>
    <row r="376" spans="1:26">
      <c r="A376" s="95"/>
      <c r="B376" s="107"/>
      <c r="C376" s="96"/>
      <c r="D376" s="96"/>
      <c r="E376" s="96"/>
      <c r="F376" s="96"/>
      <c r="G376" s="96"/>
      <c r="H376" s="96"/>
      <c r="I376" s="97"/>
      <c r="J376" s="67" t="str">
        <f t="shared" si="36"/>
        <v/>
      </c>
      <c r="K376" s="67" t="str">
        <f t="shared" si="36"/>
        <v/>
      </c>
      <c r="L376" s="67" t="str">
        <f t="shared" si="32"/>
        <v/>
      </c>
      <c r="M376" s="96"/>
      <c r="N376" s="96"/>
      <c r="O376" s="96"/>
      <c r="P376" s="108"/>
      <c r="Q376" s="108"/>
      <c r="R376" s="67" t="str">
        <f t="shared" si="33"/>
        <v/>
      </c>
      <c r="S376" s="67" t="str">
        <f t="shared" si="34"/>
        <v/>
      </c>
      <c r="T376" s="89"/>
      <c r="U376" s="5"/>
      <c r="V376" s="5"/>
      <c r="W376" s="5"/>
      <c r="X376" s="5"/>
      <c r="Y376" s="5"/>
      <c r="Z376" s="5"/>
    </row>
    <row r="377" spans="1:26">
      <c r="A377" s="95"/>
      <c r="B377" s="107"/>
      <c r="C377" s="96"/>
      <c r="D377" s="96"/>
      <c r="E377" s="96"/>
      <c r="F377" s="96"/>
      <c r="G377" s="96"/>
      <c r="H377" s="96"/>
      <c r="I377" s="97"/>
      <c r="J377" s="67" t="str">
        <f t="shared" si="36"/>
        <v/>
      </c>
      <c r="K377" s="67" t="str">
        <f t="shared" si="36"/>
        <v/>
      </c>
      <c r="L377" s="67" t="str">
        <f t="shared" si="32"/>
        <v/>
      </c>
      <c r="M377" s="96"/>
      <c r="N377" s="96"/>
      <c r="O377" s="96"/>
      <c r="P377" s="108"/>
      <c r="Q377" s="108"/>
      <c r="R377" s="67" t="str">
        <f t="shared" si="33"/>
        <v/>
      </c>
      <c r="S377" s="67" t="str">
        <f t="shared" si="34"/>
        <v/>
      </c>
      <c r="T377" s="89"/>
      <c r="U377" s="5"/>
      <c r="V377" s="5"/>
      <c r="W377" s="5"/>
      <c r="X377" s="5"/>
      <c r="Y377" s="5"/>
      <c r="Z377" s="5"/>
    </row>
    <row r="378" spans="1:26">
      <c r="A378" s="95"/>
      <c r="B378" s="107"/>
      <c r="C378" s="96"/>
      <c r="D378" s="96"/>
      <c r="E378" s="96"/>
      <c r="F378" s="96"/>
      <c r="G378" s="96"/>
      <c r="H378" s="96"/>
      <c r="I378" s="97"/>
      <c r="J378" s="67" t="str">
        <f t="shared" si="36"/>
        <v/>
      </c>
      <c r="K378" s="67" t="str">
        <f t="shared" si="36"/>
        <v/>
      </c>
      <c r="L378" s="67" t="str">
        <f t="shared" si="32"/>
        <v/>
      </c>
      <c r="M378" s="96"/>
      <c r="N378" s="96"/>
      <c r="O378" s="96"/>
      <c r="P378" s="108"/>
      <c r="Q378" s="108"/>
      <c r="R378" s="67" t="str">
        <f t="shared" si="33"/>
        <v/>
      </c>
      <c r="S378" s="67" t="str">
        <f t="shared" si="34"/>
        <v/>
      </c>
      <c r="T378" s="89"/>
      <c r="U378" s="5"/>
      <c r="V378" s="5"/>
      <c r="W378" s="5"/>
      <c r="X378" s="5"/>
      <c r="Y378" s="5"/>
      <c r="Z378" s="5"/>
    </row>
    <row r="379" spans="1:26">
      <c r="A379" s="95"/>
      <c r="B379" s="107"/>
      <c r="C379" s="96"/>
      <c r="D379" s="96"/>
      <c r="E379" s="96"/>
      <c r="F379" s="96"/>
      <c r="G379" s="96"/>
      <c r="H379" s="96"/>
      <c r="I379" s="97"/>
      <c r="J379" s="67" t="str">
        <f t="shared" si="36"/>
        <v/>
      </c>
      <c r="K379" s="67" t="str">
        <f t="shared" si="36"/>
        <v/>
      </c>
      <c r="L379" s="67" t="str">
        <f t="shared" si="32"/>
        <v/>
      </c>
      <c r="M379" s="96"/>
      <c r="N379" s="96"/>
      <c r="O379" s="96"/>
      <c r="P379" s="108"/>
      <c r="Q379" s="108"/>
      <c r="R379" s="67" t="str">
        <f t="shared" si="33"/>
        <v/>
      </c>
      <c r="S379" s="67" t="str">
        <f t="shared" si="34"/>
        <v/>
      </c>
      <c r="T379" s="89"/>
      <c r="U379" s="5"/>
      <c r="V379" s="5"/>
      <c r="W379" s="5"/>
      <c r="X379" s="5"/>
      <c r="Y379" s="5"/>
      <c r="Z379" s="5"/>
    </row>
    <row r="380" spans="1:26">
      <c r="A380" s="95"/>
      <c r="B380" s="107"/>
      <c r="C380" s="96"/>
      <c r="D380" s="96"/>
      <c r="E380" s="96"/>
      <c r="F380" s="96"/>
      <c r="G380" s="96"/>
      <c r="H380" s="96"/>
      <c r="I380" s="97"/>
      <c r="J380" s="67" t="str">
        <f t="shared" si="36"/>
        <v/>
      </c>
      <c r="K380" s="67" t="str">
        <f t="shared" si="36"/>
        <v/>
      </c>
      <c r="L380" s="67" t="str">
        <f t="shared" si="32"/>
        <v/>
      </c>
      <c r="M380" s="96"/>
      <c r="N380" s="96"/>
      <c r="O380" s="96"/>
      <c r="P380" s="108"/>
      <c r="Q380" s="108"/>
      <c r="R380" s="67" t="str">
        <f t="shared" si="33"/>
        <v/>
      </c>
      <c r="S380" s="67" t="str">
        <f t="shared" si="34"/>
        <v/>
      </c>
      <c r="T380" s="89"/>
      <c r="U380" s="5"/>
      <c r="V380" s="5"/>
      <c r="W380" s="5"/>
      <c r="X380" s="5"/>
      <c r="Y380" s="5"/>
      <c r="Z380" s="5"/>
    </row>
    <row r="381" spans="1:26">
      <c r="A381" s="95"/>
      <c r="B381" s="107"/>
      <c r="C381" s="96"/>
      <c r="D381" s="96"/>
      <c r="E381" s="96"/>
      <c r="F381" s="96"/>
      <c r="G381" s="96"/>
      <c r="H381" s="96"/>
      <c r="I381" s="97"/>
      <c r="J381" s="67" t="str">
        <f t="shared" si="36"/>
        <v/>
      </c>
      <c r="K381" s="67" t="str">
        <f t="shared" si="36"/>
        <v/>
      </c>
      <c r="L381" s="67" t="str">
        <f t="shared" si="32"/>
        <v/>
      </c>
      <c r="M381" s="96"/>
      <c r="N381" s="96"/>
      <c r="O381" s="96"/>
      <c r="P381" s="108"/>
      <c r="Q381" s="108"/>
      <c r="R381" s="67" t="str">
        <f t="shared" si="33"/>
        <v/>
      </c>
      <c r="S381" s="67" t="str">
        <f t="shared" si="34"/>
        <v/>
      </c>
      <c r="T381" s="89"/>
      <c r="U381" s="5"/>
      <c r="V381" s="5"/>
      <c r="W381" s="5"/>
      <c r="X381" s="5"/>
      <c r="Y381" s="5"/>
      <c r="Z381" s="5"/>
    </row>
    <row r="382" spans="1:26">
      <c r="A382" s="95"/>
      <c r="B382" s="107"/>
      <c r="C382" s="96"/>
      <c r="D382" s="96"/>
      <c r="E382" s="96"/>
      <c r="F382" s="96"/>
      <c r="G382" s="96"/>
      <c r="H382" s="96"/>
      <c r="I382" s="97"/>
      <c r="J382" s="67" t="str">
        <f t="shared" si="36"/>
        <v/>
      </c>
      <c r="K382" s="67" t="str">
        <f t="shared" si="36"/>
        <v/>
      </c>
      <c r="L382" s="67" t="str">
        <f t="shared" si="32"/>
        <v/>
      </c>
      <c r="M382" s="96"/>
      <c r="N382" s="96"/>
      <c r="O382" s="96"/>
      <c r="P382" s="108"/>
      <c r="Q382" s="108"/>
      <c r="R382" s="67" t="str">
        <f t="shared" si="33"/>
        <v/>
      </c>
      <c r="S382" s="67" t="str">
        <f t="shared" si="34"/>
        <v/>
      </c>
      <c r="T382" s="89"/>
      <c r="U382" s="5"/>
      <c r="V382" s="5"/>
      <c r="W382" s="5"/>
      <c r="X382" s="5"/>
      <c r="Y382" s="5"/>
      <c r="Z382" s="5"/>
    </row>
    <row r="383" spans="1:26">
      <c r="A383" s="95"/>
      <c r="B383" s="107"/>
      <c r="C383" s="96"/>
      <c r="D383" s="96"/>
      <c r="E383" s="96"/>
      <c r="F383" s="96"/>
      <c r="G383" s="96"/>
      <c r="H383" s="96"/>
      <c r="I383" s="97"/>
      <c r="J383" s="67" t="str">
        <f t="shared" si="36"/>
        <v/>
      </c>
      <c r="K383" s="67" t="str">
        <f t="shared" si="36"/>
        <v/>
      </c>
      <c r="L383" s="67" t="str">
        <f t="shared" si="32"/>
        <v/>
      </c>
      <c r="M383" s="96"/>
      <c r="N383" s="96"/>
      <c r="O383" s="96"/>
      <c r="P383" s="108"/>
      <c r="Q383" s="108"/>
      <c r="R383" s="67" t="str">
        <f t="shared" si="33"/>
        <v/>
      </c>
      <c r="S383" s="67" t="str">
        <f t="shared" si="34"/>
        <v/>
      </c>
      <c r="T383" s="89"/>
      <c r="U383" s="5"/>
      <c r="V383" s="5"/>
      <c r="W383" s="5"/>
      <c r="X383" s="5"/>
      <c r="Y383" s="5"/>
      <c r="Z383" s="5"/>
    </row>
    <row r="384" spans="1:26">
      <c r="A384" s="95"/>
      <c r="B384" s="107"/>
      <c r="C384" s="96"/>
      <c r="D384" s="96"/>
      <c r="E384" s="96"/>
      <c r="F384" s="96"/>
      <c r="G384" s="96"/>
      <c r="H384" s="96"/>
      <c r="I384" s="97"/>
      <c r="J384" s="67" t="str">
        <f t="shared" si="36"/>
        <v/>
      </c>
      <c r="K384" s="67" t="str">
        <f t="shared" si="36"/>
        <v/>
      </c>
      <c r="L384" s="67" t="str">
        <f t="shared" si="32"/>
        <v/>
      </c>
      <c r="M384" s="96"/>
      <c r="N384" s="96"/>
      <c r="O384" s="96"/>
      <c r="P384" s="108"/>
      <c r="Q384" s="108"/>
      <c r="R384" s="67" t="str">
        <f t="shared" si="33"/>
        <v/>
      </c>
      <c r="S384" s="67" t="str">
        <f t="shared" si="34"/>
        <v/>
      </c>
      <c r="T384" s="89"/>
      <c r="U384" s="5"/>
      <c r="V384" s="5"/>
      <c r="W384" s="5"/>
      <c r="X384" s="5"/>
      <c r="Y384" s="5"/>
      <c r="Z384" s="5"/>
    </row>
    <row r="385" spans="1:26">
      <c r="A385" s="95"/>
      <c r="B385" s="107"/>
      <c r="C385" s="96"/>
      <c r="D385" s="96"/>
      <c r="E385" s="96"/>
      <c r="F385" s="96"/>
      <c r="G385" s="96"/>
      <c r="H385" s="96"/>
      <c r="I385" s="97"/>
      <c r="J385" s="67" t="str">
        <f t="shared" ref="J385:K404" si="37">IF($A385="","",$I385)</f>
        <v/>
      </c>
      <c r="K385" s="67" t="str">
        <f t="shared" si="37"/>
        <v/>
      </c>
      <c r="L385" s="67" t="str">
        <f t="shared" si="32"/>
        <v/>
      </c>
      <c r="M385" s="96"/>
      <c r="N385" s="96"/>
      <c r="O385" s="96"/>
      <c r="P385" s="108"/>
      <c r="Q385" s="108"/>
      <c r="R385" s="67" t="str">
        <f t="shared" si="33"/>
        <v/>
      </c>
      <c r="S385" s="67" t="str">
        <f t="shared" si="34"/>
        <v/>
      </c>
      <c r="T385" s="89"/>
      <c r="U385" s="5"/>
      <c r="V385" s="5"/>
      <c r="W385" s="5"/>
      <c r="X385" s="5"/>
      <c r="Y385" s="5"/>
      <c r="Z385" s="5"/>
    </row>
    <row r="386" spans="1:26">
      <c r="A386" s="95"/>
      <c r="B386" s="107"/>
      <c r="C386" s="96"/>
      <c r="D386" s="96"/>
      <c r="E386" s="96"/>
      <c r="F386" s="96"/>
      <c r="G386" s="96"/>
      <c r="H386" s="96"/>
      <c r="I386" s="97"/>
      <c r="J386" s="67" t="str">
        <f t="shared" si="37"/>
        <v/>
      </c>
      <c r="K386" s="67" t="str">
        <f t="shared" si="37"/>
        <v/>
      </c>
      <c r="L386" s="67" t="str">
        <f t="shared" si="32"/>
        <v/>
      </c>
      <c r="M386" s="96"/>
      <c r="N386" s="96"/>
      <c r="O386" s="96"/>
      <c r="P386" s="108"/>
      <c r="Q386" s="108"/>
      <c r="R386" s="67" t="str">
        <f t="shared" si="33"/>
        <v/>
      </c>
      <c r="S386" s="67" t="str">
        <f t="shared" si="34"/>
        <v/>
      </c>
      <c r="T386" s="89"/>
      <c r="U386" s="5"/>
      <c r="V386" s="5"/>
      <c r="W386" s="5"/>
      <c r="X386" s="5"/>
      <c r="Y386" s="5"/>
      <c r="Z386" s="5"/>
    </row>
    <row r="387" spans="1:26">
      <c r="A387" s="95"/>
      <c r="B387" s="107"/>
      <c r="C387" s="96"/>
      <c r="D387" s="96"/>
      <c r="E387" s="96"/>
      <c r="F387" s="96"/>
      <c r="G387" s="96"/>
      <c r="H387" s="96"/>
      <c r="I387" s="97"/>
      <c r="J387" s="67" t="str">
        <f t="shared" si="37"/>
        <v/>
      </c>
      <c r="K387" s="67" t="str">
        <f t="shared" si="37"/>
        <v/>
      </c>
      <c r="L387" s="67" t="str">
        <f t="shared" si="32"/>
        <v/>
      </c>
      <c r="M387" s="96"/>
      <c r="N387" s="96"/>
      <c r="O387" s="96"/>
      <c r="P387" s="108"/>
      <c r="Q387" s="108"/>
      <c r="R387" s="67" t="str">
        <f t="shared" si="33"/>
        <v/>
      </c>
      <c r="S387" s="67" t="str">
        <f t="shared" si="34"/>
        <v/>
      </c>
      <c r="T387" s="89"/>
      <c r="U387" s="5"/>
      <c r="V387" s="5"/>
      <c r="W387" s="5"/>
      <c r="X387" s="5"/>
      <c r="Y387" s="5"/>
      <c r="Z387" s="5"/>
    </row>
    <row r="388" spans="1:26">
      <c r="A388" s="95"/>
      <c r="B388" s="107"/>
      <c r="C388" s="96"/>
      <c r="D388" s="96"/>
      <c r="E388" s="96"/>
      <c r="F388" s="96"/>
      <c r="G388" s="96"/>
      <c r="H388" s="96"/>
      <c r="I388" s="97"/>
      <c r="J388" s="67" t="str">
        <f t="shared" si="37"/>
        <v/>
      </c>
      <c r="K388" s="67" t="str">
        <f t="shared" si="37"/>
        <v/>
      </c>
      <c r="L388" s="67" t="str">
        <f t="shared" si="32"/>
        <v/>
      </c>
      <c r="M388" s="96"/>
      <c r="N388" s="96"/>
      <c r="O388" s="96"/>
      <c r="P388" s="108"/>
      <c r="Q388" s="108"/>
      <c r="R388" s="67" t="str">
        <f t="shared" si="33"/>
        <v/>
      </c>
      <c r="S388" s="67" t="str">
        <f t="shared" si="34"/>
        <v/>
      </c>
      <c r="T388" s="89"/>
      <c r="U388" s="5"/>
      <c r="V388" s="5"/>
      <c r="W388" s="5"/>
      <c r="X388" s="5"/>
      <c r="Y388" s="5"/>
      <c r="Z388" s="5"/>
    </row>
    <row r="389" spans="1:26">
      <c r="A389" s="95"/>
      <c r="B389" s="107"/>
      <c r="C389" s="96"/>
      <c r="D389" s="96"/>
      <c r="E389" s="96"/>
      <c r="F389" s="96"/>
      <c r="G389" s="96"/>
      <c r="H389" s="96"/>
      <c r="I389" s="97"/>
      <c r="J389" s="67" t="str">
        <f t="shared" si="37"/>
        <v/>
      </c>
      <c r="K389" s="67" t="str">
        <f t="shared" si="37"/>
        <v/>
      </c>
      <c r="L389" s="67" t="str">
        <f t="shared" ref="L389:L452" si="38">IF($A389="","",$J389-$K389)</f>
        <v/>
      </c>
      <c r="M389" s="96"/>
      <c r="N389" s="96"/>
      <c r="O389" s="96"/>
      <c r="P389" s="108"/>
      <c r="Q389" s="108"/>
      <c r="R389" s="67" t="str">
        <f t="shared" ref="R389:R452" si="39">IF($A389="","",IF($Q389=0,$I389,$I389/(1+$Q389)))</f>
        <v/>
      </c>
      <c r="S389" s="67" t="str">
        <f t="shared" ref="S389:S452" si="40">IF($A389="","",$I389-$R389)</f>
        <v/>
      </c>
      <c r="T389" s="89"/>
      <c r="U389" s="5"/>
      <c r="V389" s="5"/>
      <c r="W389" s="5"/>
      <c r="X389" s="5"/>
      <c r="Y389" s="5"/>
      <c r="Z389" s="5"/>
    </row>
    <row r="390" spans="1:26">
      <c r="A390" s="95"/>
      <c r="B390" s="107"/>
      <c r="C390" s="96"/>
      <c r="D390" s="96"/>
      <c r="E390" s="96"/>
      <c r="F390" s="96"/>
      <c r="G390" s="96"/>
      <c r="H390" s="96"/>
      <c r="I390" s="97"/>
      <c r="J390" s="67" t="str">
        <f t="shared" si="37"/>
        <v/>
      </c>
      <c r="K390" s="67" t="str">
        <f t="shared" si="37"/>
        <v/>
      </c>
      <c r="L390" s="67" t="str">
        <f t="shared" si="38"/>
        <v/>
      </c>
      <c r="M390" s="96"/>
      <c r="N390" s="96"/>
      <c r="O390" s="96"/>
      <c r="P390" s="108"/>
      <c r="Q390" s="108"/>
      <c r="R390" s="67" t="str">
        <f t="shared" si="39"/>
        <v/>
      </c>
      <c r="S390" s="67" t="str">
        <f t="shared" si="40"/>
        <v/>
      </c>
      <c r="T390" s="89"/>
      <c r="U390" s="5"/>
      <c r="V390" s="5"/>
      <c r="W390" s="5"/>
      <c r="X390" s="5"/>
      <c r="Y390" s="5"/>
      <c r="Z390" s="5"/>
    </row>
    <row r="391" spans="1:26">
      <c r="A391" s="95"/>
      <c r="B391" s="107"/>
      <c r="C391" s="96"/>
      <c r="D391" s="96"/>
      <c r="E391" s="96"/>
      <c r="F391" s="96"/>
      <c r="G391" s="96"/>
      <c r="H391" s="96"/>
      <c r="I391" s="97"/>
      <c r="J391" s="67" t="str">
        <f t="shared" si="37"/>
        <v/>
      </c>
      <c r="K391" s="67" t="str">
        <f t="shared" si="37"/>
        <v/>
      </c>
      <c r="L391" s="67" t="str">
        <f t="shared" si="38"/>
        <v/>
      </c>
      <c r="M391" s="96"/>
      <c r="N391" s="96"/>
      <c r="O391" s="96"/>
      <c r="P391" s="108"/>
      <c r="Q391" s="108"/>
      <c r="R391" s="67" t="str">
        <f t="shared" si="39"/>
        <v/>
      </c>
      <c r="S391" s="67" t="str">
        <f t="shared" si="40"/>
        <v/>
      </c>
      <c r="T391" s="89"/>
      <c r="U391" s="5"/>
      <c r="V391" s="5"/>
      <c r="W391" s="5"/>
      <c r="X391" s="5"/>
      <c r="Y391" s="5"/>
      <c r="Z391" s="5"/>
    </row>
    <row r="392" spans="1:26">
      <c r="A392" s="95"/>
      <c r="B392" s="107"/>
      <c r="C392" s="96"/>
      <c r="D392" s="96"/>
      <c r="E392" s="96"/>
      <c r="F392" s="96"/>
      <c r="G392" s="96"/>
      <c r="H392" s="96"/>
      <c r="I392" s="97"/>
      <c r="J392" s="67" t="str">
        <f t="shared" si="37"/>
        <v/>
      </c>
      <c r="K392" s="67" t="str">
        <f t="shared" si="37"/>
        <v/>
      </c>
      <c r="L392" s="67" t="str">
        <f t="shared" si="38"/>
        <v/>
      </c>
      <c r="M392" s="96"/>
      <c r="N392" s="96"/>
      <c r="O392" s="96"/>
      <c r="P392" s="108"/>
      <c r="Q392" s="108"/>
      <c r="R392" s="67" t="str">
        <f t="shared" si="39"/>
        <v/>
      </c>
      <c r="S392" s="67" t="str">
        <f t="shared" si="40"/>
        <v/>
      </c>
      <c r="T392" s="89"/>
      <c r="U392" s="5"/>
      <c r="V392" s="5"/>
      <c r="W392" s="5"/>
      <c r="X392" s="5"/>
      <c r="Y392" s="5"/>
      <c r="Z392" s="5"/>
    </row>
    <row r="393" spans="1:26">
      <c r="A393" s="95"/>
      <c r="B393" s="107"/>
      <c r="C393" s="96"/>
      <c r="D393" s="96"/>
      <c r="E393" s="96"/>
      <c r="F393" s="96"/>
      <c r="G393" s="96"/>
      <c r="H393" s="96"/>
      <c r="I393" s="97"/>
      <c r="J393" s="67" t="str">
        <f t="shared" si="37"/>
        <v/>
      </c>
      <c r="K393" s="67" t="str">
        <f t="shared" si="37"/>
        <v/>
      </c>
      <c r="L393" s="67" t="str">
        <f t="shared" si="38"/>
        <v/>
      </c>
      <c r="M393" s="96"/>
      <c r="N393" s="96"/>
      <c r="O393" s="96"/>
      <c r="P393" s="108"/>
      <c r="Q393" s="108"/>
      <c r="R393" s="67" t="str">
        <f t="shared" si="39"/>
        <v/>
      </c>
      <c r="S393" s="67" t="str">
        <f t="shared" si="40"/>
        <v/>
      </c>
      <c r="T393" s="89"/>
      <c r="U393" s="5"/>
      <c r="V393" s="5"/>
      <c r="W393" s="5"/>
      <c r="X393" s="5"/>
      <c r="Y393" s="5"/>
      <c r="Z393" s="5"/>
    </row>
    <row r="394" spans="1:26">
      <c r="A394" s="95"/>
      <c r="B394" s="107"/>
      <c r="C394" s="96"/>
      <c r="D394" s="96"/>
      <c r="E394" s="96"/>
      <c r="F394" s="96"/>
      <c r="G394" s="96"/>
      <c r="H394" s="96"/>
      <c r="I394" s="97"/>
      <c r="J394" s="67" t="str">
        <f t="shared" si="37"/>
        <v/>
      </c>
      <c r="K394" s="67" t="str">
        <f t="shared" si="37"/>
        <v/>
      </c>
      <c r="L394" s="67" t="str">
        <f t="shared" si="38"/>
        <v/>
      </c>
      <c r="M394" s="96"/>
      <c r="N394" s="96"/>
      <c r="O394" s="96"/>
      <c r="P394" s="108"/>
      <c r="Q394" s="108"/>
      <c r="R394" s="67" t="str">
        <f t="shared" si="39"/>
        <v/>
      </c>
      <c r="S394" s="67" t="str">
        <f t="shared" si="40"/>
        <v/>
      </c>
      <c r="T394" s="89"/>
      <c r="U394" s="5"/>
      <c r="V394" s="5"/>
      <c r="W394" s="5"/>
      <c r="X394" s="5"/>
      <c r="Y394" s="5"/>
      <c r="Z394" s="5"/>
    </row>
    <row r="395" spans="1:26">
      <c r="A395" s="95"/>
      <c r="B395" s="107"/>
      <c r="C395" s="96"/>
      <c r="D395" s="96"/>
      <c r="E395" s="96"/>
      <c r="F395" s="96"/>
      <c r="G395" s="96"/>
      <c r="H395" s="96"/>
      <c r="I395" s="97"/>
      <c r="J395" s="67" t="str">
        <f t="shared" si="37"/>
        <v/>
      </c>
      <c r="K395" s="67" t="str">
        <f t="shared" si="37"/>
        <v/>
      </c>
      <c r="L395" s="67" t="str">
        <f t="shared" si="38"/>
        <v/>
      </c>
      <c r="M395" s="96"/>
      <c r="N395" s="96"/>
      <c r="O395" s="96"/>
      <c r="P395" s="108"/>
      <c r="Q395" s="108"/>
      <c r="R395" s="67" t="str">
        <f t="shared" si="39"/>
        <v/>
      </c>
      <c r="S395" s="67" t="str">
        <f t="shared" si="40"/>
        <v/>
      </c>
      <c r="T395" s="89"/>
      <c r="U395" s="5"/>
      <c r="V395" s="5"/>
      <c r="W395" s="5"/>
      <c r="X395" s="5"/>
      <c r="Y395" s="5"/>
      <c r="Z395" s="5"/>
    </row>
    <row r="396" spans="1:26">
      <c r="A396" s="95"/>
      <c r="B396" s="107"/>
      <c r="C396" s="96"/>
      <c r="D396" s="96"/>
      <c r="E396" s="96"/>
      <c r="F396" s="96"/>
      <c r="G396" s="96"/>
      <c r="H396" s="96"/>
      <c r="I396" s="97"/>
      <c r="J396" s="67" t="str">
        <f t="shared" si="37"/>
        <v/>
      </c>
      <c r="K396" s="67" t="str">
        <f t="shared" si="37"/>
        <v/>
      </c>
      <c r="L396" s="67" t="str">
        <f t="shared" si="38"/>
        <v/>
      </c>
      <c r="M396" s="96"/>
      <c r="N396" s="96"/>
      <c r="O396" s="96"/>
      <c r="P396" s="108"/>
      <c r="Q396" s="108"/>
      <c r="R396" s="67" t="str">
        <f t="shared" si="39"/>
        <v/>
      </c>
      <c r="S396" s="67" t="str">
        <f t="shared" si="40"/>
        <v/>
      </c>
      <c r="T396" s="89"/>
      <c r="U396" s="5"/>
      <c r="V396" s="5"/>
      <c r="W396" s="5"/>
      <c r="X396" s="5"/>
      <c r="Y396" s="5"/>
      <c r="Z396" s="5"/>
    </row>
    <row r="397" spans="1:26">
      <c r="A397" s="95"/>
      <c r="B397" s="107"/>
      <c r="C397" s="96"/>
      <c r="D397" s="96"/>
      <c r="E397" s="96"/>
      <c r="F397" s="96"/>
      <c r="G397" s="96"/>
      <c r="H397" s="96"/>
      <c r="I397" s="97"/>
      <c r="J397" s="67" t="str">
        <f t="shared" si="37"/>
        <v/>
      </c>
      <c r="K397" s="67" t="str">
        <f t="shared" si="37"/>
        <v/>
      </c>
      <c r="L397" s="67" t="str">
        <f t="shared" si="38"/>
        <v/>
      </c>
      <c r="M397" s="96"/>
      <c r="N397" s="96"/>
      <c r="O397" s="96"/>
      <c r="P397" s="108"/>
      <c r="Q397" s="108"/>
      <c r="R397" s="67" t="str">
        <f t="shared" si="39"/>
        <v/>
      </c>
      <c r="S397" s="67" t="str">
        <f t="shared" si="40"/>
        <v/>
      </c>
      <c r="T397" s="89"/>
      <c r="U397" s="5"/>
      <c r="V397" s="5"/>
      <c r="W397" s="5"/>
      <c r="X397" s="5"/>
      <c r="Y397" s="5"/>
      <c r="Z397" s="5"/>
    </row>
    <row r="398" spans="1:26">
      <c r="A398" s="95"/>
      <c r="B398" s="107"/>
      <c r="C398" s="96"/>
      <c r="D398" s="96"/>
      <c r="E398" s="96"/>
      <c r="F398" s="96"/>
      <c r="G398" s="96"/>
      <c r="H398" s="96"/>
      <c r="I398" s="97"/>
      <c r="J398" s="67" t="str">
        <f t="shared" si="37"/>
        <v/>
      </c>
      <c r="K398" s="67" t="str">
        <f t="shared" si="37"/>
        <v/>
      </c>
      <c r="L398" s="67" t="str">
        <f t="shared" si="38"/>
        <v/>
      </c>
      <c r="M398" s="96"/>
      <c r="N398" s="96"/>
      <c r="O398" s="96"/>
      <c r="P398" s="108"/>
      <c r="Q398" s="108"/>
      <c r="R398" s="67" t="str">
        <f t="shared" si="39"/>
        <v/>
      </c>
      <c r="S398" s="67" t="str">
        <f t="shared" si="40"/>
        <v/>
      </c>
      <c r="T398" s="89"/>
      <c r="U398" s="5"/>
      <c r="V398" s="5"/>
      <c r="W398" s="5"/>
      <c r="X398" s="5"/>
      <c r="Y398" s="5"/>
      <c r="Z398" s="5"/>
    </row>
    <row r="399" spans="1:26">
      <c r="A399" s="95"/>
      <c r="B399" s="107"/>
      <c r="C399" s="96"/>
      <c r="D399" s="96"/>
      <c r="E399" s="96"/>
      <c r="F399" s="96"/>
      <c r="G399" s="96"/>
      <c r="H399" s="96"/>
      <c r="I399" s="97"/>
      <c r="J399" s="67" t="str">
        <f t="shared" si="37"/>
        <v/>
      </c>
      <c r="K399" s="67" t="str">
        <f t="shared" si="37"/>
        <v/>
      </c>
      <c r="L399" s="67" t="str">
        <f t="shared" si="38"/>
        <v/>
      </c>
      <c r="M399" s="96"/>
      <c r="N399" s="96"/>
      <c r="O399" s="96"/>
      <c r="P399" s="108"/>
      <c r="Q399" s="108"/>
      <c r="R399" s="67" t="str">
        <f t="shared" si="39"/>
        <v/>
      </c>
      <c r="S399" s="67" t="str">
        <f t="shared" si="40"/>
        <v/>
      </c>
      <c r="T399" s="89"/>
      <c r="U399" s="5"/>
      <c r="V399" s="5"/>
      <c r="W399" s="5"/>
      <c r="X399" s="5"/>
      <c r="Y399" s="5"/>
      <c r="Z399" s="5"/>
    </row>
    <row r="400" spans="1:26">
      <c r="A400" s="95"/>
      <c r="B400" s="107"/>
      <c r="C400" s="96"/>
      <c r="D400" s="96"/>
      <c r="E400" s="96"/>
      <c r="F400" s="96"/>
      <c r="G400" s="96"/>
      <c r="H400" s="96"/>
      <c r="I400" s="97"/>
      <c r="J400" s="67" t="str">
        <f t="shared" si="37"/>
        <v/>
      </c>
      <c r="K400" s="67" t="str">
        <f t="shared" si="37"/>
        <v/>
      </c>
      <c r="L400" s="67" t="str">
        <f t="shared" si="38"/>
        <v/>
      </c>
      <c r="M400" s="96"/>
      <c r="N400" s="96"/>
      <c r="O400" s="96"/>
      <c r="P400" s="108"/>
      <c r="Q400" s="108"/>
      <c r="R400" s="67" t="str">
        <f t="shared" si="39"/>
        <v/>
      </c>
      <c r="S400" s="67" t="str">
        <f t="shared" si="40"/>
        <v/>
      </c>
      <c r="T400" s="89"/>
      <c r="U400" s="5"/>
      <c r="V400" s="5"/>
      <c r="W400" s="5"/>
      <c r="X400" s="5"/>
      <c r="Y400" s="5"/>
      <c r="Z400" s="5"/>
    </row>
    <row r="401" spans="1:26">
      <c r="A401" s="95"/>
      <c r="B401" s="107"/>
      <c r="C401" s="96"/>
      <c r="D401" s="96"/>
      <c r="E401" s="96"/>
      <c r="F401" s="96"/>
      <c r="G401" s="96"/>
      <c r="H401" s="96"/>
      <c r="I401" s="97"/>
      <c r="J401" s="67" t="str">
        <f t="shared" si="37"/>
        <v/>
      </c>
      <c r="K401" s="67" t="str">
        <f t="shared" si="37"/>
        <v/>
      </c>
      <c r="L401" s="67" t="str">
        <f t="shared" si="38"/>
        <v/>
      </c>
      <c r="M401" s="96"/>
      <c r="N401" s="96"/>
      <c r="O401" s="96"/>
      <c r="P401" s="108"/>
      <c r="Q401" s="108"/>
      <c r="R401" s="67" t="str">
        <f t="shared" si="39"/>
        <v/>
      </c>
      <c r="S401" s="67" t="str">
        <f t="shared" si="40"/>
        <v/>
      </c>
      <c r="T401" s="89"/>
      <c r="U401" s="5"/>
      <c r="V401" s="5"/>
      <c r="W401" s="5"/>
      <c r="X401" s="5"/>
      <c r="Y401" s="5"/>
      <c r="Z401" s="5"/>
    </row>
    <row r="402" spans="1:26">
      <c r="A402" s="95"/>
      <c r="B402" s="107"/>
      <c r="C402" s="96"/>
      <c r="D402" s="96"/>
      <c r="E402" s="96"/>
      <c r="F402" s="96"/>
      <c r="G402" s="96"/>
      <c r="H402" s="96"/>
      <c r="I402" s="97"/>
      <c r="J402" s="67" t="str">
        <f t="shared" si="37"/>
        <v/>
      </c>
      <c r="K402" s="67" t="str">
        <f t="shared" si="37"/>
        <v/>
      </c>
      <c r="L402" s="67" t="str">
        <f t="shared" si="38"/>
        <v/>
      </c>
      <c r="M402" s="96"/>
      <c r="N402" s="96"/>
      <c r="O402" s="96"/>
      <c r="P402" s="108"/>
      <c r="Q402" s="108"/>
      <c r="R402" s="67" t="str">
        <f t="shared" si="39"/>
        <v/>
      </c>
      <c r="S402" s="67" t="str">
        <f t="shared" si="40"/>
        <v/>
      </c>
      <c r="T402" s="89"/>
      <c r="U402" s="5"/>
      <c r="V402" s="5"/>
      <c r="W402" s="5"/>
      <c r="X402" s="5"/>
      <c r="Y402" s="5"/>
      <c r="Z402" s="5"/>
    </row>
    <row r="403" spans="1:26">
      <c r="A403" s="95"/>
      <c r="B403" s="107"/>
      <c r="C403" s="96"/>
      <c r="D403" s="96"/>
      <c r="E403" s="96"/>
      <c r="F403" s="96"/>
      <c r="G403" s="96"/>
      <c r="H403" s="96"/>
      <c r="I403" s="97"/>
      <c r="J403" s="67" t="str">
        <f t="shared" si="37"/>
        <v/>
      </c>
      <c r="K403" s="67" t="str">
        <f t="shared" si="37"/>
        <v/>
      </c>
      <c r="L403" s="67" t="str">
        <f t="shared" si="38"/>
        <v/>
      </c>
      <c r="M403" s="96"/>
      <c r="N403" s="96"/>
      <c r="O403" s="96"/>
      <c r="P403" s="108"/>
      <c r="Q403" s="108"/>
      <c r="R403" s="67" t="str">
        <f t="shared" si="39"/>
        <v/>
      </c>
      <c r="S403" s="67" t="str">
        <f t="shared" si="40"/>
        <v/>
      </c>
      <c r="T403" s="89"/>
      <c r="U403" s="5"/>
      <c r="V403" s="5"/>
      <c r="W403" s="5"/>
      <c r="X403" s="5"/>
      <c r="Y403" s="5"/>
      <c r="Z403" s="5"/>
    </row>
    <row r="404" spans="1:26">
      <c r="A404" s="95"/>
      <c r="B404" s="107"/>
      <c r="C404" s="96"/>
      <c r="D404" s="96"/>
      <c r="E404" s="96"/>
      <c r="F404" s="96"/>
      <c r="G404" s="96"/>
      <c r="H404" s="96"/>
      <c r="I404" s="97"/>
      <c r="J404" s="67" t="str">
        <f t="shared" si="37"/>
        <v/>
      </c>
      <c r="K404" s="67" t="str">
        <f t="shared" si="37"/>
        <v/>
      </c>
      <c r="L404" s="67" t="str">
        <f t="shared" si="38"/>
        <v/>
      </c>
      <c r="M404" s="96"/>
      <c r="N404" s="96"/>
      <c r="O404" s="96"/>
      <c r="P404" s="108"/>
      <c r="Q404" s="108"/>
      <c r="R404" s="67" t="str">
        <f t="shared" si="39"/>
        <v/>
      </c>
      <c r="S404" s="67" t="str">
        <f t="shared" si="40"/>
        <v/>
      </c>
      <c r="T404" s="89"/>
      <c r="U404" s="5"/>
      <c r="V404" s="5"/>
      <c r="W404" s="5"/>
      <c r="X404" s="5"/>
      <c r="Y404" s="5"/>
      <c r="Z404" s="5"/>
    </row>
    <row r="405" spans="1:26">
      <c r="A405" s="95"/>
      <c r="B405" s="107"/>
      <c r="C405" s="96"/>
      <c r="D405" s="96"/>
      <c r="E405" s="96"/>
      <c r="F405" s="96"/>
      <c r="G405" s="96"/>
      <c r="H405" s="96"/>
      <c r="I405" s="97"/>
      <c r="J405" s="67" t="str">
        <f t="shared" ref="J405:K424" si="41">IF($A405="","",$I405)</f>
        <v/>
      </c>
      <c r="K405" s="67" t="str">
        <f t="shared" si="41"/>
        <v/>
      </c>
      <c r="L405" s="67" t="str">
        <f t="shared" si="38"/>
        <v/>
      </c>
      <c r="M405" s="96"/>
      <c r="N405" s="96"/>
      <c r="O405" s="96"/>
      <c r="P405" s="108"/>
      <c r="Q405" s="108"/>
      <c r="R405" s="67" t="str">
        <f t="shared" si="39"/>
        <v/>
      </c>
      <c r="S405" s="67" t="str">
        <f t="shared" si="40"/>
        <v/>
      </c>
      <c r="T405" s="89"/>
      <c r="U405" s="5"/>
      <c r="V405" s="5"/>
      <c r="W405" s="5"/>
      <c r="X405" s="5"/>
      <c r="Y405" s="5"/>
      <c r="Z405" s="5"/>
    </row>
    <row r="406" spans="1:26">
      <c r="A406" s="95"/>
      <c r="B406" s="107"/>
      <c r="C406" s="96"/>
      <c r="D406" s="96"/>
      <c r="E406" s="96"/>
      <c r="F406" s="96"/>
      <c r="G406" s="96"/>
      <c r="H406" s="96"/>
      <c r="I406" s="97"/>
      <c r="J406" s="67" t="str">
        <f t="shared" si="41"/>
        <v/>
      </c>
      <c r="K406" s="67" t="str">
        <f t="shared" si="41"/>
        <v/>
      </c>
      <c r="L406" s="67" t="str">
        <f t="shared" si="38"/>
        <v/>
      </c>
      <c r="M406" s="96"/>
      <c r="N406" s="96"/>
      <c r="O406" s="96"/>
      <c r="P406" s="108"/>
      <c r="Q406" s="108"/>
      <c r="R406" s="67" t="str">
        <f t="shared" si="39"/>
        <v/>
      </c>
      <c r="S406" s="67" t="str">
        <f t="shared" si="40"/>
        <v/>
      </c>
      <c r="T406" s="89"/>
      <c r="U406" s="5"/>
      <c r="V406" s="5"/>
      <c r="W406" s="5"/>
      <c r="X406" s="5"/>
      <c r="Y406" s="5"/>
      <c r="Z406" s="5"/>
    </row>
    <row r="407" spans="1:26">
      <c r="A407" s="95"/>
      <c r="B407" s="107"/>
      <c r="C407" s="96"/>
      <c r="D407" s="96"/>
      <c r="E407" s="96"/>
      <c r="F407" s="96"/>
      <c r="G407" s="96"/>
      <c r="H407" s="96"/>
      <c r="I407" s="97"/>
      <c r="J407" s="67" t="str">
        <f t="shared" si="41"/>
        <v/>
      </c>
      <c r="K407" s="67" t="str">
        <f t="shared" si="41"/>
        <v/>
      </c>
      <c r="L407" s="67" t="str">
        <f t="shared" si="38"/>
        <v/>
      </c>
      <c r="M407" s="96"/>
      <c r="N407" s="96"/>
      <c r="O407" s="96"/>
      <c r="P407" s="108"/>
      <c r="Q407" s="108"/>
      <c r="R407" s="67" t="str">
        <f t="shared" si="39"/>
        <v/>
      </c>
      <c r="S407" s="67" t="str">
        <f t="shared" si="40"/>
        <v/>
      </c>
      <c r="T407" s="89"/>
      <c r="U407" s="5"/>
      <c r="V407" s="5"/>
      <c r="W407" s="5"/>
      <c r="X407" s="5"/>
      <c r="Y407" s="5"/>
      <c r="Z407" s="5"/>
    </row>
    <row r="408" spans="1:26">
      <c r="A408" s="95"/>
      <c r="B408" s="107"/>
      <c r="C408" s="96"/>
      <c r="D408" s="96"/>
      <c r="E408" s="96"/>
      <c r="F408" s="96"/>
      <c r="G408" s="96"/>
      <c r="H408" s="96"/>
      <c r="I408" s="97"/>
      <c r="J408" s="67" t="str">
        <f t="shared" si="41"/>
        <v/>
      </c>
      <c r="K408" s="67" t="str">
        <f t="shared" si="41"/>
        <v/>
      </c>
      <c r="L408" s="67" t="str">
        <f t="shared" si="38"/>
        <v/>
      </c>
      <c r="M408" s="96"/>
      <c r="N408" s="96"/>
      <c r="O408" s="96"/>
      <c r="P408" s="108"/>
      <c r="Q408" s="108"/>
      <c r="R408" s="67" t="str">
        <f t="shared" si="39"/>
        <v/>
      </c>
      <c r="S408" s="67" t="str">
        <f t="shared" si="40"/>
        <v/>
      </c>
      <c r="T408" s="89"/>
      <c r="U408" s="5"/>
      <c r="V408" s="5"/>
      <c r="W408" s="5"/>
      <c r="X408" s="5"/>
      <c r="Y408" s="5"/>
      <c r="Z408" s="5"/>
    </row>
    <row r="409" spans="1:26">
      <c r="A409" s="95"/>
      <c r="B409" s="107"/>
      <c r="C409" s="96"/>
      <c r="D409" s="96"/>
      <c r="E409" s="96"/>
      <c r="F409" s="96"/>
      <c r="G409" s="96"/>
      <c r="H409" s="96"/>
      <c r="I409" s="97"/>
      <c r="J409" s="67" t="str">
        <f t="shared" si="41"/>
        <v/>
      </c>
      <c r="K409" s="67" t="str">
        <f t="shared" si="41"/>
        <v/>
      </c>
      <c r="L409" s="67" t="str">
        <f t="shared" si="38"/>
        <v/>
      </c>
      <c r="M409" s="96"/>
      <c r="N409" s="96"/>
      <c r="O409" s="96"/>
      <c r="P409" s="108"/>
      <c r="Q409" s="108"/>
      <c r="R409" s="67" t="str">
        <f t="shared" si="39"/>
        <v/>
      </c>
      <c r="S409" s="67" t="str">
        <f t="shared" si="40"/>
        <v/>
      </c>
      <c r="T409" s="89"/>
      <c r="U409" s="5"/>
      <c r="V409" s="5"/>
      <c r="W409" s="5"/>
      <c r="X409" s="5"/>
      <c r="Y409" s="5"/>
      <c r="Z409" s="5"/>
    </row>
    <row r="410" spans="1:26">
      <c r="A410" s="95"/>
      <c r="B410" s="107"/>
      <c r="C410" s="96"/>
      <c r="D410" s="96"/>
      <c r="E410" s="96"/>
      <c r="F410" s="96"/>
      <c r="G410" s="96"/>
      <c r="H410" s="96"/>
      <c r="I410" s="97"/>
      <c r="J410" s="67" t="str">
        <f t="shared" si="41"/>
        <v/>
      </c>
      <c r="K410" s="67" t="str">
        <f t="shared" si="41"/>
        <v/>
      </c>
      <c r="L410" s="67" t="str">
        <f t="shared" si="38"/>
        <v/>
      </c>
      <c r="M410" s="96"/>
      <c r="N410" s="96"/>
      <c r="O410" s="96"/>
      <c r="P410" s="108"/>
      <c r="Q410" s="108"/>
      <c r="R410" s="67" t="str">
        <f t="shared" si="39"/>
        <v/>
      </c>
      <c r="S410" s="67" t="str">
        <f t="shared" si="40"/>
        <v/>
      </c>
      <c r="T410" s="89"/>
      <c r="U410" s="5"/>
      <c r="V410" s="5"/>
      <c r="W410" s="5"/>
      <c r="X410" s="5"/>
      <c r="Y410" s="5"/>
      <c r="Z410" s="5"/>
    </row>
    <row r="411" spans="1:26">
      <c r="A411" s="95"/>
      <c r="B411" s="107"/>
      <c r="C411" s="96"/>
      <c r="D411" s="96"/>
      <c r="E411" s="96"/>
      <c r="F411" s="96"/>
      <c r="G411" s="96"/>
      <c r="H411" s="96"/>
      <c r="I411" s="97"/>
      <c r="J411" s="67" t="str">
        <f t="shared" si="41"/>
        <v/>
      </c>
      <c r="K411" s="67" t="str">
        <f t="shared" si="41"/>
        <v/>
      </c>
      <c r="L411" s="67" t="str">
        <f t="shared" si="38"/>
        <v/>
      </c>
      <c r="M411" s="96"/>
      <c r="N411" s="96"/>
      <c r="O411" s="96"/>
      <c r="P411" s="108"/>
      <c r="Q411" s="108"/>
      <c r="R411" s="67" t="str">
        <f t="shared" si="39"/>
        <v/>
      </c>
      <c r="S411" s="67" t="str">
        <f t="shared" si="40"/>
        <v/>
      </c>
      <c r="T411" s="89"/>
      <c r="U411" s="5"/>
      <c r="V411" s="5"/>
      <c r="W411" s="5"/>
      <c r="X411" s="5"/>
      <c r="Y411" s="5"/>
      <c r="Z411" s="5"/>
    </row>
    <row r="412" spans="1:26">
      <c r="A412" s="95"/>
      <c r="B412" s="107"/>
      <c r="C412" s="96"/>
      <c r="D412" s="96"/>
      <c r="E412" s="96"/>
      <c r="F412" s="96"/>
      <c r="G412" s="96"/>
      <c r="H412" s="96"/>
      <c r="I412" s="97"/>
      <c r="J412" s="67" t="str">
        <f t="shared" si="41"/>
        <v/>
      </c>
      <c r="K412" s="67" t="str">
        <f t="shared" si="41"/>
        <v/>
      </c>
      <c r="L412" s="67" t="str">
        <f t="shared" si="38"/>
        <v/>
      </c>
      <c r="M412" s="96"/>
      <c r="N412" s="96"/>
      <c r="O412" s="96"/>
      <c r="P412" s="108"/>
      <c r="Q412" s="108"/>
      <c r="R412" s="67" t="str">
        <f t="shared" si="39"/>
        <v/>
      </c>
      <c r="S412" s="67" t="str">
        <f t="shared" si="40"/>
        <v/>
      </c>
      <c r="T412" s="89"/>
      <c r="U412" s="5"/>
      <c r="V412" s="5"/>
      <c r="W412" s="5"/>
      <c r="X412" s="5"/>
      <c r="Y412" s="5"/>
      <c r="Z412" s="5"/>
    </row>
    <row r="413" spans="1:26">
      <c r="A413" s="95"/>
      <c r="B413" s="107"/>
      <c r="C413" s="96"/>
      <c r="D413" s="96"/>
      <c r="E413" s="96"/>
      <c r="F413" s="96"/>
      <c r="G413" s="96"/>
      <c r="H413" s="96"/>
      <c r="I413" s="97"/>
      <c r="J413" s="67" t="str">
        <f t="shared" si="41"/>
        <v/>
      </c>
      <c r="K413" s="67" t="str">
        <f t="shared" si="41"/>
        <v/>
      </c>
      <c r="L413" s="67" t="str">
        <f t="shared" si="38"/>
        <v/>
      </c>
      <c r="M413" s="96"/>
      <c r="N413" s="96"/>
      <c r="O413" s="96"/>
      <c r="P413" s="108"/>
      <c r="Q413" s="108"/>
      <c r="R413" s="67" t="str">
        <f t="shared" si="39"/>
        <v/>
      </c>
      <c r="S413" s="67" t="str">
        <f t="shared" si="40"/>
        <v/>
      </c>
      <c r="T413" s="89"/>
      <c r="U413" s="5"/>
      <c r="V413" s="5"/>
      <c r="W413" s="5"/>
      <c r="X413" s="5"/>
      <c r="Y413" s="5"/>
      <c r="Z413" s="5"/>
    </row>
    <row r="414" spans="1:26">
      <c r="A414" s="95"/>
      <c r="B414" s="107"/>
      <c r="C414" s="96"/>
      <c r="D414" s="96"/>
      <c r="E414" s="96"/>
      <c r="F414" s="96"/>
      <c r="G414" s="96"/>
      <c r="H414" s="96"/>
      <c r="I414" s="97"/>
      <c r="J414" s="67" t="str">
        <f t="shared" si="41"/>
        <v/>
      </c>
      <c r="K414" s="67" t="str">
        <f t="shared" si="41"/>
        <v/>
      </c>
      <c r="L414" s="67" t="str">
        <f t="shared" si="38"/>
        <v/>
      </c>
      <c r="M414" s="96"/>
      <c r="N414" s="96"/>
      <c r="O414" s="96"/>
      <c r="P414" s="108"/>
      <c r="Q414" s="108"/>
      <c r="R414" s="67" t="str">
        <f t="shared" si="39"/>
        <v/>
      </c>
      <c r="S414" s="67" t="str">
        <f t="shared" si="40"/>
        <v/>
      </c>
      <c r="T414" s="89"/>
      <c r="U414" s="5"/>
      <c r="V414" s="5"/>
      <c r="W414" s="5"/>
      <c r="X414" s="5"/>
      <c r="Y414" s="5"/>
      <c r="Z414" s="5"/>
    </row>
    <row r="415" spans="1:26">
      <c r="A415" s="95"/>
      <c r="B415" s="107"/>
      <c r="C415" s="96"/>
      <c r="D415" s="96"/>
      <c r="E415" s="96"/>
      <c r="F415" s="96"/>
      <c r="G415" s="96"/>
      <c r="H415" s="96"/>
      <c r="I415" s="97"/>
      <c r="J415" s="67" t="str">
        <f t="shared" si="41"/>
        <v/>
      </c>
      <c r="K415" s="67" t="str">
        <f t="shared" si="41"/>
        <v/>
      </c>
      <c r="L415" s="67" t="str">
        <f t="shared" si="38"/>
        <v/>
      </c>
      <c r="M415" s="96"/>
      <c r="N415" s="96"/>
      <c r="O415" s="96"/>
      <c r="P415" s="108"/>
      <c r="Q415" s="108"/>
      <c r="R415" s="67" t="str">
        <f t="shared" si="39"/>
        <v/>
      </c>
      <c r="S415" s="67" t="str">
        <f t="shared" si="40"/>
        <v/>
      </c>
      <c r="T415" s="89"/>
      <c r="U415" s="5"/>
      <c r="V415" s="5"/>
      <c r="W415" s="5"/>
      <c r="X415" s="5"/>
      <c r="Y415" s="5"/>
      <c r="Z415" s="5"/>
    </row>
    <row r="416" spans="1:26">
      <c r="A416" s="95"/>
      <c r="B416" s="107"/>
      <c r="C416" s="96"/>
      <c r="D416" s="96"/>
      <c r="E416" s="96"/>
      <c r="F416" s="96"/>
      <c r="G416" s="96"/>
      <c r="H416" s="96"/>
      <c r="I416" s="97"/>
      <c r="J416" s="67" t="str">
        <f t="shared" si="41"/>
        <v/>
      </c>
      <c r="K416" s="67" t="str">
        <f t="shared" si="41"/>
        <v/>
      </c>
      <c r="L416" s="67" t="str">
        <f t="shared" si="38"/>
        <v/>
      </c>
      <c r="M416" s="96"/>
      <c r="N416" s="96"/>
      <c r="O416" s="96"/>
      <c r="P416" s="108"/>
      <c r="Q416" s="108"/>
      <c r="R416" s="67" t="str">
        <f t="shared" si="39"/>
        <v/>
      </c>
      <c r="S416" s="67" t="str">
        <f t="shared" si="40"/>
        <v/>
      </c>
      <c r="T416" s="89"/>
      <c r="U416" s="5"/>
      <c r="V416" s="5"/>
      <c r="W416" s="5"/>
      <c r="X416" s="5"/>
      <c r="Y416" s="5"/>
      <c r="Z416" s="5"/>
    </row>
    <row r="417" spans="1:26">
      <c r="A417" s="95"/>
      <c r="B417" s="107"/>
      <c r="C417" s="96"/>
      <c r="D417" s="96"/>
      <c r="E417" s="96"/>
      <c r="F417" s="96"/>
      <c r="G417" s="96"/>
      <c r="H417" s="96"/>
      <c r="I417" s="97"/>
      <c r="J417" s="67" t="str">
        <f t="shared" si="41"/>
        <v/>
      </c>
      <c r="K417" s="67" t="str">
        <f t="shared" si="41"/>
        <v/>
      </c>
      <c r="L417" s="67" t="str">
        <f t="shared" si="38"/>
        <v/>
      </c>
      <c r="M417" s="96"/>
      <c r="N417" s="96"/>
      <c r="O417" s="96"/>
      <c r="P417" s="108"/>
      <c r="Q417" s="108"/>
      <c r="R417" s="67" t="str">
        <f t="shared" si="39"/>
        <v/>
      </c>
      <c r="S417" s="67" t="str">
        <f t="shared" si="40"/>
        <v/>
      </c>
      <c r="T417" s="89"/>
      <c r="U417" s="5"/>
      <c r="V417" s="5"/>
      <c r="W417" s="5"/>
      <c r="X417" s="5"/>
      <c r="Y417" s="5"/>
      <c r="Z417" s="5"/>
    </row>
    <row r="418" spans="1:26">
      <c r="A418" s="95"/>
      <c r="B418" s="107"/>
      <c r="C418" s="96"/>
      <c r="D418" s="96"/>
      <c r="E418" s="96"/>
      <c r="F418" s="96"/>
      <c r="G418" s="96"/>
      <c r="H418" s="96"/>
      <c r="I418" s="97"/>
      <c r="J418" s="67" t="str">
        <f t="shared" si="41"/>
        <v/>
      </c>
      <c r="K418" s="67" t="str">
        <f t="shared" si="41"/>
        <v/>
      </c>
      <c r="L418" s="67" t="str">
        <f t="shared" si="38"/>
        <v/>
      </c>
      <c r="M418" s="96"/>
      <c r="N418" s="96"/>
      <c r="O418" s="96"/>
      <c r="P418" s="108"/>
      <c r="Q418" s="108"/>
      <c r="R418" s="67" t="str">
        <f t="shared" si="39"/>
        <v/>
      </c>
      <c r="S418" s="67" t="str">
        <f t="shared" si="40"/>
        <v/>
      </c>
      <c r="T418" s="89"/>
      <c r="U418" s="5"/>
      <c r="V418" s="5"/>
      <c r="W418" s="5"/>
      <c r="X418" s="5"/>
      <c r="Y418" s="5"/>
      <c r="Z418" s="5"/>
    </row>
    <row r="419" spans="1:26">
      <c r="A419" s="95"/>
      <c r="B419" s="107"/>
      <c r="C419" s="96"/>
      <c r="D419" s="96"/>
      <c r="E419" s="96"/>
      <c r="F419" s="96"/>
      <c r="G419" s="96"/>
      <c r="H419" s="96"/>
      <c r="I419" s="97"/>
      <c r="J419" s="67" t="str">
        <f t="shared" si="41"/>
        <v/>
      </c>
      <c r="K419" s="67" t="str">
        <f t="shared" si="41"/>
        <v/>
      </c>
      <c r="L419" s="67" t="str">
        <f t="shared" si="38"/>
        <v/>
      </c>
      <c r="M419" s="96"/>
      <c r="N419" s="96"/>
      <c r="O419" s="96"/>
      <c r="P419" s="108"/>
      <c r="Q419" s="108"/>
      <c r="R419" s="67" t="str">
        <f t="shared" si="39"/>
        <v/>
      </c>
      <c r="S419" s="67" t="str">
        <f t="shared" si="40"/>
        <v/>
      </c>
      <c r="T419" s="89"/>
      <c r="U419" s="5"/>
      <c r="V419" s="5"/>
      <c r="W419" s="5"/>
      <c r="X419" s="5"/>
      <c r="Y419" s="5"/>
      <c r="Z419" s="5"/>
    </row>
    <row r="420" spans="1:26">
      <c r="A420" s="95"/>
      <c r="B420" s="107"/>
      <c r="C420" s="96"/>
      <c r="D420" s="96"/>
      <c r="E420" s="96"/>
      <c r="F420" s="96"/>
      <c r="G420" s="96"/>
      <c r="H420" s="96"/>
      <c r="I420" s="97"/>
      <c r="J420" s="67" t="str">
        <f t="shared" si="41"/>
        <v/>
      </c>
      <c r="K420" s="67" t="str">
        <f t="shared" si="41"/>
        <v/>
      </c>
      <c r="L420" s="67" t="str">
        <f t="shared" si="38"/>
        <v/>
      </c>
      <c r="M420" s="96"/>
      <c r="N420" s="96"/>
      <c r="O420" s="96"/>
      <c r="P420" s="108"/>
      <c r="Q420" s="108"/>
      <c r="R420" s="67" t="str">
        <f t="shared" si="39"/>
        <v/>
      </c>
      <c r="S420" s="67" t="str">
        <f t="shared" si="40"/>
        <v/>
      </c>
      <c r="T420" s="89"/>
      <c r="U420" s="5"/>
      <c r="V420" s="5"/>
      <c r="W420" s="5"/>
      <c r="X420" s="5"/>
      <c r="Y420" s="5"/>
      <c r="Z420" s="5"/>
    </row>
    <row r="421" spans="1:26">
      <c r="A421" s="95"/>
      <c r="B421" s="107"/>
      <c r="C421" s="96"/>
      <c r="D421" s="96"/>
      <c r="E421" s="96"/>
      <c r="F421" s="96"/>
      <c r="G421" s="96"/>
      <c r="H421" s="96"/>
      <c r="I421" s="97"/>
      <c r="J421" s="67" t="str">
        <f t="shared" si="41"/>
        <v/>
      </c>
      <c r="K421" s="67" t="str">
        <f t="shared" si="41"/>
        <v/>
      </c>
      <c r="L421" s="67" t="str">
        <f t="shared" si="38"/>
        <v/>
      </c>
      <c r="M421" s="96"/>
      <c r="N421" s="96"/>
      <c r="O421" s="96"/>
      <c r="P421" s="108"/>
      <c r="Q421" s="108"/>
      <c r="R421" s="67" t="str">
        <f t="shared" si="39"/>
        <v/>
      </c>
      <c r="S421" s="67" t="str">
        <f t="shared" si="40"/>
        <v/>
      </c>
      <c r="T421" s="89"/>
      <c r="U421" s="5"/>
      <c r="V421" s="5"/>
      <c r="W421" s="5"/>
      <c r="X421" s="5"/>
      <c r="Y421" s="5"/>
      <c r="Z421" s="5"/>
    </row>
    <row r="422" spans="1:26">
      <c r="A422" s="95"/>
      <c r="B422" s="107"/>
      <c r="C422" s="96"/>
      <c r="D422" s="96"/>
      <c r="E422" s="96"/>
      <c r="F422" s="96"/>
      <c r="G422" s="96"/>
      <c r="H422" s="96"/>
      <c r="I422" s="97"/>
      <c r="J422" s="67" t="str">
        <f t="shared" si="41"/>
        <v/>
      </c>
      <c r="K422" s="67" t="str">
        <f t="shared" si="41"/>
        <v/>
      </c>
      <c r="L422" s="67" t="str">
        <f t="shared" si="38"/>
        <v/>
      </c>
      <c r="M422" s="96"/>
      <c r="N422" s="96"/>
      <c r="O422" s="96"/>
      <c r="P422" s="108"/>
      <c r="Q422" s="108"/>
      <c r="R422" s="67" t="str">
        <f t="shared" si="39"/>
        <v/>
      </c>
      <c r="S422" s="67" t="str">
        <f t="shared" si="40"/>
        <v/>
      </c>
      <c r="T422" s="89"/>
      <c r="U422" s="5"/>
      <c r="V422" s="5"/>
      <c r="W422" s="5"/>
      <c r="X422" s="5"/>
      <c r="Y422" s="5"/>
      <c r="Z422" s="5"/>
    </row>
    <row r="423" spans="1:26">
      <c r="A423" s="95"/>
      <c r="B423" s="107"/>
      <c r="C423" s="96"/>
      <c r="D423" s="96"/>
      <c r="E423" s="96"/>
      <c r="F423" s="96"/>
      <c r="G423" s="96"/>
      <c r="H423" s="96"/>
      <c r="I423" s="97"/>
      <c r="J423" s="67" t="str">
        <f t="shared" si="41"/>
        <v/>
      </c>
      <c r="K423" s="67" t="str">
        <f t="shared" si="41"/>
        <v/>
      </c>
      <c r="L423" s="67" t="str">
        <f t="shared" si="38"/>
        <v/>
      </c>
      <c r="M423" s="96"/>
      <c r="N423" s="96"/>
      <c r="O423" s="96"/>
      <c r="P423" s="108"/>
      <c r="Q423" s="108"/>
      <c r="R423" s="67" t="str">
        <f t="shared" si="39"/>
        <v/>
      </c>
      <c r="S423" s="67" t="str">
        <f t="shared" si="40"/>
        <v/>
      </c>
      <c r="T423" s="89"/>
      <c r="U423" s="5"/>
      <c r="V423" s="5"/>
      <c r="W423" s="5"/>
      <c r="X423" s="5"/>
      <c r="Y423" s="5"/>
      <c r="Z423" s="5"/>
    </row>
    <row r="424" spans="1:26">
      <c r="A424" s="95"/>
      <c r="B424" s="107"/>
      <c r="C424" s="96"/>
      <c r="D424" s="96"/>
      <c r="E424" s="96"/>
      <c r="F424" s="96"/>
      <c r="G424" s="96"/>
      <c r="H424" s="96"/>
      <c r="I424" s="97"/>
      <c r="J424" s="67" t="str">
        <f t="shared" si="41"/>
        <v/>
      </c>
      <c r="K424" s="67" t="str">
        <f t="shared" si="41"/>
        <v/>
      </c>
      <c r="L424" s="67" t="str">
        <f t="shared" si="38"/>
        <v/>
      </c>
      <c r="M424" s="96"/>
      <c r="N424" s="96"/>
      <c r="O424" s="96"/>
      <c r="P424" s="108"/>
      <c r="Q424" s="108"/>
      <c r="R424" s="67" t="str">
        <f t="shared" si="39"/>
        <v/>
      </c>
      <c r="S424" s="67" t="str">
        <f t="shared" si="40"/>
        <v/>
      </c>
      <c r="T424" s="89"/>
      <c r="U424" s="5"/>
      <c r="V424" s="5"/>
      <c r="W424" s="5"/>
      <c r="X424" s="5"/>
      <c r="Y424" s="5"/>
      <c r="Z424" s="5"/>
    </row>
    <row r="425" spans="1:26">
      <c r="A425" s="95"/>
      <c r="B425" s="107"/>
      <c r="C425" s="96"/>
      <c r="D425" s="96"/>
      <c r="E425" s="96"/>
      <c r="F425" s="96"/>
      <c r="G425" s="96"/>
      <c r="H425" s="96"/>
      <c r="I425" s="97"/>
      <c r="J425" s="67" t="str">
        <f t="shared" ref="J425:K444" si="42">IF($A425="","",$I425)</f>
        <v/>
      </c>
      <c r="K425" s="67" t="str">
        <f t="shared" si="42"/>
        <v/>
      </c>
      <c r="L425" s="67" t="str">
        <f t="shared" si="38"/>
        <v/>
      </c>
      <c r="M425" s="96"/>
      <c r="N425" s="96"/>
      <c r="O425" s="96"/>
      <c r="P425" s="108"/>
      <c r="Q425" s="108"/>
      <c r="R425" s="67" t="str">
        <f t="shared" si="39"/>
        <v/>
      </c>
      <c r="S425" s="67" t="str">
        <f t="shared" si="40"/>
        <v/>
      </c>
      <c r="T425" s="89"/>
      <c r="U425" s="5"/>
      <c r="V425" s="5"/>
      <c r="W425" s="5"/>
      <c r="X425" s="5"/>
      <c r="Y425" s="5"/>
      <c r="Z425" s="5"/>
    </row>
    <row r="426" spans="1:26">
      <c r="A426" s="95"/>
      <c r="B426" s="107"/>
      <c r="C426" s="96"/>
      <c r="D426" s="96"/>
      <c r="E426" s="96"/>
      <c r="F426" s="96"/>
      <c r="G426" s="96"/>
      <c r="H426" s="96"/>
      <c r="I426" s="97"/>
      <c r="J426" s="67" t="str">
        <f t="shared" si="42"/>
        <v/>
      </c>
      <c r="K426" s="67" t="str">
        <f t="shared" si="42"/>
        <v/>
      </c>
      <c r="L426" s="67" t="str">
        <f t="shared" si="38"/>
        <v/>
      </c>
      <c r="M426" s="96"/>
      <c r="N426" s="96"/>
      <c r="O426" s="96"/>
      <c r="P426" s="108"/>
      <c r="Q426" s="108"/>
      <c r="R426" s="67" t="str">
        <f t="shared" si="39"/>
        <v/>
      </c>
      <c r="S426" s="67" t="str">
        <f t="shared" si="40"/>
        <v/>
      </c>
      <c r="T426" s="89"/>
      <c r="U426" s="5"/>
      <c r="V426" s="5"/>
      <c r="W426" s="5"/>
      <c r="X426" s="5"/>
      <c r="Y426" s="5"/>
      <c r="Z426" s="5"/>
    </row>
    <row r="427" spans="1:26">
      <c r="A427" s="95"/>
      <c r="B427" s="107"/>
      <c r="C427" s="96"/>
      <c r="D427" s="96"/>
      <c r="E427" s="96"/>
      <c r="F427" s="96"/>
      <c r="G427" s="96"/>
      <c r="H427" s="96"/>
      <c r="I427" s="97"/>
      <c r="J427" s="67" t="str">
        <f t="shared" si="42"/>
        <v/>
      </c>
      <c r="K427" s="67" t="str">
        <f t="shared" si="42"/>
        <v/>
      </c>
      <c r="L427" s="67" t="str">
        <f t="shared" si="38"/>
        <v/>
      </c>
      <c r="M427" s="96"/>
      <c r="N427" s="96"/>
      <c r="O427" s="96"/>
      <c r="P427" s="108"/>
      <c r="Q427" s="108"/>
      <c r="R427" s="67" t="str">
        <f t="shared" si="39"/>
        <v/>
      </c>
      <c r="S427" s="67" t="str">
        <f t="shared" si="40"/>
        <v/>
      </c>
      <c r="T427" s="89"/>
      <c r="U427" s="5"/>
      <c r="V427" s="5"/>
      <c r="W427" s="5"/>
      <c r="X427" s="5"/>
      <c r="Y427" s="5"/>
      <c r="Z427" s="5"/>
    </row>
    <row r="428" spans="1:26">
      <c r="A428" s="95"/>
      <c r="B428" s="107"/>
      <c r="C428" s="96"/>
      <c r="D428" s="96"/>
      <c r="E428" s="96"/>
      <c r="F428" s="96"/>
      <c r="G428" s="96"/>
      <c r="H428" s="96"/>
      <c r="I428" s="97"/>
      <c r="J428" s="67" t="str">
        <f t="shared" si="42"/>
        <v/>
      </c>
      <c r="K428" s="67" t="str">
        <f t="shared" si="42"/>
        <v/>
      </c>
      <c r="L428" s="67" t="str">
        <f t="shared" si="38"/>
        <v/>
      </c>
      <c r="M428" s="96"/>
      <c r="N428" s="96"/>
      <c r="O428" s="96"/>
      <c r="P428" s="108"/>
      <c r="Q428" s="108"/>
      <c r="R428" s="67" t="str">
        <f t="shared" si="39"/>
        <v/>
      </c>
      <c r="S428" s="67" t="str">
        <f t="shared" si="40"/>
        <v/>
      </c>
      <c r="T428" s="89"/>
      <c r="U428" s="5"/>
      <c r="V428" s="5"/>
      <c r="W428" s="5"/>
      <c r="X428" s="5"/>
      <c r="Y428" s="5"/>
      <c r="Z428" s="5"/>
    </row>
    <row r="429" spans="1:26">
      <c r="A429" s="95"/>
      <c r="B429" s="107"/>
      <c r="C429" s="96"/>
      <c r="D429" s="96"/>
      <c r="E429" s="96"/>
      <c r="F429" s="96"/>
      <c r="G429" s="96"/>
      <c r="H429" s="96"/>
      <c r="I429" s="97"/>
      <c r="J429" s="67" t="str">
        <f t="shared" si="42"/>
        <v/>
      </c>
      <c r="K429" s="67" t="str">
        <f t="shared" si="42"/>
        <v/>
      </c>
      <c r="L429" s="67" t="str">
        <f t="shared" si="38"/>
        <v/>
      </c>
      <c r="M429" s="96"/>
      <c r="N429" s="96"/>
      <c r="O429" s="96"/>
      <c r="P429" s="108"/>
      <c r="Q429" s="108"/>
      <c r="R429" s="67" t="str">
        <f t="shared" si="39"/>
        <v/>
      </c>
      <c r="S429" s="67" t="str">
        <f t="shared" si="40"/>
        <v/>
      </c>
      <c r="T429" s="89"/>
      <c r="U429" s="5"/>
      <c r="V429" s="5"/>
      <c r="W429" s="5"/>
      <c r="X429" s="5"/>
      <c r="Y429" s="5"/>
      <c r="Z429" s="5"/>
    </row>
    <row r="430" spans="1:26">
      <c r="A430" s="95"/>
      <c r="B430" s="107"/>
      <c r="C430" s="96"/>
      <c r="D430" s="96"/>
      <c r="E430" s="96"/>
      <c r="F430" s="96"/>
      <c r="G430" s="96"/>
      <c r="H430" s="96"/>
      <c r="I430" s="97"/>
      <c r="J430" s="67" t="str">
        <f t="shared" si="42"/>
        <v/>
      </c>
      <c r="K430" s="67" t="str">
        <f t="shared" si="42"/>
        <v/>
      </c>
      <c r="L430" s="67" t="str">
        <f t="shared" si="38"/>
        <v/>
      </c>
      <c r="M430" s="96"/>
      <c r="N430" s="96"/>
      <c r="O430" s="96"/>
      <c r="P430" s="108"/>
      <c r="Q430" s="108"/>
      <c r="R430" s="67" t="str">
        <f t="shared" si="39"/>
        <v/>
      </c>
      <c r="S430" s="67" t="str">
        <f t="shared" si="40"/>
        <v/>
      </c>
      <c r="T430" s="89"/>
      <c r="U430" s="5"/>
      <c r="V430" s="5"/>
      <c r="W430" s="5"/>
      <c r="X430" s="5"/>
      <c r="Y430" s="5"/>
      <c r="Z430" s="5"/>
    </row>
    <row r="431" spans="1:26">
      <c r="A431" s="95"/>
      <c r="B431" s="107"/>
      <c r="C431" s="96"/>
      <c r="D431" s="96"/>
      <c r="E431" s="96"/>
      <c r="F431" s="96"/>
      <c r="G431" s="96"/>
      <c r="H431" s="96"/>
      <c r="I431" s="97"/>
      <c r="J431" s="67" t="str">
        <f t="shared" si="42"/>
        <v/>
      </c>
      <c r="K431" s="67" t="str">
        <f t="shared" si="42"/>
        <v/>
      </c>
      <c r="L431" s="67" t="str">
        <f t="shared" si="38"/>
        <v/>
      </c>
      <c r="M431" s="96"/>
      <c r="N431" s="96"/>
      <c r="O431" s="96"/>
      <c r="P431" s="108"/>
      <c r="Q431" s="108"/>
      <c r="R431" s="67" t="str">
        <f t="shared" si="39"/>
        <v/>
      </c>
      <c r="S431" s="67" t="str">
        <f t="shared" si="40"/>
        <v/>
      </c>
      <c r="T431" s="89"/>
      <c r="U431" s="5"/>
      <c r="V431" s="5"/>
      <c r="W431" s="5"/>
      <c r="X431" s="5"/>
      <c r="Y431" s="5"/>
      <c r="Z431" s="5"/>
    </row>
    <row r="432" spans="1:26">
      <c r="A432" s="95"/>
      <c r="B432" s="107"/>
      <c r="C432" s="96"/>
      <c r="D432" s="96"/>
      <c r="E432" s="96"/>
      <c r="F432" s="96"/>
      <c r="G432" s="96"/>
      <c r="H432" s="96"/>
      <c r="I432" s="97"/>
      <c r="J432" s="67" t="str">
        <f t="shared" si="42"/>
        <v/>
      </c>
      <c r="K432" s="67" t="str">
        <f t="shared" si="42"/>
        <v/>
      </c>
      <c r="L432" s="67" t="str">
        <f t="shared" si="38"/>
        <v/>
      </c>
      <c r="M432" s="96"/>
      <c r="N432" s="96"/>
      <c r="O432" s="96"/>
      <c r="P432" s="108"/>
      <c r="Q432" s="108"/>
      <c r="R432" s="67" t="str">
        <f t="shared" si="39"/>
        <v/>
      </c>
      <c r="S432" s="67" t="str">
        <f t="shared" si="40"/>
        <v/>
      </c>
      <c r="T432" s="89"/>
      <c r="U432" s="5"/>
      <c r="V432" s="5"/>
      <c r="W432" s="5"/>
      <c r="X432" s="5"/>
      <c r="Y432" s="5"/>
      <c r="Z432" s="5"/>
    </row>
    <row r="433" spans="1:26">
      <c r="A433" s="95"/>
      <c r="B433" s="107"/>
      <c r="C433" s="96"/>
      <c r="D433" s="96"/>
      <c r="E433" s="96"/>
      <c r="F433" s="96"/>
      <c r="G433" s="96"/>
      <c r="H433" s="96"/>
      <c r="I433" s="97"/>
      <c r="J433" s="67" t="str">
        <f t="shared" si="42"/>
        <v/>
      </c>
      <c r="K433" s="67" t="str">
        <f t="shared" si="42"/>
        <v/>
      </c>
      <c r="L433" s="67" t="str">
        <f t="shared" si="38"/>
        <v/>
      </c>
      <c r="M433" s="96"/>
      <c r="N433" s="96"/>
      <c r="O433" s="96"/>
      <c r="P433" s="108"/>
      <c r="Q433" s="108"/>
      <c r="R433" s="67" t="str">
        <f t="shared" si="39"/>
        <v/>
      </c>
      <c r="S433" s="67" t="str">
        <f t="shared" si="40"/>
        <v/>
      </c>
      <c r="T433" s="89"/>
      <c r="U433" s="5"/>
      <c r="V433" s="5"/>
      <c r="W433" s="5"/>
      <c r="X433" s="5"/>
      <c r="Y433" s="5"/>
      <c r="Z433" s="5"/>
    </row>
    <row r="434" spans="1:26">
      <c r="A434" s="95"/>
      <c r="B434" s="107"/>
      <c r="C434" s="96"/>
      <c r="D434" s="96"/>
      <c r="E434" s="96"/>
      <c r="F434" s="96"/>
      <c r="G434" s="96"/>
      <c r="H434" s="96"/>
      <c r="I434" s="97"/>
      <c r="J434" s="67" t="str">
        <f t="shared" si="42"/>
        <v/>
      </c>
      <c r="K434" s="67" t="str">
        <f t="shared" si="42"/>
        <v/>
      </c>
      <c r="L434" s="67" t="str">
        <f t="shared" si="38"/>
        <v/>
      </c>
      <c r="M434" s="96"/>
      <c r="N434" s="96"/>
      <c r="O434" s="96"/>
      <c r="P434" s="108"/>
      <c r="Q434" s="108"/>
      <c r="R434" s="67" t="str">
        <f t="shared" si="39"/>
        <v/>
      </c>
      <c r="S434" s="67" t="str">
        <f t="shared" si="40"/>
        <v/>
      </c>
      <c r="T434" s="89"/>
      <c r="U434" s="5"/>
      <c r="V434" s="5"/>
      <c r="W434" s="5"/>
      <c r="X434" s="5"/>
      <c r="Y434" s="5"/>
      <c r="Z434" s="5"/>
    </row>
    <row r="435" spans="1:26">
      <c r="A435" s="95"/>
      <c r="B435" s="107"/>
      <c r="C435" s="96"/>
      <c r="D435" s="96"/>
      <c r="E435" s="96"/>
      <c r="F435" s="96"/>
      <c r="G435" s="96"/>
      <c r="H435" s="96"/>
      <c r="I435" s="97"/>
      <c r="J435" s="67" t="str">
        <f t="shared" si="42"/>
        <v/>
      </c>
      <c r="K435" s="67" t="str">
        <f t="shared" si="42"/>
        <v/>
      </c>
      <c r="L435" s="67" t="str">
        <f t="shared" si="38"/>
        <v/>
      </c>
      <c r="M435" s="96"/>
      <c r="N435" s="96"/>
      <c r="O435" s="96"/>
      <c r="P435" s="108"/>
      <c r="Q435" s="108"/>
      <c r="R435" s="67" t="str">
        <f t="shared" si="39"/>
        <v/>
      </c>
      <c r="S435" s="67" t="str">
        <f t="shared" si="40"/>
        <v/>
      </c>
      <c r="T435" s="89"/>
      <c r="U435" s="5"/>
      <c r="V435" s="5"/>
      <c r="W435" s="5"/>
      <c r="X435" s="5"/>
      <c r="Y435" s="5"/>
      <c r="Z435" s="5"/>
    </row>
    <row r="436" spans="1:26">
      <c r="A436" s="95"/>
      <c r="B436" s="107"/>
      <c r="C436" s="96"/>
      <c r="D436" s="96"/>
      <c r="E436" s="96"/>
      <c r="F436" s="96"/>
      <c r="G436" s="96"/>
      <c r="H436" s="96"/>
      <c r="I436" s="97"/>
      <c r="J436" s="67" t="str">
        <f t="shared" si="42"/>
        <v/>
      </c>
      <c r="K436" s="67" t="str">
        <f t="shared" si="42"/>
        <v/>
      </c>
      <c r="L436" s="67" t="str">
        <f t="shared" si="38"/>
        <v/>
      </c>
      <c r="M436" s="96"/>
      <c r="N436" s="96"/>
      <c r="O436" s="96"/>
      <c r="P436" s="108"/>
      <c r="Q436" s="108"/>
      <c r="R436" s="67" t="str">
        <f t="shared" si="39"/>
        <v/>
      </c>
      <c r="S436" s="67" t="str">
        <f t="shared" si="40"/>
        <v/>
      </c>
      <c r="T436" s="89"/>
      <c r="U436" s="5"/>
      <c r="V436" s="5"/>
      <c r="W436" s="5"/>
      <c r="X436" s="5"/>
      <c r="Y436" s="5"/>
      <c r="Z436" s="5"/>
    </row>
    <row r="437" spans="1:26">
      <c r="A437" s="95"/>
      <c r="B437" s="107"/>
      <c r="C437" s="96"/>
      <c r="D437" s="96"/>
      <c r="E437" s="96"/>
      <c r="F437" s="96"/>
      <c r="G437" s="96"/>
      <c r="H437" s="96"/>
      <c r="I437" s="97"/>
      <c r="J437" s="67" t="str">
        <f t="shared" si="42"/>
        <v/>
      </c>
      <c r="K437" s="67" t="str">
        <f t="shared" si="42"/>
        <v/>
      </c>
      <c r="L437" s="67" t="str">
        <f t="shared" si="38"/>
        <v/>
      </c>
      <c r="M437" s="96"/>
      <c r="N437" s="96"/>
      <c r="O437" s="96"/>
      <c r="P437" s="108"/>
      <c r="Q437" s="108"/>
      <c r="R437" s="67" t="str">
        <f t="shared" si="39"/>
        <v/>
      </c>
      <c r="S437" s="67" t="str">
        <f t="shared" si="40"/>
        <v/>
      </c>
      <c r="T437" s="89"/>
      <c r="U437" s="5"/>
      <c r="V437" s="5"/>
      <c r="W437" s="5"/>
      <c r="X437" s="5"/>
      <c r="Y437" s="5"/>
      <c r="Z437" s="5"/>
    </row>
    <row r="438" spans="1:26">
      <c r="A438" s="95"/>
      <c r="B438" s="107"/>
      <c r="C438" s="96"/>
      <c r="D438" s="96"/>
      <c r="E438" s="96"/>
      <c r="F438" s="96"/>
      <c r="G438" s="96"/>
      <c r="H438" s="96"/>
      <c r="I438" s="97"/>
      <c r="J438" s="67" t="str">
        <f t="shared" si="42"/>
        <v/>
      </c>
      <c r="K438" s="67" t="str">
        <f t="shared" si="42"/>
        <v/>
      </c>
      <c r="L438" s="67" t="str">
        <f t="shared" si="38"/>
        <v/>
      </c>
      <c r="M438" s="96"/>
      <c r="N438" s="96"/>
      <c r="O438" s="96"/>
      <c r="P438" s="108"/>
      <c r="Q438" s="108"/>
      <c r="R438" s="67" t="str">
        <f t="shared" si="39"/>
        <v/>
      </c>
      <c r="S438" s="67" t="str">
        <f t="shared" si="40"/>
        <v/>
      </c>
      <c r="T438" s="89"/>
      <c r="U438" s="5"/>
      <c r="V438" s="5"/>
      <c r="W438" s="5"/>
      <c r="X438" s="5"/>
      <c r="Y438" s="5"/>
      <c r="Z438" s="5"/>
    </row>
    <row r="439" spans="1:26">
      <c r="A439" s="95"/>
      <c r="B439" s="107"/>
      <c r="C439" s="96"/>
      <c r="D439" s="96"/>
      <c r="E439" s="96"/>
      <c r="F439" s="96"/>
      <c r="G439" s="96"/>
      <c r="H439" s="96"/>
      <c r="I439" s="97"/>
      <c r="J439" s="67" t="str">
        <f t="shared" si="42"/>
        <v/>
      </c>
      <c r="K439" s="67" t="str">
        <f t="shared" si="42"/>
        <v/>
      </c>
      <c r="L439" s="67" t="str">
        <f t="shared" si="38"/>
        <v/>
      </c>
      <c r="M439" s="96"/>
      <c r="N439" s="96"/>
      <c r="O439" s="96"/>
      <c r="P439" s="108"/>
      <c r="Q439" s="108"/>
      <c r="R439" s="67" t="str">
        <f t="shared" si="39"/>
        <v/>
      </c>
      <c r="S439" s="67" t="str">
        <f t="shared" si="40"/>
        <v/>
      </c>
      <c r="T439" s="89"/>
      <c r="U439" s="5"/>
      <c r="V439" s="5"/>
      <c r="W439" s="5"/>
      <c r="X439" s="5"/>
      <c r="Y439" s="5"/>
      <c r="Z439" s="5"/>
    </row>
    <row r="440" spans="1:26">
      <c r="A440" s="95"/>
      <c r="B440" s="107"/>
      <c r="C440" s="96"/>
      <c r="D440" s="96"/>
      <c r="E440" s="96"/>
      <c r="F440" s="96"/>
      <c r="G440" s="96"/>
      <c r="H440" s="96"/>
      <c r="I440" s="97"/>
      <c r="J440" s="67" t="str">
        <f t="shared" si="42"/>
        <v/>
      </c>
      <c r="K440" s="67" t="str">
        <f t="shared" si="42"/>
        <v/>
      </c>
      <c r="L440" s="67" t="str">
        <f t="shared" si="38"/>
        <v/>
      </c>
      <c r="M440" s="96"/>
      <c r="N440" s="96"/>
      <c r="O440" s="96"/>
      <c r="P440" s="108"/>
      <c r="Q440" s="108"/>
      <c r="R440" s="67" t="str">
        <f t="shared" si="39"/>
        <v/>
      </c>
      <c r="S440" s="67" t="str">
        <f t="shared" si="40"/>
        <v/>
      </c>
      <c r="T440" s="89"/>
      <c r="U440" s="5"/>
      <c r="V440" s="5"/>
      <c r="W440" s="5"/>
      <c r="X440" s="5"/>
      <c r="Y440" s="5"/>
      <c r="Z440" s="5"/>
    </row>
    <row r="441" spans="1:26">
      <c r="A441" s="95"/>
      <c r="B441" s="107"/>
      <c r="C441" s="96"/>
      <c r="D441" s="96"/>
      <c r="E441" s="96"/>
      <c r="F441" s="96"/>
      <c r="G441" s="96"/>
      <c r="H441" s="96"/>
      <c r="I441" s="97"/>
      <c r="J441" s="67" t="str">
        <f t="shared" si="42"/>
        <v/>
      </c>
      <c r="K441" s="67" t="str">
        <f t="shared" si="42"/>
        <v/>
      </c>
      <c r="L441" s="67" t="str">
        <f t="shared" si="38"/>
        <v/>
      </c>
      <c r="M441" s="96"/>
      <c r="N441" s="96"/>
      <c r="O441" s="96"/>
      <c r="P441" s="108"/>
      <c r="Q441" s="108"/>
      <c r="R441" s="67" t="str">
        <f t="shared" si="39"/>
        <v/>
      </c>
      <c r="S441" s="67" t="str">
        <f t="shared" si="40"/>
        <v/>
      </c>
      <c r="T441" s="89"/>
      <c r="U441" s="5"/>
      <c r="V441" s="5"/>
      <c r="W441" s="5"/>
      <c r="X441" s="5"/>
      <c r="Y441" s="5"/>
      <c r="Z441" s="5"/>
    </row>
    <row r="442" spans="1:26">
      <c r="A442" s="95"/>
      <c r="B442" s="107"/>
      <c r="C442" s="96"/>
      <c r="D442" s="96"/>
      <c r="E442" s="96"/>
      <c r="F442" s="96"/>
      <c r="G442" s="96"/>
      <c r="H442" s="96"/>
      <c r="I442" s="97"/>
      <c r="J442" s="67" t="str">
        <f t="shared" si="42"/>
        <v/>
      </c>
      <c r="K442" s="67" t="str">
        <f t="shared" si="42"/>
        <v/>
      </c>
      <c r="L442" s="67" t="str">
        <f t="shared" si="38"/>
        <v/>
      </c>
      <c r="M442" s="96"/>
      <c r="N442" s="96"/>
      <c r="O442" s="96"/>
      <c r="P442" s="108"/>
      <c r="Q442" s="108"/>
      <c r="R442" s="67" t="str">
        <f t="shared" si="39"/>
        <v/>
      </c>
      <c r="S442" s="67" t="str">
        <f t="shared" si="40"/>
        <v/>
      </c>
      <c r="T442" s="89"/>
      <c r="U442" s="5"/>
      <c r="V442" s="5"/>
      <c r="W442" s="5"/>
      <c r="X442" s="5"/>
      <c r="Y442" s="5"/>
      <c r="Z442" s="5"/>
    </row>
    <row r="443" spans="1:26">
      <c r="A443" s="95"/>
      <c r="B443" s="107"/>
      <c r="C443" s="96"/>
      <c r="D443" s="96"/>
      <c r="E443" s="96"/>
      <c r="F443" s="96"/>
      <c r="G443" s="96"/>
      <c r="H443" s="96"/>
      <c r="I443" s="97"/>
      <c r="J443" s="67" t="str">
        <f t="shared" si="42"/>
        <v/>
      </c>
      <c r="K443" s="67" t="str">
        <f t="shared" si="42"/>
        <v/>
      </c>
      <c r="L443" s="67" t="str">
        <f t="shared" si="38"/>
        <v/>
      </c>
      <c r="M443" s="96"/>
      <c r="N443" s="96"/>
      <c r="O443" s="96"/>
      <c r="P443" s="108"/>
      <c r="Q443" s="108"/>
      <c r="R443" s="67" t="str">
        <f t="shared" si="39"/>
        <v/>
      </c>
      <c r="S443" s="67" t="str">
        <f t="shared" si="40"/>
        <v/>
      </c>
      <c r="T443" s="89"/>
      <c r="U443" s="5"/>
      <c r="V443" s="5"/>
      <c r="W443" s="5"/>
      <c r="X443" s="5"/>
      <c r="Y443" s="5"/>
      <c r="Z443" s="5"/>
    </row>
    <row r="444" spans="1:26">
      <c r="A444" s="95"/>
      <c r="B444" s="107"/>
      <c r="C444" s="96"/>
      <c r="D444" s="96"/>
      <c r="E444" s="96"/>
      <c r="F444" s="96"/>
      <c r="G444" s="96"/>
      <c r="H444" s="96"/>
      <c r="I444" s="97"/>
      <c r="J444" s="67" t="str">
        <f t="shared" si="42"/>
        <v/>
      </c>
      <c r="K444" s="67" t="str">
        <f t="shared" si="42"/>
        <v/>
      </c>
      <c r="L444" s="67" t="str">
        <f t="shared" si="38"/>
        <v/>
      </c>
      <c r="M444" s="96"/>
      <c r="N444" s="96"/>
      <c r="O444" s="96"/>
      <c r="P444" s="108"/>
      <c r="Q444" s="108"/>
      <c r="R444" s="67" t="str">
        <f t="shared" si="39"/>
        <v/>
      </c>
      <c r="S444" s="67" t="str">
        <f t="shared" si="40"/>
        <v/>
      </c>
      <c r="T444" s="89"/>
      <c r="U444" s="5"/>
      <c r="V444" s="5"/>
      <c r="W444" s="5"/>
      <c r="X444" s="5"/>
      <c r="Y444" s="5"/>
      <c r="Z444" s="5"/>
    </row>
    <row r="445" spans="1:26">
      <c r="A445" s="95"/>
      <c r="B445" s="107"/>
      <c r="C445" s="96"/>
      <c r="D445" s="96"/>
      <c r="E445" s="96"/>
      <c r="F445" s="96"/>
      <c r="G445" s="96"/>
      <c r="H445" s="96"/>
      <c r="I445" s="97"/>
      <c r="J445" s="67" t="str">
        <f t="shared" ref="J445:K464" si="43">IF($A445="","",$I445)</f>
        <v/>
      </c>
      <c r="K445" s="67" t="str">
        <f t="shared" si="43"/>
        <v/>
      </c>
      <c r="L445" s="67" t="str">
        <f t="shared" si="38"/>
        <v/>
      </c>
      <c r="M445" s="96"/>
      <c r="N445" s="96"/>
      <c r="O445" s="96"/>
      <c r="P445" s="108"/>
      <c r="Q445" s="108"/>
      <c r="R445" s="67" t="str">
        <f t="shared" si="39"/>
        <v/>
      </c>
      <c r="S445" s="67" t="str">
        <f t="shared" si="40"/>
        <v/>
      </c>
      <c r="T445" s="89"/>
      <c r="U445" s="5"/>
      <c r="V445" s="5"/>
      <c r="W445" s="5"/>
      <c r="X445" s="5"/>
      <c r="Y445" s="5"/>
      <c r="Z445" s="5"/>
    </row>
    <row r="446" spans="1:26">
      <c r="A446" s="95"/>
      <c r="B446" s="107"/>
      <c r="C446" s="96"/>
      <c r="D446" s="96"/>
      <c r="E446" s="96"/>
      <c r="F446" s="96"/>
      <c r="G446" s="96"/>
      <c r="H446" s="96"/>
      <c r="I446" s="97"/>
      <c r="J446" s="67" t="str">
        <f t="shared" si="43"/>
        <v/>
      </c>
      <c r="K446" s="67" t="str">
        <f t="shared" si="43"/>
        <v/>
      </c>
      <c r="L446" s="67" t="str">
        <f t="shared" si="38"/>
        <v/>
      </c>
      <c r="M446" s="96"/>
      <c r="N446" s="96"/>
      <c r="O446" s="96"/>
      <c r="P446" s="108"/>
      <c r="Q446" s="108"/>
      <c r="R446" s="67" t="str">
        <f t="shared" si="39"/>
        <v/>
      </c>
      <c r="S446" s="67" t="str">
        <f t="shared" si="40"/>
        <v/>
      </c>
      <c r="T446" s="89"/>
      <c r="U446" s="5"/>
      <c r="V446" s="5"/>
      <c r="W446" s="5"/>
      <c r="X446" s="5"/>
      <c r="Y446" s="5"/>
      <c r="Z446" s="5"/>
    </row>
    <row r="447" spans="1:26">
      <c r="A447" s="95"/>
      <c r="B447" s="107"/>
      <c r="C447" s="96"/>
      <c r="D447" s="96"/>
      <c r="E447" s="96"/>
      <c r="F447" s="96"/>
      <c r="G447" s="96"/>
      <c r="H447" s="96"/>
      <c r="I447" s="97"/>
      <c r="J447" s="67" t="str">
        <f t="shared" si="43"/>
        <v/>
      </c>
      <c r="K447" s="67" t="str">
        <f t="shared" si="43"/>
        <v/>
      </c>
      <c r="L447" s="67" t="str">
        <f t="shared" si="38"/>
        <v/>
      </c>
      <c r="M447" s="96"/>
      <c r="N447" s="96"/>
      <c r="O447" s="96"/>
      <c r="P447" s="108"/>
      <c r="Q447" s="108"/>
      <c r="R447" s="67" t="str">
        <f t="shared" si="39"/>
        <v/>
      </c>
      <c r="S447" s="67" t="str">
        <f t="shared" si="40"/>
        <v/>
      </c>
      <c r="T447" s="89"/>
      <c r="U447" s="5"/>
      <c r="V447" s="5"/>
      <c r="W447" s="5"/>
      <c r="X447" s="5"/>
      <c r="Y447" s="5"/>
      <c r="Z447" s="5"/>
    </row>
    <row r="448" spans="1:26">
      <c r="A448" s="95"/>
      <c r="B448" s="107"/>
      <c r="C448" s="96"/>
      <c r="D448" s="96"/>
      <c r="E448" s="96"/>
      <c r="F448" s="96"/>
      <c r="G448" s="96"/>
      <c r="H448" s="96"/>
      <c r="I448" s="97"/>
      <c r="J448" s="67" t="str">
        <f t="shared" si="43"/>
        <v/>
      </c>
      <c r="K448" s="67" t="str">
        <f t="shared" si="43"/>
        <v/>
      </c>
      <c r="L448" s="67" t="str">
        <f t="shared" si="38"/>
        <v/>
      </c>
      <c r="M448" s="96"/>
      <c r="N448" s="96"/>
      <c r="O448" s="96"/>
      <c r="P448" s="108"/>
      <c r="Q448" s="108"/>
      <c r="R448" s="67" t="str">
        <f t="shared" si="39"/>
        <v/>
      </c>
      <c r="S448" s="67" t="str">
        <f t="shared" si="40"/>
        <v/>
      </c>
      <c r="T448" s="89"/>
      <c r="U448" s="5"/>
      <c r="V448" s="5"/>
      <c r="W448" s="5"/>
      <c r="X448" s="5"/>
      <c r="Y448" s="5"/>
      <c r="Z448" s="5"/>
    </row>
    <row r="449" spans="1:26">
      <c r="A449" s="95"/>
      <c r="B449" s="107"/>
      <c r="C449" s="96"/>
      <c r="D449" s="96"/>
      <c r="E449" s="96"/>
      <c r="F449" s="96"/>
      <c r="G449" s="96"/>
      <c r="H449" s="96"/>
      <c r="I449" s="97"/>
      <c r="J449" s="67" t="str">
        <f t="shared" si="43"/>
        <v/>
      </c>
      <c r="K449" s="67" t="str">
        <f t="shared" si="43"/>
        <v/>
      </c>
      <c r="L449" s="67" t="str">
        <f t="shared" si="38"/>
        <v/>
      </c>
      <c r="M449" s="96"/>
      <c r="N449" s="96"/>
      <c r="O449" s="96"/>
      <c r="P449" s="108"/>
      <c r="Q449" s="108"/>
      <c r="R449" s="67" t="str">
        <f t="shared" si="39"/>
        <v/>
      </c>
      <c r="S449" s="67" t="str">
        <f t="shared" si="40"/>
        <v/>
      </c>
      <c r="T449" s="89"/>
      <c r="U449" s="5"/>
      <c r="V449" s="5"/>
      <c r="W449" s="5"/>
      <c r="X449" s="5"/>
      <c r="Y449" s="5"/>
      <c r="Z449" s="5"/>
    </row>
    <row r="450" spans="1:26">
      <c r="A450" s="95"/>
      <c r="B450" s="107"/>
      <c r="C450" s="96"/>
      <c r="D450" s="96"/>
      <c r="E450" s="96"/>
      <c r="F450" s="96"/>
      <c r="G450" s="96"/>
      <c r="H450" s="96"/>
      <c r="I450" s="97"/>
      <c r="J450" s="67" t="str">
        <f t="shared" si="43"/>
        <v/>
      </c>
      <c r="K450" s="67" t="str">
        <f t="shared" si="43"/>
        <v/>
      </c>
      <c r="L450" s="67" t="str">
        <f t="shared" si="38"/>
        <v/>
      </c>
      <c r="M450" s="96"/>
      <c r="N450" s="96"/>
      <c r="O450" s="96"/>
      <c r="P450" s="108"/>
      <c r="Q450" s="108"/>
      <c r="R450" s="67" t="str">
        <f t="shared" si="39"/>
        <v/>
      </c>
      <c r="S450" s="67" t="str">
        <f t="shared" si="40"/>
        <v/>
      </c>
      <c r="T450" s="89"/>
      <c r="U450" s="5"/>
      <c r="V450" s="5"/>
      <c r="W450" s="5"/>
      <c r="X450" s="5"/>
      <c r="Y450" s="5"/>
      <c r="Z450" s="5"/>
    </row>
    <row r="451" spans="1:26">
      <c r="A451" s="95"/>
      <c r="B451" s="107"/>
      <c r="C451" s="96"/>
      <c r="D451" s="96"/>
      <c r="E451" s="96"/>
      <c r="F451" s="96"/>
      <c r="G451" s="96"/>
      <c r="H451" s="96"/>
      <c r="I451" s="97"/>
      <c r="J451" s="67" t="str">
        <f t="shared" si="43"/>
        <v/>
      </c>
      <c r="K451" s="67" t="str">
        <f t="shared" si="43"/>
        <v/>
      </c>
      <c r="L451" s="67" t="str">
        <f t="shared" si="38"/>
        <v/>
      </c>
      <c r="M451" s="96"/>
      <c r="N451" s="96"/>
      <c r="O451" s="96"/>
      <c r="P451" s="108"/>
      <c r="Q451" s="108"/>
      <c r="R451" s="67" t="str">
        <f t="shared" si="39"/>
        <v/>
      </c>
      <c r="S451" s="67" t="str">
        <f t="shared" si="40"/>
        <v/>
      </c>
      <c r="T451" s="89"/>
      <c r="U451" s="5"/>
      <c r="V451" s="5"/>
      <c r="W451" s="5"/>
      <c r="X451" s="5"/>
      <c r="Y451" s="5"/>
      <c r="Z451" s="5"/>
    </row>
    <row r="452" spans="1:26">
      <c r="A452" s="95"/>
      <c r="B452" s="107"/>
      <c r="C452" s="96"/>
      <c r="D452" s="96"/>
      <c r="E452" s="96"/>
      <c r="F452" s="96"/>
      <c r="G452" s="96"/>
      <c r="H452" s="96"/>
      <c r="I452" s="97"/>
      <c r="J452" s="67" t="str">
        <f t="shared" si="43"/>
        <v/>
      </c>
      <c r="K452" s="67" t="str">
        <f t="shared" si="43"/>
        <v/>
      </c>
      <c r="L452" s="67" t="str">
        <f t="shared" si="38"/>
        <v/>
      </c>
      <c r="M452" s="96"/>
      <c r="N452" s="96"/>
      <c r="O452" s="96"/>
      <c r="P452" s="108"/>
      <c r="Q452" s="108"/>
      <c r="R452" s="67" t="str">
        <f t="shared" si="39"/>
        <v/>
      </c>
      <c r="S452" s="67" t="str">
        <f t="shared" si="40"/>
        <v/>
      </c>
      <c r="T452" s="89"/>
      <c r="U452" s="5"/>
      <c r="V452" s="5"/>
      <c r="W452" s="5"/>
      <c r="X452" s="5"/>
      <c r="Y452" s="5"/>
      <c r="Z452" s="5"/>
    </row>
    <row r="453" spans="1:26">
      <c r="A453" s="95"/>
      <c r="B453" s="107"/>
      <c r="C453" s="96"/>
      <c r="D453" s="96"/>
      <c r="E453" s="96"/>
      <c r="F453" s="96"/>
      <c r="G453" s="96"/>
      <c r="H453" s="96"/>
      <c r="I453" s="97"/>
      <c r="J453" s="67" t="str">
        <f t="shared" si="43"/>
        <v/>
      </c>
      <c r="K453" s="67" t="str">
        <f t="shared" si="43"/>
        <v/>
      </c>
      <c r="L453" s="67" t="str">
        <f t="shared" ref="L453:L504" si="44">IF($A453="","",$J453-$K453)</f>
        <v/>
      </c>
      <c r="M453" s="96"/>
      <c r="N453" s="96"/>
      <c r="O453" s="96"/>
      <c r="P453" s="108"/>
      <c r="Q453" s="108"/>
      <c r="R453" s="67" t="str">
        <f t="shared" ref="R453:R504" si="45">IF($A453="","",IF($Q453=0,$I453,$I453/(1+$Q453)))</f>
        <v/>
      </c>
      <c r="S453" s="67" t="str">
        <f t="shared" ref="S453:S504" si="46">IF($A453="","",$I453-$R453)</f>
        <v/>
      </c>
      <c r="T453" s="89"/>
      <c r="U453" s="5"/>
      <c r="V453" s="5"/>
      <c r="W453" s="5"/>
      <c r="X453" s="5"/>
      <c r="Y453" s="5"/>
      <c r="Z453" s="5"/>
    </row>
    <row r="454" spans="1:26">
      <c r="A454" s="95"/>
      <c r="B454" s="107"/>
      <c r="C454" s="96"/>
      <c r="D454" s="96"/>
      <c r="E454" s="96"/>
      <c r="F454" s="96"/>
      <c r="G454" s="96"/>
      <c r="H454" s="96"/>
      <c r="I454" s="97"/>
      <c r="J454" s="67" t="str">
        <f t="shared" si="43"/>
        <v/>
      </c>
      <c r="K454" s="67" t="str">
        <f t="shared" si="43"/>
        <v/>
      </c>
      <c r="L454" s="67" t="str">
        <f t="shared" si="44"/>
        <v/>
      </c>
      <c r="M454" s="96"/>
      <c r="N454" s="96"/>
      <c r="O454" s="96"/>
      <c r="P454" s="108"/>
      <c r="Q454" s="108"/>
      <c r="R454" s="67" t="str">
        <f t="shared" si="45"/>
        <v/>
      </c>
      <c r="S454" s="67" t="str">
        <f t="shared" si="46"/>
        <v/>
      </c>
      <c r="T454" s="89"/>
      <c r="U454" s="5"/>
      <c r="V454" s="5"/>
      <c r="W454" s="5"/>
      <c r="X454" s="5"/>
      <c r="Y454" s="5"/>
      <c r="Z454" s="5"/>
    </row>
    <row r="455" spans="1:26">
      <c r="A455" s="95"/>
      <c r="B455" s="107"/>
      <c r="C455" s="96"/>
      <c r="D455" s="96"/>
      <c r="E455" s="96"/>
      <c r="F455" s="96"/>
      <c r="G455" s="96"/>
      <c r="H455" s="96"/>
      <c r="I455" s="97"/>
      <c r="J455" s="67" t="str">
        <f t="shared" si="43"/>
        <v/>
      </c>
      <c r="K455" s="67" t="str">
        <f t="shared" si="43"/>
        <v/>
      </c>
      <c r="L455" s="67" t="str">
        <f t="shared" si="44"/>
        <v/>
      </c>
      <c r="M455" s="96"/>
      <c r="N455" s="96"/>
      <c r="O455" s="96"/>
      <c r="P455" s="108"/>
      <c r="Q455" s="108"/>
      <c r="R455" s="67" t="str">
        <f t="shared" si="45"/>
        <v/>
      </c>
      <c r="S455" s="67" t="str">
        <f t="shared" si="46"/>
        <v/>
      </c>
      <c r="T455" s="89"/>
      <c r="U455" s="5"/>
      <c r="V455" s="5"/>
      <c r="W455" s="5"/>
      <c r="X455" s="5"/>
      <c r="Y455" s="5"/>
      <c r="Z455" s="5"/>
    </row>
    <row r="456" spans="1:26">
      <c r="A456" s="95"/>
      <c r="B456" s="107"/>
      <c r="C456" s="96"/>
      <c r="D456" s="96"/>
      <c r="E456" s="96"/>
      <c r="F456" s="96"/>
      <c r="G456" s="96"/>
      <c r="H456" s="96"/>
      <c r="I456" s="97"/>
      <c r="J456" s="67" t="str">
        <f t="shared" si="43"/>
        <v/>
      </c>
      <c r="K456" s="67" t="str">
        <f t="shared" si="43"/>
        <v/>
      </c>
      <c r="L456" s="67" t="str">
        <f t="shared" si="44"/>
        <v/>
      </c>
      <c r="M456" s="96"/>
      <c r="N456" s="96"/>
      <c r="O456" s="96"/>
      <c r="P456" s="108"/>
      <c r="Q456" s="108"/>
      <c r="R456" s="67" t="str">
        <f t="shared" si="45"/>
        <v/>
      </c>
      <c r="S456" s="67" t="str">
        <f t="shared" si="46"/>
        <v/>
      </c>
      <c r="T456" s="89"/>
      <c r="U456" s="5"/>
      <c r="V456" s="5"/>
      <c r="W456" s="5"/>
      <c r="X456" s="5"/>
      <c r="Y456" s="5"/>
      <c r="Z456" s="5"/>
    </row>
    <row r="457" spans="1:26">
      <c r="A457" s="95"/>
      <c r="B457" s="107"/>
      <c r="C457" s="96"/>
      <c r="D457" s="96"/>
      <c r="E457" s="96"/>
      <c r="F457" s="96"/>
      <c r="G457" s="96"/>
      <c r="H457" s="96"/>
      <c r="I457" s="97"/>
      <c r="J457" s="67" t="str">
        <f t="shared" si="43"/>
        <v/>
      </c>
      <c r="K457" s="67" t="str">
        <f t="shared" si="43"/>
        <v/>
      </c>
      <c r="L457" s="67" t="str">
        <f t="shared" si="44"/>
        <v/>
      </c>
      <c r="M457" s="96"/>
      <c r="N457" s="96"/>
      <c r="O457" s="96"/>
      <c r="P457" s="108"/>
      <c r="Q457" s="108"/>
      <c r="R457" s="67" t="str">
        <f t="shared" si="45"/>
        <v/>
      </c>
      <c r="S457" s="67" t="str">
        <f t="shared" si="46"/>
        <v/>
      </c>
      <c r="T457" s="89"/>
      <c r="U457" s="5"/>
      <c r="V457" s="5"/>
      <c r="W457" s="5"/>
      <c r="X457" s="5"/>
      <c r="Y457" s="5"/>
      <c r="Z457" s="5"/>
    </row>
    <row r="458" spans="1:26">
      <c r="A458" s="95"/>
      <c r="B458" s="107"/>
      <c r="C458" s="96"/>
      <c r="D458" s="96"/>
      <c r="E458" s="96"/>
      <c r="F458" s="96"/>
      <c r="G458" s="96"/>
      <c r="H458" s="96"/>
      <c r="I458" s="97"/>
      <c r="J458" s="67" t="str">
        <f t="shared" si="43"/>
        <v/>
      </c>
      <c r="K458" s="67" t="str">
        <f t="shared" si="43"/>
        <v/>
      </c>
      <c r="L458" s="67" t="str">
        <f t="shared" si="44"/>
        <v/>
      </c>
      <c r="M458" s="96"/>
      <c r="N458" s="96"/>
      <c r="O458" s="96"/>
      <c r="P458" s="108"/>
      <c r="Q458" s="108"/>
      <c r="R458" s="67" t="str">
        <f t="shared" si="45"/>
        <v/>
      </c>
      <c r="S458" s="67" t="str">
        <f t="shared" si="46"/>
        <v/>
      </c>
      <c r="T458" s="89"/>
      <c r="U458" s="5"/>
      <c r="V458" s="5"/>
      <c r="W458" s="5"/>
      <c r="X458" s="5"/>
      <c r="Y458" s="5"/>
      <c r="Z458" s="5"/>
    </row>
    <row r="459" spans="1:26">
      <c r="A459" s="95"/>
      <c r="B459" s="107"/>
      <c r="C459" s="96"/>
      <c r="D459" s="96"/>
      <c r="E459" s="96"/>
      <c r="F459" s="96"/>
      <c r="G459" s="96"/>
      <c r="H459" s="96"/>
      <c r="I459" s="97"/>
      <c r="J459" s="67" t="str">
        <f t="shared" si="43"/>
        <v/>
      </c>
      <c r="K459" s="67" t="str">
        <f t="shared" si="43"/>
        <v/>
      </c>
      <c r="L459" s="67" t="str">
        <f t="shared" si="44"/>
        <v/>
      </c>
      <c r="M459" s="96"/>
      <c r="N459" s="96"/>
      <c r="O459" s="96"/>
      <c r="P459" s="108"/>
      <c r="Q459" s="108"/>
      <c r="R459" s="67" t="str">
        <f t="shared" si="45"/>
        <v/>
      </c>
      <c r="S459" s="67" t="str">
        <f t="shared" si="46"/>
        <v/>
      </c>
      <c r="T459" s="89"/>
      <c r="U459" s="5"/>
      <c r="V459" s="5"/>
      <c r="W459" s="5"/>
      <c r="X459" s="5"/>
      <c r="Y459" s="5"/>
      <c r="Z459" s="5"/>
    </row>
    <row r="460" spans="1:26">
      <c r="A460" s="95"/>
      <c r="B460" s="107"/>
      <c r="C460" s="96"/>
      <c r="D460" s="96"/>
      <c r="E460" s="96"/>
      <c r="F460" s="96"/>
      <c r="G460" s="96"/>
      <c r="H460" s="96"/>
      <c r="I460" s="97"/>
      <c r="J460" s="67" t="str">
        <f t="shared" si="43"/>
        <v/>
      </c>
      <c r="K460" s="67" t="str">
        <f t="shared" si="43"/>
        <v/>
      </c>
      <c r="L460" s="67" t="str">
        <f t="shared" si="44"/>
        <v/>
      </c>
      <c r="M460" s="96"/>
      <c r="N460" s="96"/>
      <c r="O460" s="96"/>
      <c r="P460" s="108"/>
      <c r="Q460" s="108"/>
      <c r="R460" s="67" t="str">
        <f t="shared" si="45"/>
        <v/>
      </c>
      <c r="S460" s="67" t="str">
        <f t="shared" si="46"/>
        <v/>
      </c>
      <c r="T460" s="89"/>
      <c r="U460" s="5"/>
      <c r="V460" s="5"/>
      <c r="W460" s="5"/>
      <c r="X460" s="5"/>
      <c r="Y460" s="5"/>
      <c r="Z460" s="5"/>
    </row>
    <row r="461" spans="1:26">
      <c r="A461" s="95"/>
      <c r="B461" s="107"/>
      <c r="C461" s="96"/>
      <c r="D461" s="96"/>
      <c r="E461" s="96"/>
      <c r="F461" s="96"/>
      <c r="G461" s="96"/>
      <c r="H461" s="96"/>
      <c r="I461" s="97"/>
      <c r="J461" s="67" t="str">
        <f t="shared" si="43"/>
        <v/>
      </c>
      <c r="K461" s="67" t="str">
        <f t="shared" si="43"/>
        <v/>
      </c>
      <c r="L461" s="67" t="str">
        <f t="shared" si="44"/>
        <v/>
      </c>
      <c r="M461" s="96"/>
      <c r="N461" s="96"/>
      <c r="O461" s="96"/>
      <c r="P461" s="108"/>
      <c r="Q461" s="108"/>
      <c r="R461" s="67" t="str">
        <f t="shared" si="45"/>
        <v/>
      </c>
      <c r="S461" s="67" t="str">
        <f t="shared" si="46"/>
        <v/>
      </c>
      <c r="T461" s="89"/>
      <c r="U461" s="5"/>
      <c r="V461" s="5"/>
      <c r="W461" s="5"/>
      <c r="X461" s="5"/>
      <c r="Y461" s="5"/>
      <c r="Z461" s="5"/>
    </row>
    <row r="462" spans="1:26">
      <c r="A462" s="95"/>
      <c r="B462" s="107"/>
      <c r="C462" s="96"/>
      <c r="D462" s="96"/>
      <c r="E462" s="96"/>
      <c r="F462" s="96"/>
      <c r="G462" s="96"/>
      <c r="H462" s="96"/>
      <c r="I462" s="97"/>
      <c r="J462" s="67" t="str">
        <f t="shared" si="43"/>
        <v/>
      </c>
      <c r="K462" s="67" t="str">
        <f t="shared" si="43"/>
        <v/>
      </c>
      <c r="L462" s="67" t="str">
        <f t="shared" si="44"/>
        <v/>
      </c>
      <c r="M462" s="96"/>
      <c r="N462" s="96"/>
      <c r="O462" s="96"/>
      <c r="P462" s="108"/>
      <c r="Q462" s="108"/>
      <c r="R462" s="67" t="str">
        <f t="shared" si="45"/>
        <v/>
      </c>
      <c r="S462" s="67" t="str">
        <f t="shared" si="46"/>
        <v/>
      </c>
      <c r="T462" s="89"/>
      <c r="U462" s="5"/>
      <c r="V462" s="5"/>
      <c r="W462" s="5"/>
      <c r="X462" s="5"/>
      <c r="Y462" s="5"/>
      <c r="Z462" s="5"/>
    </row>
    <row r="463" spans="1:26">
      <c r="A463" s="95"/>
      <c r="B463" s="107"/>
      <c r="C463" s="96"/>
      <c r="D463" s="96"/>
      <c r="E463" s="96"/>
      <c r="F463" s="96"/>
      <c r="G463" s="96"/>
      <c r="H463" s="96"/>
      <c r="I463" s="97"/>
      <c r="J463" s="67" t="str">
        <f t="shared" si="43"/>
        <v/>
      </c>
      <c r="K463" s="67" t="str">
        <f t="shared" si="43"/>
        <v/>
      </c>
      <c r="L463" s="67" t="str">
        <f t="shared" si="44"/>
        <v/>
      </c>
      <c r="M463" s="96"/>
      <c r="N463" s="96"/>
      <c r="O463" s="96"/>
      <c r="P463" s="108"/>
      <c r="Q463" s="108"/>
      <c r="R463" s="67" t="str">
        <f t="shared" si="45"/>
        <v/>
      </c>
      <c r="S463" s="67" t="str">
        <f t="shared" si="46"/>
        <v/>
      </c>
      <c r="T463" s="89"/>
      <c r="U463" s="5"/>
      <c r="V463" s="5"/>
      <c r="W463" s="5"/>
      <c r="X463" s="5"/>
      <c r="Y463" s="5"/>
      <c r="Z463" s="5"/>
    </row>
    <row r="464" spans="1:26">
      <c r="A464" s="95"/>
      <c r="B464" s="107"/>
      <c r="C464" s="96"/>
      <c r="D464" s="96"/>
      <c r="E464" s="96"/>
      <c r="F464" s="96"/>
      <c r="G464" s="96"/>
      <c r="H464" s="96"/>
      <c r="I464" s="97"/>
      <c r="J464" s="67" t="str">
        <f t="shared" si="43"/>
        <v/>
      </c>
      <c r="K464" s="67" t="str">
        <f t="shared" si="43"/>
        <v/>
      </c>
      <c r="L464" s="67" t="str">
        <f t="shared" si="44"/>
        <v/>
      </c>
      <c r="M464" s="96"/>
      <c r="N464" s="96"/>
      <c r="O464" s="96"/>
      <c r="P464" s="108"/>
      <c r="Q464" s="108"/>
      <c r="R464" s="67" t="str">
        <f t="shared" si="45"/>
        <v/>
      </c>
      <c r="S464" s="67" t="str">
        <f t="shared" si="46"/>
        <v/>
      </c>
      <c r="T464" s="89"/>
      <c r="U464" s="5"/>
      <c r="V464" s="5"/>
      <c r="W464" s="5"/>
      <c r="X464" s="5"/>
      <c r="Y464" s="5"/>
      <c r="Z464" s="5"/>
    </row>
    <row r="465" spans="1:26">
      <c r="A465" s="95"/>
      <c r="B465" s="107"/>
      <c r="C465" s="96"/>
      <c r="D465" s="96"/>
      <c r="E465" s="96"/>
      <c r="F465" s="96"/>
      <c r="G465" s="96"/>
      <c r="H465" s="96"/>
      <c r="I465" s="97"/>
      <c r="J465" s="67" t="str">
        <f t="shared" ref="J465:K484" si="47">IF($A465="","",$I465)</f>
        <v/>
      </c>
      <c r="K465" s="67" t="str">
        <f t="shared" si="47"/>
        <v/>
      </c>
      <c r="L465" s="67" t="str">
        <f t="shared" si="44"/>
        <v/>
      </c>
      <c r="M465" s="96"/>
      <c r="N465" s="96"/>
      <c r="O465" s="96"/>
      <c r="P465" s="108"/>
      <c r="Q465" s="108"/>
      <c r="R465" s="67" t="str">
        <f t="shared" si="45"/>
        <v/>
      </c>
      <c r="S465" s="67" t="str">
        <f t="shared" si="46"/>
        <v/>
      </c>
      <c r="T465" s="89"/>
      <c r="U465" s="5"/>
      <c r="V465" s="5"/>
      <c r="W465" s="5"/>
      <c r="X465" s="5"/>
      <c r="Y465" s="5"/>
      <c r="Z465" s="5"/>
    </row>
    <row r="466" spans="1:26">
      <c r="A466" s="95"/>
      <c r="B466" s="107"/>
      <c r="C466" s="96"/>
      <c r="D466" s="96"/>
      <c r="E466" s="96"/>
      <c r="F466" s="96"/>
      <c r="G466" s="96"/>
      <c r="H466" s="96"/>
      <c r="I466" s="97"/>
      <c r="J466" s="67" t="str">
        <f t="shared" si="47"/>
        <v/>
      </c>
      <c r="K466" s="67" t="str">
        <f t="shared" si="47"/>
        <v/>
      </c>
      <c r="L466" s="67" t="str">
        <f t="shared" si="44"/>
        <v/>
      </c>
      <c r="M466" s="96"/>
      <c r="N466" s="96"/>
      <c r="O466" s="96"/>
      <c r="P466" s="108"/>
      <c r="Q466" s="108"/>
      <c r="R466" s="67" t="str">
        <f t="shared" si="45"/>
        <v/>
      </c>
      <c r="S466" s="67" t="str">
        <f t="shared" si="46"/>
        <v/>
      </c>
      <c r="T466" s="89"/>
      <c r="U466" s="5"/>
      <c r="V466" s="5"/>
      <c r="W466" s="5"/>
      <c r="X466" s="5"/>
      <c r="Y466" s="5"/>
      <c r="Z466" s="5"/>
    </row>
    <row r="467" spans="1:26">
      <c r="A467" s="95"/>
      <c r="B467" s="107"/>
      <c r="C467" s="96"/>
      <c r="D467" s="96"/>
      <c r="E467" s="96"/>
      <c r="F467" s="96"/>
      <c r="G467" s="96"/>
      <c r="H467" s="96"/>
      <c r="I467" s="97"/>
      <c r="J467" s="67" t="str">
        <f t="shared" si="47"/>
        <v/>
      </c>
      <c r="K467" s="67" t="str">
        <f t="shared" si="47"/>
        <v/>
      </c>
      <c r="L467" s="67" t="str">
        <f t="shared" si="44"/>
        <v/>
      </c>
      <c r="M467" s="96"/>
      <c r="N467" s="96"/>
      <c r="O467" s="96"/>
      <c r="P467" s="108"/>
      <c r="Q467" s="108"/>
      <c r="R467" s="67" t="str">
        <f t="shared" si="45"/>
        <v/>
      </c>
      <c r="S467" s="67" t="str">
        <f t="shared" si="46"/>
        <v/>
      </c>
      <c r="T467" s="89"/>
      <c r="U467" s="5"/>
      <c r="V467" s="5"/>
      <c r="W467" s="5"/>
      <c r="X467" s="5"/>
      <c r="Y467" s="5"/>
      <c r="Z467" s="5"/>
    </row>
    <row r="468" spans="1:26">
      <c r="A468" s="95"/>
      <c r="B468" s="107"/>
      <c r="C468" s="96"/>
      <c r="D468" s="96"/>
      <c r="E468" s="96"/>
      <c r="F468" s="96"/>
      <c r="G468" s="96"/>
      <c r="H468" s="96"/>
      <c r="I468" s="97"/>
      <c r="J468" s="67" t="str">
        <f t="shared" si="47"/>
        <v/>
      </c>
      <c r="K468" s="67" t="str">
        <f t="shared" si="47"/>
        <v/>
      </c>
      <c r="L468" s="67" t="str">
        <f t="shared" si="44"/>
        <v/>
      </c>
      <c r="M468" s="96"/>
      <c r="N468" s="96"/>
      <c r="O468" s="96"/>
      <c r="P468" s="108"/>
      <c r="Q468" s="108"/>
      <c r="R468" s="67" t="str">
        <f t="shared" si="45"/>
        <v/>
      </c>
      <c r="S468" s="67" t="str">
        <f t="shared" si="46"/>
        <v/>
      </c>
      <c r="T468" s="89"/>
      <c r="U468" s="5"/>
      <c r="V468" s="5"/>
      <c r="W468" s="5"/>
      <c r="X468" s="5"/>
      <c r="Y468" s="5"/>
      <c r="Z468" s="5"/>
    </row>
    <row r="469" spans="1:26">
      <c r="A469" s="95"/>
      <c r="B469" s="107"/>
      <c r="C469" s="96"/>
      <c r="D469" s="96"/>
      <c r="E469" s="96"/>
      <c r="F469" s="96"/>
      <c r="G469" s="96"/>
      <c r="H469" s="96"/>
      <c r="I469" s="97"/>
      <c r="J469" s="67" t="str">
        <f t="shared" si="47"/>
        <v/>
      </c>
      <c r="K469" s="67" t="str">
        <f t="shared" si="47"/>
        <v/>
      </c>
      <c r="L469" s="67" t="str">
        <f t="shared" si="44"/>
        <v/>
      </c>
      <c r="M469" s="96"/>
      <c r="N469" s="96"/>
      <c r="O469" s="96"/>
      <c r="P469" s="108"/>
      <c r="Q469" s="108"/>
      <c r="R469" s="67" t="str">
        <f t="shared" si="45"/>
        <v/>
      </c>
      <c r="S469" s="67" t="str">
        <f t="shared" si="46"/>
        <v/>
      </c>
      <c r="T469" s="89"/>
      <c r="U469" s="5"/>
      <c r="V469" s="5"/>
      <c r="W469" s="5"/>
      <c r="X469" s="5"/>
      <c r="Y469" s="5"/>
      <c r="Z469" s="5"/>
    </row>
    <row r="470" spans="1:26">
      <c r="A470" s="95"/>
      <c r="B470" s="107"/>
      <c r="C470" s="96"/>
      <c r="D470" s="96"/>
      <c r="E470" s="96"/>
      <c r="F470" s="96"/>
      <c r="G470" s="96"/>
      <c r="H470" s="96"/>
      <c r="I470" s="97"/>
      <c r="J470" s="67" t="str">
        <f t="shared" si="47"/>
        <v/>
      </c>
      <c r="K470" s="67" t="str">
        <f t="shared" si="47"/>
        <v/>
      </c>
      <c r="L470" s="67" t="str">
        <f t="shared" si="44"/>
        <v/>
      </c>
      <c r="M470" s="96"/>
      <c r="N470" s="96"/>
      <c r="O470" s="96"/>
      <c r="P470" s="108"/>
      <c r="Q470" s="108"/>
      <c r="R470" s="67" t="str">
        <f t="shared" si="45"/>
        <v/>
      </c>
      <c r="S470" s="67" t="str">
        <f t="shared" si="46"/>
        <v/>
      </c>
      <c r="T470" s="89"/>
      <c r="U470" s="5"/>
      <c r="V470" s="5"/>
      <c r="W470" s="5"/>
      <c r="X470" s="5"/>
      <c r="Y470" s="5"/>
      <c r="Z470" s="5"/>
    </row>
    <row r="471" spans="1:26">
      <c r="A471" s="95"/>
      <c r="B471" s="107"/>
      <c r="C471" s="96"/>
      <c r="D471" s="96"/>
      <c r="E471" s="96"/>
      <c r="F471" s="96"/>
      <c r="G471" s="96"/>
      <c r="H471" s="96"/>
      <c r="I471" s="97"/>
      <c r="J471" s="67" t="str">
        <f t="shared" si="47"/>
        <v/>
      </c>
      <c r="K471" s="67" t="str">
        <f t="shared" si="47"/>
        <v/>
      </c>
      <c r="L471" s="67" t="str">
        <f t="shared" si="44"/>
        <v/>
      </c>
      <c r="M471" s="96"/>
      <c r="N471" s="96"/>
      <c r="O471" s="96"/>
      <c r="P471" s="108"/>
      <c r="Q471" s="108"/>
      <c r="R471" s="67" t="str">
        <f t="shared" si="45"/>
        <v/>
      </c>
      <c r="S471" s="67" t="str">
        <f t="shared" si="46"/>
        <v/>
      </c>
      <c r="T471" s="89"/>
      <c r="U471" s="5"/>
      <c r="V471" s="5"/>
      <c r="W471" s="5"/>
      <c r="X471" s="5"/>
      <c r="Y471" s="5"/>
      <c r="Z471" s="5"/>
    </row>
    <row r="472" spans="1:26">
      <c r="A472" s="95"/>
      <c r="B472" s="107"/>
      <c r="C472" s="96"/>
      <c r="D472" s="96"/>
      <c r="E472" s="96"/>
      <c r="F472" s="96"/>
      <c r="G472" s="96"/>
      <c r="H472" s="96"/>
      <c r="I472" s="97"/>
      <c r="J472" s="67" t="str">
        <f t="shared" si="47"/>
        <v/>
      </c>
      <c r="K472" s="67" t="str">
        <f t="shared" si="47"/>
        <v/>
      </c>
      <c r="L472" s="67" t="str">
        <f t="shared" si="44"/>
        <v/>
      </c>
      <c r="M472" s="96"/>
      <c r="N472" s="96"/>
      <c r="O472" s="96"/>
      <c r="P472" s="108"/>
      <c r="Q472" s="108"/>
      <c r="R472" s="67" t="str">
        <f t="shared" si="45"/>
        <v/>
      </c>
      <c r="S472" s="67" t="str">
        <f t="shared" si="46"/>
        <v/>
      </c>
      <c r="T472" s="89"/>
      <c r="U472" s="5"/>
      <c r="V472" s="5"/>
      <c r="W472" s="5"/>
      <c r="X472" s="5"/>
      <c r="Y472" s="5"/>
      <c r="Z472" s="5"/>
    </row>
    <row r="473" spans="1:26">
      <c r="A473" s="95"/>
      <c r="B473" s="107"/>
      <c r="C473" s="96"/>
      <c r="D473" s="96"/>
      <c r="E473" s="96"/>
      <c r="F473" s="96"/>
      <c r="G473" s="96"/>
      <c r="H473" s="96"/>
      <c r="I473" s="97"/>
      <c r="J473" s="67" t="str">
        <f t="shared" si="47"/>
        <v/>
      </c>
      <c r="K473" s="67" t="str">
        <f t="shared" si="47"/>
        <v/>
      </c>
      <c r="L473" s="67" t="str">
        <f t="shared" si="44"/>
        <v/>
      </c>
      <c r="M473" s="96"/>
      <c r="N473" s="96"/>
      <c r="O473" s="96"/>
      <c r="P473" s="108"/>
      <c r="Q473" s="108"/>
      <c r="R473" s="67" t="str">
        <f t="shared" si="45"/>
        <v/>
      </c>
      <c r="S473" s="67" t="str">
        <f t="shared" si="46"/>
        <v/>
      </c>
      <c r="T473" s="89"/>
      <c r="U473" s="5"/>
      <c r="V473" s="5"/>
      <c r="W473" s="5"/>
      <c r="X473" s="5"/>
      <c r="Y473" s="5"/>
      <c r="Z473" s="5"/>
    </row>
    <row r="474" spans="1:26">
      <c r="A474" s="95"/>
      <c r="B474" s="107"/>
      <c r="C474" s="96"/>
      <c r="D474" s="96"/>
      <c r="E474" s="96"/>
      <c r="F474" s="96"/>
      <c r="G474" s="96"/>
      <c r="H474" s="96"/>
      <c r="I474" s="97"/>
      <c r="J474" s="67" t="str">
        <f t="shared" si="47"/>
        <v/>
      </c>
      <c r="K474" s="67" t="str">
        <f t="shared" si="47"/>
        <v/>
      </c>
      <c r="L474" s="67" t="str">
        <f t="shared" si="44"/>
        <v/>
      </c>
      <c r="M474" s="96"/>
      <c r="N474" s="96"/>
      <c r="O474" s="96"/>
      <c r="P474" s="108"/>
      <c r="Q474" s="108"/>
      <c r="R474" s="67" t="str">
        <f t="shared" si="45"/>
        <v/>
      </c>
      <c r="S474" s="67" t="str">
        <f t="shared" si="46"/>
        <v/>
      </c>
      <c r="T474" s="89"/>
      <c r="U474" s="5"/>
      <c r="V474" s="5"/>
      <c r="W474" s="5"/>
      <c r="X474" s="5"/>
      <c r="Y474" s="5"/>
      <c r="Z474" s="5"/>
    </row>
    <row r="475" spans="1:26">
      <c r="A475" s="95"/>
      <c r="B475" s="107"/>
      <c r="C475" s="96"/>
      <c r="D475" s="96"/>
      <c r="E475" s="96"/>
      <c r="F475" s="96"/>
      <c r="G475" s="96"/>
      <c r="H475" s="96"/>
      <c r="I475" s="97"/>
      <c r="J475" s="67" t="str">
        <f t="shared" si="47"/>
        <v/>
      </c>
      <c r="K475" s="67" t="str">
        <f t="shared" si="47"/>
        <v/>
      </c>
      <c r="L475" s="67" t="str">
        <f t="shared" si="44"/>
        <v/>
      </c>
      <c r="M475" s="96"/>
      <c r="N475" s="96"/>
      <c r="O475" s="96"/>
      <c r="P475" s="108"/>
      <c r="Q475" s="108"/>
      <c r="R475" s="67" t="str">
        <f t="shared" si="45"/>
        <v/>
      </c>
      <c r="S475" s="67" t="str">
        <f t="shared" si="46"/>
        <v/>
      </c>
      <c r="T475" s="89"/>
      <c r="U475" s="5"/>
      <c r="V475" s="5"/>
      <c r="W475" s="5"/>
      <c r="X475" s="5"/>
      <c r="Y475" s="5"/>
      <c r="Z475" s="5"/>
    </row>
    <row r="476" spans="1:26">
      <c r="A476" s="95"/>
      <c r="B476" s="107"/>
      <c r="C476" s="96"/>
      <c r="D476" s="96"/>
      <c r="E476" s="96"/>
      <c r="F476" s="96"/>
      <c r="G476" s="96"/>
      <c r="H476" s="96"/>
      <c r="I476" s="97"/>
      <c r="J476" s="67" t="str">
        <f t="shared" si="47"/>
        <v/>
      </c>
      <c r="K476" s="67" t="str">
        <f t="shared" si="47"/>
        <v/>
      </c>
      <c r="L476" s="67" t="str">
        <f t="shared" si="44"/>
        <v/>
      </c>
      <c r="M476" s="96"/>
      <c r="N476" s="96"/>
      <c r="O476" s="96"/>
      <c r="P476" s="108"/>
      <c r="Q476" s="108"/>
      <c r="R476" s="67" t="str">
        <f t="shared" si="45"/>
        <v/>
      </c>
      <c r="S476" s="67" t="str">
        <f t="shared" si="46"/>
        <v/>
      </c>
      <c r="T476" s="89"/>
      <c r="U476" s="5"/>
      <c r="V476" s="5"/>
      <c r="W476" s="5"/>
      <c r="X476" s="5"/>
      <c r="Y476" s="5"/>
      <c r="Z476" s="5"/>
    </row>
    <row r="477" spans="1:26">
      <c r="A477" s="95"/>
      <c r="B477" s="107"/>
      <c r="C477" s="96"/>
      <c r="D477" s="96"/>
      <c r="E477" s="96"/>
      <c r="F477" s="96"/>
      <c r="G477" s="96"/>
      <c r="H477" s="96"/>
      <c r="I477" s="97"/>
      <c r="J477" s="67" t="str">
        <f t="shared" si="47"/>
        <v/>
      </c>
      <c r="K477" s="67" t="str">
        <f t="shared" si="47"/>
        <v/>
      </c>
      <c r="L477" s="67" t="str">
        <f t="shared" si="44"/>
        <v/>
      </c>
      <c r="M477" s="96"/>
      <c r="N477" s="96"/>
      <c r="O477" s="96"/>
      <c r="P477" s="108"/>
      <c r="Q477" s="108"/>
      <c r="R477" s="67" t="str">
        <f t="shared" si="45"/>
        <v/>
      </c>
      <c r="S477" s="67" t="str">
        <f t="shared" si="46"/>
        <v/>
      </c>
      <c r="T477" s="89"/>
      <c r="U477" s="5"/>
      <c r="V477" s="5"/>
      <c r="W477" s="5"/>
      <c r="X477" s="5"/>
      <c r="Y477" s="5"/>
      <c r="Z477" s="5"/>
    </row>
    <row r="478" spans="1:26">
      <c r="A478" s="95"/>
      <c r="B478" s="107"/>
      <c r="C478" s="96"/>
      <c r="D478" s="96"/>
      <c r="E478" s="96"/>
      <c r="F478" s="96"/>
      <c r="G478" s="96"/>
      <c r="H478" s="96"/>
      <c r="I478" s="97"/>
      <c r="J478" s="67" t="str">
        <f t="shared" si="47"/>
        <v/>
      </c>
      <c r="K478" s="67" t="str">
        <f t="shared" si="47"/>
        <v/>
      </c>
      <c r="L478" s="67" t="str">
        <f t="shared" si="44"/>
        <v/>
      </c>
      <c r="M478" s="96"/>
      <c r="N478" s="96"/>
      <c r="O478" s="96"/>
      <c r="P478" s="108"/>
      <c r="Q478" s="108"/>
      <c r="R478" s="67" t="str">
        <f t="shared" si="45"/>
        <v/>
      </c>
      <c r="S478" s="67" t="str">
        <f t="shared" si="46"/>
        <v/>
      </c>
      <c r="T478" s="89"/>
      <c r="U478" s="5"/>
      <c r="V478" s="5"/>
      <c r="W478" s="5"/>
      <c r="X478" s="5"/>
      <c r="Y478" s="5"/>
      <c r="Z478" s="5"/>
    </row>
    <row r="479" spans="1:26">
      <c r="A479" s="95"/>
      <c r="B479" s="107"/>
      <c r="C479" s="96"/>
      <c r="D479" s="96"/>
      <c r="E479" s="96"/>
      <c r="F479" s="96"/>
      <c r="G479" s="96"/>
      <c r="H479" s="96"/>
      <c r="I479" s="97"/>
      <c r="J479" s="67" t="str">
        <f t="shared" si="47"/>
        <v/>
      </c>
      <c r="K479" s="67" t="str">
        <f t="shared" si="47"/>
        <v/>
      </c>
      <c r="L479" s="67" t="str">
        <f t="shared" si="44"/>
        <v/>
      </c>
      <c r="M479" s="96"/>
      <c r="N479" s="96"/>
      <c r="O479" s="96"/>
      <c r="P479" s="108"/>
      <c r="Q479" s="108"/>
      <c r="R479" s="67" t="str">
        <f t="shared" si="45"/>
        <v/>
      </c>
      <c r="S479" s="67" t="str">
        <f t="shared" si="46"/>
        <v/>
      </c>
      <c r="T479" s="89"/>
      <c r="U479" s="5"/>
      <c r="V479" s="5"/>
      <c r="W479" s="5"/>
      <c r="X479" s="5"/>
      <c r="Y479" s="5"/>
      <c r="Z479" s="5"/>
    </row>
    <row r="480" spans="1:26">
      <c r="A480" s="95"/>
      <c r="B480" s="107"/>
      <c r="C480" s="96"/>
      <c r="D480" s="96"/>
      <c r="E480" s="96"/>
      <c r="F480" s="96"/>
      <c r="G480" s="96"/>
      <c r="H480" s="96"/>
      <c r="I480" s="97"/>
      <c r="J480" s="67" t="str">
        <f t="shared" si="47"/>
        <v/>
      </c>
      <c r="K480" s="67" t="str">
        <f t="shared" si="47"/>
        <v/>
      </c>
      <c r="L480" s="67" t="str">
        <f t="shared" si="44"/>
        <v/>
      </c>
      <c r="M480" s="96"/>
      <c r="N480" s="96"/>
      <c r="O480" s="96"/>
      <c r="P480" s="108"/>
      <c r="Q480" s="108"/>
      <c r="R480" s="67" t="str">
        <f t="shared" si="45"/>
        <v/>
      </c>
      <c r="S480" s="67" t="str">
        <f t="shared" si="46"/>
        <v/>
      </c>
      <c r="T480" s="89"/>
      <c r="U480" s="5"/>
      <c r="V480" s="5"/>
      <c r="W480" s="5"/>
      <c r="X480" s="5"/>
      <c r="Y480" s="5"/>
      <c r="Z480" s="5"/>
    </row>
    <row r="481" spans="1:26">
      <c r="A481" s="95"/>
      <c r="B481" s="107"/>
      <c r="C481" s="96"/>
      <c r="D481" s="96"/>
      <c r="E481" s="96"/>
      <c r="F481" s="96"/>
      <c r="G481" s="96"/>
      <c r="H481" s="96"/>
      <c r="I481" s="97"/>
      <c r="J481" s="67" t="str">
        <f t="shared" si="47"/>
        <v/>
      </c>
      <c r="K481" s="67" t="str">
        <f t="shared" si="47"/>
        <v/>
      </c>
      <c r="L481" s="67" t="str">
        <f t="shared" si="44"/>
        <v/>
      </c>
      <c r="M481" s="96"/>
      <c r="N481" s="96"/>
      <c r="O481" s="96"/>
      <c r="P481" s="108"/>
      <c r="Q481" s="108"/>
      <c r="R481" s="67" t="str">
        <f t="shared" si="45"/>
        <v/>
      </c>
      <c r="S481" s="67" t="str">
        <f t="shared" si="46"/>
        <v/>
      </c>
      <c r="T481" s="89"/>
      <c r="U481" s="5"/>
      <c r="V481" s="5"/>
      <c r="W481" s="5"/>
      <c r="X481" s="5"/>
      <c r="Y481" s="5"/>
      <c r="Z481" s="5"/>
    </row>
    <row r="482" spans="1:26">
      <c r="A482" s="95"/>
      <c r="B482" s="107"/>
      <c r="C482" s="96"/>
      <c r="D482" s="96"/>
      <c r="E482" s="96"/>
      <c r="F482" s="96"/>
      <c r="G482" s="96"/>
      <c r="H482" s="96"/>
      <c r="I482" s="97"/>
      <c r="J482" s="67" t="str">
        <f t="shared" si="47"/>
        <v/>
      </c>
      <c r="K482" s="67" t="str">
        <f t="shared" si="47"/>
        <v/>
      </c>
      <c r="L482" s="67" t="str">
        <f t="shared" si="44"/>
        <v/>
      </c>
      <c r="M482" s="96"/>
      <c r="N482" s="96"/>
      <c r="O482" s="96"/>
      <c r="P482" s="108"/>
      <c r="Q482" s="108"/>
      <c r="R482" s="67" t="str">
        <f t="shared" si="45"/>
        <v/>
      </c>
      <c r="S482" s="67" t="str">
        <f t="shared" si="46"/>
        <v/>
      </c>
      <c r="T482" s="89"/>
      <c r="U482" s="5"/>
      <c r="V482" s="5"/>
      <c r="W482" s="5"/>
      <c r="X482" s="5"/>
      <c r="Y482" s="5"/>
      <c r="Z482" s="5"/>
    </row>
    <row r="483" spans="1:26">
      <c r="A483" s="95"/>
      <c r="B483" s="107"/>
      <c r="C483" s="96"/>
      <c r="D483" s="96"/>
      <c r="E483" s="96"/>
      <c r="F483" s="96"/>
      <c r="G483" s="96"/>
      <c r="H483" s="96"/>
      <c r="I483" s="97"/>
      <c r="J483" s="67" t="str">
        <f t="shared" si="47"/>
        <v/>
      </c>
      <c r="K483" s="67" t="str">
        <f t="shared" si="47"/>
        <v/>
      </c>
      <c r="L483" s="67" t="str">
        <f t="shared" si="44"/>
        <v/>
      </c>
      <c r="M483" s="96"/>
      <c r="N483" s="96"/>
      <c r="O483" s="96"/>
      <c r="P483" s="108"/>
      <c r="Q483" s="108"/>
      <c r="R483" s="67" t="str">
        <f t="shared" si="45"/>
        <v/>
      </c>
      <c r="S483" s="67" t="str">
        <f t="shared" si="46"/>
        <v/>
      </c>
      <c r="T483" s="89"/>
      <c r="U483" s="5"/>
      <c r="V483" s="5"/>
      <c r="W483" s="5"/>
      <c r="X483" s="5"/>
      <c r="Y483" s="5"/>
      <c r="Z483" s="5"/>
    </row>
    <row r="484" spans="1:26">
      <c r="A484" s="95"/>
      <c r="B484" s="107"/>
      <c r="C484" s="96"/>
      <c r="D484" s="96"/>
      <c r="E484" s="96"/>
      <c r="F484" s="96"/>
      <c r="G484" s="96"/>
      <c r="H484" s="96"/>
      <c r="I484" s="97"/>
      <c r="J484" s="67" t="str">
        <f t="shared" si="47"/>
        <v/>
      </c>
      <c r="K484" s="67" t="str">
        <f t="shared" si="47"/>
        <v/>
      </c>
      <c r="L484" s="67" t="str">
        <f t="shared" si="44"/>
        <v/>
      </c>
      <c r="M484" s="96"/>
      <c r="N484" s="96"/>
      <c r="O484" s="96"/>
      <c r="P484" s="108"/>
      <c r="Q484" s="108"/>
      <c r="R484" s="67" t="str">
        <f t="shared" si="45"/>
        <v/>
      </c>
      <c r="S484" s="67" t="str">
        <f t="shared" si="46"/>
        <v/>
      </c>
      <c r="T484" s="89"/>
      <c r="U484" s="5"/>
      <c r="V484" s="5"/>
      <c r="W484" s="5"/>
      <c r="X484" s="5"/>
      <c r="Y484" s="5"/>
      <c r="Z484" s="5"/>
    </row>
    <row r="485" spans="1:26">
      <c r="A485" s="95"/>
      <c r="B485" s="107"/>
      <c r="C485" s="96"/>
      <c r="D485" s="96"/>
      <c r="E485" s="96"/>
      <c r="F485" s="96"/>
      <c r="G485" s="96"/>
      <c r="H485" s="96"/>
      <c r="I485" s="97"/>
      <c r="J485" s="67" t="str">
        <f t="shared" ref="J485:K504" si="48">IF($A485="","",$I485)</f>
        <v/>
      </c>
      <c r="K485" s="67" t="str">
        <f t="shared" si="48"/>
        <v/>
      </c>
      <c r="L485" s="67" t="str">
        <f t="shared" si="44"/>
        <v/>
      </c>
      <c r="M485" s="96"/>
      <c r="N485" s="96"/>
      <c r="O485" s="96"/>
      <c r="P485" s="108"/>
      <c r="Q485" s="108"/>
      <c r="R485" s="67" t="str">
        <f t="shared" si="45"/>
        <v/>
      </c>
      <c r="S485" s="67" t="str">
        <f t="shared" si="46"/>
        <v/>
      </c>
      <c r="T485" s="89"/>
      <c r="U485" s="5"/>
      <c r="V485" s="5"/>
      <c r="W485" s="5"/>
      <c r="X485" s="5"/>
      <c r="Y485" s="5"/>
      <c r="Z485" s="5"/>
    </row>
    <row r="486" spans="1:26">
      <c r="A486" s="95"/>
      <c r="B486" s="107"/>
      <c r="C486" s="96"/>
      <c r="D486" s="96"/>
      <c r="E486" s="96"/>
      <c r="F486" s="96"/>
      <c r="G486" s="96"/>
      <c r="H486" s="96"/>
      <c r="I486" s="97"/>
      <c r="J486" s="67" t="str">
        <f t="shared" si="48"/>
        <v/>
      </c>
      <c r="K486" s="67" t="str">
        <f t="shared" si="48"/>
        <v/>
      </c>
      <c r="L486" s="67" t="str">
        <f t="shared" si="44"/>
        <v/>
      </c>
      <c r="M486" s="96"/>
      <c r="N486" s="96"/>
      <c r="O486" s="96"/>
      <c r="P486" s="108"/>
      <c r="Q486" s="108"/>
      <c r="R486" s="67" t="str">
        <f t="shared" si="45"/>
        <v/>
      </c>
      <c r="S486" s="67" t="str">
        <f t="shared" si="46"/>
        <v/>
      </c>
      <c r="T486" s="89"/>
      <c r="U486" s="5"/>
      <c r="V486" s="5"/>
      <c r="W486" s="5"/>
      <c r="X486" s="5"/>
      <c r="Y486" s="5"/>
      <c r="Z486" s="5"/>
    </row>
    <row r="487" spans="1:26">
      <c r="A487" s="95"/>
      <c r="B487" s="107"/>
      <c r="C487" s="96"/>
      <c r="D487" s="96"/>
      <c r="E487" s="96"/>
      <c r="F487" s="96"/>
      <c r="G487" s="96"/>
      <c r="H487" s="96"/>
      <c r="I487" s="97"/>
      <c r="J487" s="67" t="str">
        <f t="shared" si="48"/>
        <v/>
      </c>
      <c r="K487" s="67" t="str">
        <f t="shared" si="48"/>
        <v/>
      </c>
      <c r="L487" s="67" t="str">
        <f t="shared" si="44"/>
        <v/>
      </c>
      <c r="M487" s="96"/>
      <c r="N487" s="96"/>
      <c r="O487" s="96"/>
      <c r="P487" s="108"/>
      <c r="Q487" s="108"/>
      <c r="R487" s="67" t="str">
        <f t="shared" si="45"/>
        <v/>
      </c>
      <c r="S487" s="67" t="str">
        <f t="shared" si="46"/>
        <v/>
      </c>
      <c r="T487" s="89"/>
      <c r="U487" s="5"/>
      <c r="V487" s="5"/>
      <c r="W487" s="5"/>
      <c r="X487" s="5"/>
      <c r="Y487" s="5"/>
      <c r="Z487" s="5"/>
    </row>
    <row r="488" spans="1:26">
      <c r="A488" s="95"/>
      <c r="B488" s="107"/>
      <c r="C488" s="96"/>
      <c r="D488" s="96"/>
      <c r="E488" s="96"/>
      <c r="F488" s="96"/>
      <c r="G488" s="96"/>
      <c r="H488" s="96"/>
      <c r="I488" s="97"/>
      <c r="J488" s="67" t="str">
        <f t="shared" si="48"/>
        <v/>
      </c>
      <c r="K488" s="67" t="str">
        <f t="shared" si="48"/>
        <v/>
      </c>
      <c r="L488" s="67" t="str">
        <f t="shared" si="44"/>
        <v/>
      </c>
      <c r="M488" s="96"/>
      <c r="N488" s="96"/>
      <c r="O488" s="96"/>
      <c r="P488" s="108"/>
      <c r="Q488" s="108"/>
      <c r="R488" s="67" t="str">
        <f t="shared" si="45"/>
        <v/>
      </c>
      <c r="S488" s="67" t="str">
        <f t="shared" si="46"/>
        <v/>
      </c>
      <c r="T488" s="89"/>
      <c r="U488" s="5"/>
      <c r="V488" s="5"/>
      <c r="W488" s="5"/>
      <c r="X488" s="5"/>
      <c r="Y488" s="5"/>
      <c r="Z488" s="5"/>
    </row>
    <row r="489" spans="1:26">
      <c r="A489" s="95"/>
      <c r="B489" s="107"/>
      <c r="C489" s="96"/>
      <c r="D489" s="96"/>
      <c r="E489" s="96"/>
      <c r="F489" s="96"/>
      <c r="G489" s="96"/>
      <c r="H489" s="96"/>
      <c r="I489" s="97"/>
      <c r="J489" s="67" t="str">
        <f t="shared" si="48"/>
        <v/>
      </c>
      <c r="K489" s="67" t="str">
        <f t="shared" si="48"/>
        <v/>
      </c>
      <c r="L489" s="67" t="str">
        <f t="shared" si="44"/>
        <v/>
      </c>
      <c r="M489" s="96"/>
      <c r="N489" s="96"/>
      <c r="O489" s="96"/>
      <c r="P489" s="108"/>
      <c r="Q489" s="108"/>
      <c r="R489" s="67" t="str">
        <f t="shared" si="45"/>
        <v/>
      </c>
      <c r="S489" s="67" t="str">
        <f t="shared" si="46"/>
        <v/>
      </c>
      <c r="T489" s="89"/>
      <c r="U489" s="5"/>
      <c r="V489" s="5"/>
      <c r="W489" s="5"/>
      <c r="X489" s="5"/>
      <c r="Y489" s="5"/>
      <c r="Z489" s="5"/>
    </row>
    <row r="490" spans="1:26">
      <c r="A490" s="95"/>
      <c r="B490" s="107"/>
      <c r="C490" s="96"/>
      <c r="D490" s="96"/>
      <c r="E490" s="96"/>
      <c r="F490" s="96"/>
      <c r="G490" s="96"/>
      <c r="H490" s="96"/>
      <c r="I490" s="97"/>
      <c r="J490" s="67" t="str">
        <f t="shared" si="48"/>
        <v/>
      </c>
      <c r="K490" s="67" t="str">
        <f t="shared" si="48"/>
        <v/>
      </c>
      <c r="L490" s="67" t="str">
        <f t="shared" si="44"/>
        <v/>
      </c>
      <c r="M490" s="96"/>
      <c r="N490" s="96"/>
      <c r="O490" s="96"/>
      <c r="P490" s="108"/>
      <c r="Q490" s="108"/>
      <c r="R490" s="67" t="str">
        <f t="shared" si="45"/>
        <v/>
      </c>
      <c r="S490" s="67" t="str">
        <f t="shared" si="46"/>
        <v/>
      </c>
      <c r="T490" s="89"/>
      <c r="U490" s="5"/>
      <c r="V490" s="5"/>
      <c r="W490" s="5"/>
      <c r="X490" s="5"/>
      <c r="Y490" s="5"/>
      <c r="Z490" s="5"/>
    </row>
    <row r="491" spans="1:26">
      <c r="A491" s="95"/>
      <c r="B491" s="107"/>
      <c r="C491" s="96"/>
      <c r="D491" s="96"/>
      <c r="E491" s="96"/>
      <c r="F491" s="96"/>
      <c r="G491" s="96"/>
      <c r="H491" s="96"/>
      <c r="I491" s="97"/>
      <c r="J491" s="67" t="str">
        <f t="shared" si="48"/>
        <v/>
      </c>
      <c r="K491" s="67" t="str">
        <f t="shared" si="48"/>
        <v/>
      </c>
      <c r="L491" s="67" t="str">
        <f t="shared" si="44"/>
        <v/>
      </c>
      <c r="M491" s="96"/>
      <c r="N491" s="96"/>
      <c r="O491" s="96"/>
      <c r="P491" s="108"/>
      <c r="Q491" s="108"/>
      <c r="R491" s="67" t="str">
        <f t="shared" si="45"/>
        <v/>
      </c>
      <c r="S491" s="67" t="str">
        <f t="shared" si="46"/>
        <v/>
      </c>
      <c r="T491" s="89"/>
      <c r="U491" s="5"/>
      <c r="V491" s="5"/>
      <c r="W491" s="5"/>
      <c r="X491" s="5"/>
      <c r="Y491" s="5"/>
      <c r="Z491" s="5"/>
    </row>
    <row r="492" spans="1:26">
      <c r="A492" s="95"/>
      <c r="B492" s="107"/>
      <c r="C492" s="96"/>
      <c r="D492" s="96"/>
      <c r="E492" s="96"/>
      <c r="F492" s="96"/>
      <c r="G492" s="96"/>
      <c r="H492" s="96"/>
      <c r="I492" s="97"/>
      <c r="J492" s="67" t="str">
        <f t="shared" si="48"/>
        <v/>
      </c>
      <c r="K492" s="67" t="str">
        <f t="shared" si="48"/>
        <v/>
      </c>
      <c r="L492" s="67" t="str">
        <f t="shared" si="44"/>
        <v/>
      </c>
      <c r="M492" s="96"/>
      <c r="N492" s="96"/>
      <c r="O492" s="96"/>
      <c r="P492" s="108"/>
      <c r="Q492" s="108"/>
      <c r="R492" s="67" t="str">
        <f t="shared" si="45"/>
        <v/>
      </c>
      <c r="S492" s="67" t="str">
        <f t="shared" si="46"/>
        <v/>
      </c>
      <c r="T492" s="89"/>
      <c r="U492" s="5"/>
      <c r="V492" s="5"/>
      <c r="W492" s="5"/>
      <c r="X492" s="5"/>
      <c r="Y492" s="5"/>
      <c r="Z492" s="5"/>
    </row>
    <row r="493" spans="1:26">
      <c r="A493" s="95"/>
      <c r="B493" s="107"/>
      <c r="C493" s="96"/>
      <c r="D493" s="96"/>
      <c r="E493" s="96"/>
      <c r="F493" s="96"/>
      <c r="G493" s="96"/>
      <c r="H493" s="96"/>
      <c r="I493" s="97"/>
      <c r="J493" s="67" t="str">
        <f t="shared" si="48"/>
        <v/>
      </c>
      <c r="K493" s="67" t="str">
        <f t="shared" si="48"/>
        <v/>
      </c>
      <c r="L493" s="67" t="str">
        <f t="shared" si="44"/>
        <v/>
      </c>
      <c r="M493" s="96"/>
      <c r="N493" s="96"/>
      <c r="O493" s="96"/>
      <c r="P493" s="108"/>
      <c r="Q493" s="108"/>
      <c r="R493" s="67" t="str">
        <f t="shared" si="45"/>
        <v/>
      </c>
      <c r="S493" s="67" t="str">
        <f t="shared" si="46"/>
        <v/>
      </c>
      <c r="T493" s="89"/>
      <c r="U493" s="5"/>
      <c r="V493" s="5"/>
      <c r="W493" s="5"/>
      <c r="X493" s="5"/>
      <c r="Y493" s="5"/>
      <c r="Z493" s="5"/>
    </row>
    <row r="494" spans="1:26">
      <c r="A494" s="95"/>
      <c r="B494" s="107"/>
      <c r="C494" s="96"/>
      <c r="D494" s="96"/>
      <c r="E494" s="96"/>
      <c r="F494" s="96"/>
      <c r="G494" s="96"/>
      <c r="H494" s="96"/>
      <c r="I494" s="97"/>
      <c r="J494" s="67" t="str">
        <f t="shared" si="48"/>
        <v/>
      </c>
      <c r="K494" s="67" t="str">
        <f t="shared" si="48"/>
        <v/>
      </c>
      <c r="L494" s="67" t="str">
        <f t="shared" si="44"/>
        <v/>
      </c>
      <c r="M494" s="96"/>
      <c r="N494" s="96"/>
      <c r="O494" s="96"/>
      <c r="P494" s="108"/>
      <c r="Q494" s="108"/>
      <c r="R494" s="67" t="str">
        <f t="shared" si="45"/>
        <v/>
      </c>
      <c r="S494" s="67" t="str">
        <f t="shared" si="46"/>
        <v/>
      </c>
      <c r="T494" s="89"/>
      <c r="U494" s="5"/>
      <c r="V494" s="5"/>
      <c r="W494" s="5"/>
      <c r="X494" s="5"/>
      <c r="Y494" s="5"/>
      <c r="Z494" s="5"/>
    </row>
    <row r="495" spans="1:26">
      <c r="A495" s="95"/>
      <c r="B495" s="107"/>
      <c r="C495" s="96"/>
      <c r="D495" s="96"/>
      <c r="E495" s="96"/>
      <c r="F495" s="96"/>
      <c r="G495" s="96"/>
      <c r="H495" s="96"/>
      <c r="I495" s="97"/>
      <c r="J495" s="67" t="str">
        <f t="shared" si="48"/>
        <v/>
      </c>
      <c r="K495" s="67" t="str">
        <f t="shared" si="48"/>
        <v/>
      </c>
      <c r="L495" s="67" t="str">
        <f t="shared" si="44"/>
        <v/>
      </c>
      <c r="M495" s="96"/>
      <c r="N495" s="96"/>
      <c r="O495" s="96"/>
      <c r="P495" s="108"/>
      <c r="Q495" s="108"/>
      <c r="R495" s="67" t="str">
        <f t="shared" si="45"/>
        <v/>
      </c>
      <c r="S495" s="67" t="str">
        <f t="shared" si="46"/>
        <v/>
      </c>
      <c r="T495" s="89"/>
      <c r="U495" s="5"/>
      <c r="V495" s="5"/>
      <c r="W495" s="5"/>
      <c r="X495" s="5"/>
      <c r="Y495" s="5"/>
      <c r="Z495" s="5"/>
    </row>
    <row r="496" spans="1:26">
      <c r="A496" s="95"/>
      <c r="B496" s="107"/>
      <c r="C496" s="96"/>
      <c r="D496" s="96"/>
      <c r="E496" s="96"/>
      <c r="F496" s="96"/>
      <c r="G496" s="96"/>
      <c r="H496" s="96"/>
      <c r="I496" s="97"/>
      <c r="J496" s="67" t="str">
        <f t="shared" si="48"/>
        <v/>
      </c>
      <c r="K496" s="67" t="str">
        <f t="shared" si="48"/>
        <v/>
      </c>
      <c r="L496" s="67" t="str">
        <f t="shared" si="44"/>
        <v/>
      </c>
      <c r="M496" s="96"/>
      <c r="N496" s="96"/>
      <c r="O496" s="96"/>
      <c r="P496" s="108"/>
      <c r="Q496" s="108"/>
      <c r="R496" s="67" t="str">
        <f t="shared" si="45"/>
        <v/>
      </c>
      <c r="S496" s="67" t="str">
        <f t="shared" si="46"/>
        <v/>
      </c>
      <c r="T496" s="89"/>
      <c r="U496" s="5"/>
      <c r="V496" s="5"/>
      <c r="W496" s="5"/>
      <c r="X496" s="5"/>
      <c r="Y496" s="5"/>
      <c r="Z496" s="5"/>
    </row>
    <row r="497" spans="1:26">
      <c r="A497" s="95"/>
      <c r="B497" s="107"/>
      <c r="C497" s="96"/>
      <c r="D497" s="96"/>
      <c r="E497" s="96"/>
      <c r="F497" s="96"/>
      <c r="G497" s="96"/>
      <c r="H497" s="96"/>
      <c r="I497" s="97"/>
      <c r="J497" s="67" t="str">
        <f t="shared" si="48"/>
        <v/>
      </c>
      <c r="K497" s="67" t="str">
        <f t="shared" si="48"/>
        <v/>
      </c>
      <c r="L497" s="67" t="str">
        <f t="shared" si="44"/>
        <v/>
      </c>
      <c r="M497" s="96"/>
      <c r="N497" s="96"/>
      <c r="O497" s="96"/>
      <c r="P497" s="108"/>
      <c r="Q497" s="108"/>
      <c r="R497" s="67" t="str">
        <f t="shared" si="45"/>
        <v/>
      </c>
      <c r="S497" s="67" t="str">
        <f t="shared" si="46"/>
        <v/>
      </c>
      <c r="T497" s="89"/>
      <c r="U497" s="5"/>
      <c r="V497" s="5"/>
      <c r="W497" s="5"/>
      <c r="X497" s="5"/>
      <c r="Y497" s="5"/>
      <c r="Z497" s="5"/>
    </row>
    <row r="498" spans="1:26">
      <c r="A498" s="95"/>
      <c r="B498" s="107"/>
      <c r="C498" s="96"/>
      <c r="D498" s="96"/>
      <c r="E498" s="96"/>
      <c r="F498" s="96"/>
      <c r="G498" s="96"/>
      <c r="H498" s="96"/>
      <c r="I498" s="97"/>
      <c r="J498" s="67" t="str">
        <f t="shared" si="48"/>
        <v/>
      </c>
      <c r="K498" s="67" t="str">
        <f t="shared" si="48"/>
        <v/>
      </c>
      <c r="L498" s="67" t="str">
        <f t="shared" si="44"/>
        <v/>
      </c>
      <c r="M498" s="96"/>
      <c r="N498" s="96"/>
      <c r="O498" s="96"/>
      <c r="P498" s="108"/>
      <c r="Q498" s="108"/>
      <c r="R498" s="67" t="str">
        <f t="shared" si="45"/>
        <v/>
      </c>
      <c r="S498" s="67" t="str">
        <f t="shared" si="46"/>
        <v/>
      </c>
      <c r="T498" s="89"/>
      <c r="U498" s="5"/>
      <c r="V498" s="5"/>
      <c r="W498" s="5"/>
      <c r="X498" s="5"/>
      <c r="Y498" s="5"/>
      <c r="Z498" s="5"/>
    </row>
    <row r="499" spans="1:26">
      <c r="A499" s="95"/>
      <c r="B499" s="107"/>
      <c r="C499" s="96"/>
      <c r="D499" s="96"/>
      <c r="E499" s="96"/>
      <c r="F499" s="96"/>
      <c r="G499" s="96"/>
      <c r="H499" s="96"/>
      <c r="I499" s="97"/>
      <c r="J499" s="67" t="str">
        <f t="shared" si="48"/>
        <v/>
      </c>
      <c r="K499" s="67" t="str">
        <f t="shared" si="48"/>
        <v/>
      </c>
      <c r="L499" s="67" t="str">
        <f t="shared" si="44"/>
        <v/>
      </c>
      <c r="M499" s="96"/>
      <c r="N499" s="96"/>
      <c r="O499" s="96"/>
      <c r="P499" s="108"/>
      <c r="Q499" s="108"/>
      <c r="R499" s="67" t="str">
        <f t="shared" si="45"/>
        <v/>
      </c>
      <c r="S499" s="67" t="str">
        <f t="shared" si="46"/>
        <v/>
      </c>
      <c r="T499" s="89"/>
      <c r="U499" s="5"/>
      <c r="V499" s="5"/>
      <c r="W499" s="5"/>
      <c r="X499" s="5"/>
      <c r="Y499" s="5"/>
      <c r="Z499" s="5"/>
    </row>
    <row r="500" spans="1:26">
      <c r="A500" s="95"/>
      <c r="B500" s="107"/>
      <c r="C500" s="96"/>
      <c r="D500" s="96"/>
      <c r="E500" s="96"/>
      <c r="F500" s="96"/>
      <c r="G500" s="96"/>
      <c r="H500" s="96"/>
      <c r="I500" s="97"/>
      <c r="J500" s="67" t="str">
        <f t="shared" si="48"/>
        <v/>
      </c>
      <c r="K500" s="67" t="str">
        <f t="shared" si="48"/>
        <v/>
      </c>
      <c r="L500" s="67" t="str">
        <f t="shared" si="44"/>
        <v/>
      </c>
      <c r="M500" s="96"/>
      <c r="N500" s="96"/>
      <c r="O500" s="96"/>
      <c r="P500" s="108"/>
      <c r="Q500" s="108"/>
      <c r="R500" s="67" t="str">
        <f t="shared" si="45"/>
        <v/>
      </c>
      <c r="S500" s="67" t="str">
        <f t="shared" si="46"/>
        <v/>
      </c>
      <c r="T500" s="89"/>
      <c r="U500" s="5"/>
      <c r="V500" s="5"/>
      <c r="W500" s="5"/>
      <c r="X500" s="5"/>
      <c r="Y500" s="5"/>
      <c r="Z500" s="5"/>
    </row>
    <row r="501" spans="1:26">
      <c r="A501" s="95"/>
      <c r="B501" s="107"/>
      <c r="C501" s="96"/>
      <c r="D501" s="96"/>
      <c r="E501" s="96"/>
      <c r="F501" s="96"/>
      <c r="G501" s="96"/>
      <c r="H501" s="96"/>
      <c r="I501" s="97"/>
      <c r="J501" s="67" t="str">
        <f t="shared" si="48"/>
        <v/>
      </c>
      <c r="K501" s="67" t="str">
        <f t="shared" si="48"/>
        <v/>
      </c>
      <c r="L501" s="67" t="str">
        <f t="shared" si="44"/>
        <v/>
      </c>
      <c r="M501" s="96"/>
      <c r="N501" s="96"/>
      <c r="O501" s="96"/>
      <c r="P501" s="108"/>
      <c r="Q501" s="108"/>
      <c r="R501" s="67" t="str">
        <f t="shared" si="45"/>
        <v/>
      </c>
      <c r="S501" s="67" t="str">
        <f t="shared" si="46"/>
        <v/>
      </c>
      <c r="T501" s="89"/>
      <c r="U501" s="5"/>
      <c r="V501" s="5"/>
      <c r="W501" s="5"/>
      <c r="X501" s="5"/>
      <c r="Y501" s="5"/>
      <c r="Z501" s="5"/>
    </row>
    <row r="502" spans="1:26">
      <c r="A502" s="95"/>
      <c r="B502" s="107"/>
      <c r="C502" s="96"/>
      <c r="D502" s="96"/>
      <c r="E502" s="96"/>
      <c r="F502" s="96"/>
      <c r="G502" s="96"/>
      <c r="H502" s="96"/>
      <c r="I502" s="97"/>
      <c r="J502" s="67" t="str">
        <f t="shared" si="48"/>
        <v/>
      </c>
      <c r="K502" s="67" t="str">
        <f t="shared" si="48"/>
        <v/>
      </c>
      <c r="L502" s="67" t="str">
        <f t="shared" si="44"/>
        <v/>
      </c>
      <c r="M502" s="96"/>
      <c r="N502" s="96"/>
      <c r="O502" s="96"/>
      <c r="P502" s="108"/>
      <c r="Q502" s="108"/>
      <c r="R502" s="67" t="str">
        <f t="shared" si="45"/>
        <v/>
      </c>
      <c r="S502" s="67" t="str">
        <f t="shared" si="46"/>
        <v/>
      </c>
      <c r="T502" s="89"/>
      <c r="U502" s="5"/>
      <c r="V502" s="5"/>
      <c r="W502" s="5"/>
      <c r="X502" s="5"/>
      <c r="Y502" s="5"/>
      <c r="Z502" s="5"/>
    </row>
    <row r="503" spans="1:26">
      <c r="A503" s="95"/>
      <c r="B503" s="107"/>
      <c r="C503" s="96"/>
      <c r="D503" s="96"/>
      <c r="E503" s="96"/>
      <c r="F503" s="96"/>
      <c r="G503" s="96"/>
      <c r="H503" s="96"/>
      <c r="I503" s="97"/>
      <c r="J503" s="67" t="str">
        <f t="shared" si="48"/>
        <v/>
      </c>
      <c r="K503" s="67" t="str">
        <f t="shared" si="48"/>
        <v/>
      </c>
      <c r="L503" s="67" t="str">
        <f t="shared" si="44"/>
        <v/>
      </c>
      <c r="M503" s="96"/>
      <c r="N503" s="96"/>
      <c r="O503" s="96"/>
      <c r="P503" s="108"/>
      <c r="Q503" s="108"/>
      <c r="R503" s="67" t="str">
        <f t="shared" si="45"/>
        <v/>
      </c>
      <c r="S503" s="67" t="str">
        <f t="shared" si="46"/>
        <v/>
      </c>
      <c r="T503" s="89"/>
      <c r="U503" s="5"/>
      <c r="V503" s="5"/>
      <c r="W503" s="5"/>
      <c r="X503" s="5"/>
      <c r="Y503" s="5"/>
      <c r="Z503" s="5"/>
    </row>
    <row r="504" spans="1:26">
      <c r="A504" s="98"/>
      <c r="B504" s="109"/>
      <c r="C504" s="99"/>
      <c r="D504" s="99"/>
      <c r="E504" s="99"/>
      <c r="F504" s="99"/>
      <c r="G504" s="99"/>
      <c r="H504" s="99"/>
      <c r="I504" s="100"/>
      <c r="J504" s="69" t="str">
        <f t="shared" si="48"/>
        <v/>
      </c>
      <c r="K504" s="69" t="str">
        <f t="shared" si="48"/>
        <v/>
      </c>
      <c r="L504" s="69" t="str">
        <f t="shared" si="44"/>
        <v/>
      </c>
      <c r="M504" s="99"/>
      <c r="N504" s="99"/>
      <c r="O504" s="99"/>
      <c r="P504" s="110"/>
      <c r="Q504" s="110"/>
      <c r="R504" s="69" t="str">
        <f t="shared" si="45"/>
        <v/>
      </c>
      <c r="S504" s="69" t="str">
        <f t="shared" si="46"/>
        <v/>
      </c>
      <c r="T504" s="104"/>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T1"/>
    <mergeCell ref="A2:T2"/>
  </mergeCells>
  <conditionalFormatting sqref="L5:L504">
    <cfRule type="expression" dxfId="153" priority="1">
      <formula>ABS(L5)&gt;0.005</formula>
    </cfRule>
  </conditionalFormatting>
  <dataValidations count="7">
    <dataValidation type="list" sqref="P5:P504" xr:uid="{00000000-0002-0000-0700-000005000000}">
      <formula1>"0,0.25,0.5,0.6,0.7,0.8,0.9,1"</formula1>
    </dataValidation>
    <dataValidation type="list" sqref="Q5:Q504" xr:uid="{00000000-0002-0000-0700-000006000000}">
      <formula1>"0,0.05,0.2"</formula1>
    </dataValidation>
    <dataValidation type="list" errorStyle="warning" allowBlank="1" showInputMessage="1" showErrorMessage="1" errorTitle="Check entry" error="Choose a value from the dropdown list where possible." promptTitle="Transaction type" prompt="Choose the transaction type." sqref="C5:C504" xr:uid="{D9BE4906-331C-4786-B11B-5A0C9D9D14A9}">
      <formula1>"Capital Introduced,Sales,Sales Receipt,Expense,Purchase Bill,Purchase Payment,Drawings,Bank Charge,Transfer,Adjustment,Depreciation"</formula1>
    </dataValidation>
    <dataValidation type="list" errorStyle="warning" allowBlank="1" showInputMessage="1" showErrorMessage="1" errorTitle="Check entry" error="Choose a value from the dropdown list where possible." promptTitle="Debit account" prompt="Choose a nominal account code." sqref="G5:G504" xr:uid="{25B5C328-6C62-4F69-B0D6-C96F0377084C}">
      <formula1>AccountCodeList</formula1>
    </dataValidation>
    <dataValidation type="list" errorStyle="warning" allowBlank="1" showInputMessage="1" showErrorMessage="1" errorTitle="Check entry" error="Choose a value from the dropdown list where possible." promptTitle="Credit account" prompt="Choose a nominal account code." sqref="H5:H504" xr:uid="{090F9AA2-5E08-4669-BAD2-55D1D9D6A185}">
      <formula1>AccountCodeList</formula1>
    </dataValidation>
    <dataValidation type="list" errorStyle="warning" allowBlank="1" showInputMessage="1" showErrorMessage="1" errorTitle="Check entry" error="Choose a value from the dropdown list where possible." promptTitle="Bank account" prompt="Choose the bank nominal account code." sqref="M5:M504" xr:uid="{DF2F0FBC-AA4B-4B89-97D0-40F753683037}">
      <formula1>AccountCodeList</formula1>
    </dataValidation>
    <dataValidation type="list" errorStyle="warning" allowBlank="1" showInputMessage="1" showErrorMessage="1" errorTitle="Check entry" error="Choose a value from the dropdown list where possible." promptTitle="Reconciled?" prompt="Mark Yes only after the bank entry has been matched." sqref="N5:N504" xr:uid="{961AC5F1-229C-449B-9C4C-9F65EF548D65}">
      <formula1>"Yes,No"</formula1>
    </dataValidation>
  </dataValidation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600"/>
  <sheetViews>
    <sheetView workbookViewId="0"/>
  </sheetViews>
  <sheetFormatPr defaultRowHeight="14.25"/>
  <cols>
    <col min="1" max="1" width="16.75" bestFit="1" customWidth="1"/>
    <col min="2" max="2" width="10.875" bestFit="1" customWidth="1"/>
    <col min="3" max="3" width="30" customWidth="1"/>
    <col min="4" max="4" width="11.625" bestFit="1" customWidth="1"/>
    <col min="5" max="5" width="13.375" bestFit="1" customWidth="1"/>
    <col min="6" max="6" width="19" bestFit="1" customWidth="1"/>
    <col min="7" max="7" width="17.375" bestFit="1" customWidth="1"/>
    <col min="8" max="8" width="9.625" bestFit="1" customWidth="1"/>
    <col min="9" max="9" width="31.625" customWidth="1"/>
    <col min="11" max="11" width="25.625" bestFit="1" customWidth="1"/>
    <col min="12" max="12" width="10.875" bestFit="1" customWidth="1"/>
  </cols>
  <sheetData>
    <row r="1" spans="1:26" ht="23.25">
      <c r="A1" s="42" t="s">
        <v>240</v>
      </c>
      <c r="B1" s="42"/>
      <c r="C1" s="42"/>
      <c r="D1" s="42"/>
      <c r="E1" s="42"/>
      <c r="F1" s="42"/>
      <c r="G1" s="42"/>
      <c r="H1" s="42"/>
      <c r="I1" s="42"/>
      <c r="J1" s="44"/>
      <c r="K1" s="44"/>
      <c r="L1" s="44"/>
      <c r="M1" s="5"/>
      <c r="N1" s="5"/>
      <c r="O1" s="5"/>
      <c r="P1" s="5"/>
      <c r="Q1" s="5"/>
      <c r="R1" s="5"/>
      <c r="S1" s="5"/>
      <c r="T1" s="5"/>
      <c r="U1" s="5"/>
      <c r="V1" s="5"/>
      <c r="W1" s="5"/>
      <c r="X1" s="5"/>
      <c r="Y1" s="5"/>
      <c r="Z1" s="5"/>
    </row>
    <row r="2" spans="1:26" ht="15">
      <c r="A2" s="43" t="s">
        <v>241</v>
      </c>
      <c r="B2" s="43"/>
      <c r="C2" s="43"/>
      <c r="D2" s="43"/>
      <c r="E2" s="43"/>
      <c r="F2" s="43"/>
      <c r="G2" s="43"/>
      <c r="H2" s="43"/>
      <c r="I2" s="43"/>
      <c r="J2" s="44"/>
      <c r="K2" s="114" t="s">
        <v>242</v>
      </c>
      <c r="L2" s="96" t="s">
        <v>63</v>
      </c>
      <c r="M2" s="5"/>
      <c r="N2" s="5"/>
      <c r="O2" s="5"/>
      <c r="P2" s="5"/>
      <c r="Q2" s="5"/>
      <c r="R2" s="5"/>
      <c r="S2" s="5"/>
      <c r="T2" s="5"/>
      <c r="U2" s="5"/>
      <c r="V2" s="5"/>
      <c r="W2" s="5"/>
      <c r="X2" s="5"/>
      <c r="Y2" s="5"/>
      <c r="Z2" s="5"/>
    </row>
    <row r="3" spans="1:26" ht="15">
      <c r="A3" s="44"/>
      <c r="B3" s="44"/>
      <c r="C3" s="44"/>
      <c r="D3" s="44"/>
      <c r="E3" s="44"/>
      <c r="F3" s="44"/>
      <c r="G3" s="44"/>
      <c r="H3" s="44"/>
      <c r="I3" s="44"/>
      <c r="J3" s="44"/>
      <c r="K3" s="114" t="s">
        <v>243</v>
      </c>
      <c r="L3" s="97">
        <v>0</v>
      </c>
      <c r="M3" s="5"/>
      <c r="N3" s="5"/>
      <c r="O3" s="5"/>
      <c r="P3" s="5"/>
      <c r="Q3" s="5"/>
      <c r="R3" s="5"/>
      <c r="S3" s="5"/>
      <c r="T3" s="5"/>
      <c r="U3" s="5"/>
      <c r="V3" s="5"/>
      <c r="W3" s="5"/>
      <c r="X3" s="5"/>
      <c r="Y3" s="5"/>
      <c r="Z3" s="5"/>
    </row>
    <row r="4" spans="1:26" ht="15">
      <c r="A4" s="45" t="s">
        <v>244</v>
      </c>
      <c r="B4" s="58" t="s">
        <v>226</v>
      </c>
      <c r="C4" s="58" t="s">
        <v>206</v>
      </c>
      <c r="D4" s="58" t="s">
        <v>245</v>
      </c>
      <c r="E4" s="58" t="s">
        <v>246</v>
      </c>
      <c r="F4" s="58" t="s">
        <v>247</v>
      </c>
      <c r="G4" s="58" t="s">
        <v>248</v>
      </c>
      <c r="H4" s="58" t="s">
        <v>249</v>
      </c>
      <c r="I4" s="46" t="s">
        <v>47</v>
      </c>
      <c r="J4" s="44"/>
      <c r="K4" s="114" t="s">
        <v>250</v>
      </c>
      <c r="L4" s="107">
        <v>46118</v>
      </c>
      <c r="M4" s="5"/>
      <c r="N4" s="5"/>
      <c r="O4" s="5"/>
      <c r="P4" s="5"/>
      <c r="Q4" s="5"/>
      <c r="R4" s="5"/>
      <c r="S4" s="5"/>
      <c r="T4" s="5"/>
      <c r="U4" s="5"/>
      <c r="V4" s="5"/>
      <c r="W4" s="5"/>
      <c r="X4" s="5"/>
      <c r="Y4" s="5"/>
      <c r="Z4" s="5"/>
    </row>
    <row r="5" spans="1:26" ht="15">
      <c r="A5" s="92"/>
      <c r="B5" s="105"/>
      <c r="C5" s="93"/>
      <c r="D5" s="94"/>
      <c r="E5" s="94"/>
      <c r="F5" s="65" t="str">
        <f>IF($A5="","",$L$3+$D5-$E5)</f>
        <v/>
      </c>
      <c r="G5" s="93"/>
      <c r="H5" s="93"/>
      <c r="I5" s="88"/>
      <c r="J5" s="44"/>
      <c r="K5" s="114" t="s">
        <v>251</v>
      </c>
      <c r="L5" s="107">
        <v>46482</v>
      </c>
      <c r="M5" s="5"/>
      <c r="N5" s="5"/>
      <c r="O5" s="5"/>
      <c r="P5" s="5"/>
      <c r="Q5" s="5"/>
      <c r="R5" s="5"/>
      <c r="S5" s="5"/>
      <c r="T5" s="5"/>
      <c r="U5" s="5"/>
      <c r="V5" s="5"/>
      <c r="W5" s="5"/>
      <c r="X5" s="5"/>
      <c r="Y5" s="5"/>
      <c r="Z5" s="5"/>
    </row>
    <row r="6" spans="1:26">
      <c r="A6" s="95"/>
      <c r="B6" s="107"/>
      <c r="C6" s="96"/>
      <c r="D6" s="97"/>
      <c r="E6" s="97"/>
      <c r="F6" s="67" t="str">
        <f t="shared" ref="F6:F69" si="0">IF($A6="","",$F5+$D6-$E6)</f>
        <v/>
      </c>
      <c r="G6" s="96"/>
      <c r="H6" s="96"/>
      <c r="I6" s="89"/>
      <c r="J6" s="44"/>
      <c r="K6" s="44"/>
      <c r="L6" s="44"/>
      <c r="M6" s="5"/>
      <c r="N6" s="5"/>
      <c r="O6" s="5"/>
      <c r="P6" s="5"/>
      <c r="Q6" s="5"/>
      <c r="R6" s="5"/>
      <c r="S6" s="5"/>
      <c r="T6" s="5"/>
      <c r="U6" s="5"/>
      <c r="V6" s="5"/>
      <c r="W6" s="5"/>
      <c r="X6" s="5"/>
      <c r="Y6" s="5"/>
      <c r="Z6" s="5"/>
    </row>
    <row r="7" spans="1:26">
      <c r="A7" s="95"/>
      <c r="B7" s="107"/>
      <c r="C7" s="96"/>
      <c r="D7" s="97"/>
      <c r="E7" s="97"/>
      <c r="F7" s="67" t="str">
        <f t="shared" si="0"/>
        <v/>
      </c>
      <c r="G7" s="96"/>
      <c r="H7" s="96"/>
      <c r="I7" s="89"/>
      <c r="J7" s="44"/>
      <c r="K7" s="44"/>
      <c r="L7" s="44"/>
      <c r="M7" s="5"/>
      <c r="N7" s="5"/>
      <c r="O7" s="5"/>
      <c r="P7" s="5"/>
      <c r="Q7" s="5"/>
      <c r="R7" s="5"/>
      <c r="S7" s="5"/>
      <c r="T7" s="5"/>
      <c r="U7" s="5"/>
      <c r="V7" s="5"/>
      <c r="W7" s="5"/>
      <c r="X7" s="5"/>
      <c r="Y7" s="5"/>
      <c r="Z7" s="5"/>
    </row>
    <row r="8" spans="1:26">
      <c r="A8" s="95"/>
      <c r="B8" s="107"/>
      <c r="C8" s="96"/>
      <c r="D8" s="97"/>
      <c r="E8" s="97"/>
      <c r="F8" s="67" t="str">
        <f t="shared" si="0"/>
        <v/>
      </c>
      <c r="G8" s="96"/>
      <c r="H8" s="96"/>
      <c r="I8" s="89"/>
      <c r="J8" s="44"/>
      <c r="K8" s="44"/>
      <c r="L8" s="44"/>
      <c r="M8" s="5"/>
      <c r="N8" s="5"/>
      <c r="O8" s="5"/>
      <c r="P8" s="5"/>
      <c r="Q8" s="5"/>
      <c r="R8" s="5"/>
      <c r="S8" s="5"/>
      <c r="T8" s="5"/>
      <c r="U8" s="5"/>
      <c r="V8" s="5"/>
      <c r="W8" s="5"/>
      <c r="X8" s="5"/>
      <c r="Y8" s="5"/>
      <c r="Z8" s="5"/>
    </row>
    <row r="9" spans="1:26">
      <c r="A9" s="95"/>
      <c r="B9" s="107"/>
      <c r="C9" s="96"/>
      <c r="D9" s="97"/>
      <c r="E9" s="97"/>
      <c r="F9" s="67" t="str">
        <f t="shared" si="0"/>
        <v/>
      </c>
      <c r="G9" s="96"/>
      <c r="H9" s="96"/>
      <c r="I9" s="89"/>
      <c r="J9" s="44"/>
      <c r="K9" s="44"/>
      <c r="L9" s="44"/>
      <c r="M9" s="5"/>
      <c r="N9" s="5"/>
      <c r="O9" s="5"/>
      <c r="P9" s="5"/>
      <c r="Q9" s="5"/>
      <c r="R9" s="5"/>
      <c r="S9" s="5"/>
      <c r="T9" s="5"/>
      <c r="U9" s="5"/>
      <c r="V9" s="5"/>
      <c r="W9" s="5"/>
      <c r="X9" s="5"/>
      <c r="Y9" s="5"/>
      <c r="Z9" s="5"/>
    </row>
    <row r="10" spans="1:26">
      <c r="A10" s="95"/>
      <c r="B10" s="107"/>
      <c r="C10" s="96"/>
      <c r="D10" s="97"/>
      <c r="E10" s="97"/>
      <c r="F10" s="67" t="str">
        <f t="shared" si="0"/>
        <v/>
      </c>
      <c r="G10" s="96"/>
      <c r="H10" s="96"/>
      <c r="I10" s="89"/>
      <c r="J10" s="44"/>
      <c r="K10" s="44"/>
      <c r="L10" s="44"/>
      <c r="M10" s="5"/>
      <c r="N10" s="5"/>
      <c r="O10" s="5"/>
      <c r="P10" s="5"/>
      <c r="Q10" s="5"/>
      <c r="R10" s="5"/>
      <c r="S10" s="5"/>
      <c r="T10" s="5"/>
      <c r="U10" s="5"/>
      <c r="V10" s="5"/>
      <c r="W10" s="5"/>
      <c r="X10" s="5"/>
      <c r="Y10" s="5"/>
      <c r="Z10" s="5"/>
    </row>
    <row r="11" spans="1:26">
      <c r="A11" s="95"/>
      <c r="B11" s="107"/>
      <c r="C11" s="96"/>
      <c r="D11" s="97"/>
      <c r="E11" s="97"/>
      <c r="F11" s="67" t="str">
        <f t="shared" si="0"/>
        <v/>
      </c>
      <c r="G11" s="96"/>
      <c r="H11" s="96"/>
      <c r="I11" s="89"/>
      <c r="J11" s="44"/>
      <c r="K11" s="44"/>
      <c r="L11" s="44"/>
      <c r="M11" s="5"/>
      <c r="N11" s="5"/>
      <c r="O11" s="5"/>
      <c r="P11" s="5"/>
      <c r="Q11" s="5"/>
      <c r="R11" s="5"/>
      <c r="S11" s="5"/>
      <c r="T11" s="5"/>
      <c r="U11" s="5"/>
      <c r="V11" s="5"/>
      <c r="W11" s="5"/>
      <c r="X11" s="5"/>
      <c r="Y11" s="5"/>
      <c r="Z11" s="5"/>
    </row>
    <row r="12" spans="1:26">
      <c r="A12" s="95"/>
      <c r="B12" s="107"/>
      <c r="C12" s="96"/>
      <c r="D12" s="97"/>
      <c r="E12" s="97"/>
      <c r="F12" s="67" t="str">
        <f t="shared" si="0"/>
        <v/>
      </c>
      <c r="G12" s="96"/>
      <c r="H12" s="96"/>
      <c r="I12" s="89"/>
      <c r="J12" s="44"/>
      <c r="K12" s="44"/>
      <c r="L12" s="44"/>
      <c r="M12" s="5"/>
      <c r="N12" s="5"/>
      <c r="O12" s="5"/>
      <c r="P12" s="5"/>
      <c r="Q12" s="5"/>
      <c r="R12" s="5"/>
      <c r="S12" s="5"/>
      <c r="T12" s="5"/>
      <c r="U12" s="5"/>
      <c r="V12" s="5"/>
      <c r="W12" s="5"/>
      <c r="X12" s="5"/>
      <c r="Y12" s="5"/>
      <c r="Z12" s="5"/>
    </row>
    <row r="13" spans="1:26">
      <c r="A13" s="95"/>
      <c r="B13" s="107"/>
      <c r="C13" s="96"/>
      <c r="D13" s="97"/>
      <c r="E13" s="97"/>
      <c r="F13" s="67" t="str">
        <f t="shared" si="0"/>
        <v/>
      </c>
      <c r="G13" s="96"/>
      <c r="H13" s="96"/>
      <c r="I13" s="89"/>
      <c r="J13" s="44"/>
      <c r="K13" s="44"/>
      <c r="L13" s="44"/>
      <c r="M13" s="5"/>
      <c r="N13" s="5"/>
      <c r="O13" s="5"/>
      <c r="P13" s="5"/>
      <c r="Q13" s="5"/>
      <c r="R13" s="5"/>
      <c r="S13" s="5"/>
      <c r="T13" s="5"/>
      <c r="U13" s="5"/>
      <c r="V13" s="5"/>
      <c r="W13" s="5"/>
      <c r="X13" s="5"/>
      <c r="Y13" s="5"/>
      <c r="Z13" s="5"/>
    </row>
    <row r="14" spans="1:26">
      <c r="A14" s="95"/>
      <c r="B14" s="107"/>
      <c r="C14" s="96"/>
      <c r="D14" s="97"/>
      <c r="E14" s="97"/>
      <c r="F14" s="67" t="str">
        <f t="shared" si="0"/>
        <v/>
      </c>
      <c r="G14" s="96"/>
      <c r="H14" s="96"/>
      <c r="I14" s="89"/>
      <c r="J14" s="44"/>
      <c r="K14" s="44"/>
      <c r="L14" s="44"/>
      <c r="M14" s="5"/>
      <c r="N14" s="5"/>
      <c r="O14" s="5"/>
      <c r="P14" s="5"/>
      <c r="Q14" s="5"/>
      <c r="R14" s="5"/>
      <c r="S14" s="5"/>
      <c r="T14" s="5"/>
      <c r="U14" s="5"/>
      <c r="V14" s="5"/>
      <c r="W14" s="5"/>
      <c r="X14" s="5"/>
      <c r="Y14" s="5"/>
      <c r="Z14" s="5"/>
    </row>
    <row r="15" spans="1:26">
      <c r="A15" s="95"/>
      <c r="B15" s="107"/>
      <c r="C15" s="96"/>
      <c r="D15" s="97"/>
      <c r="E15" s="97"/>
      <c r="F15" s="67" t="str">
        <f t="shared" si="0"/>
        <v/>
      </c>
      <c r="G15" s="96"/>
      <c r="H15" s="96"/>
      <c r="I15" s="89"/>
      <c r="J15" s="44"/>
      <c r="K15" s="44"/>
      <c r="L15" s="44"/>
      <c r="M15" s="5"/>
      <c r="N15" s="5"/>
      <c r="O15" s="5"/>
      <c r="P15" s="5"/>
      <c r="Q15" s="5"/>
      <c r="R15" s="5"/>
      <c r="S15" s="5"/>
      <c r="T15" s="5"/>
      <c r="U15" s="5"/>
      <c r="V15" s="5"/>
      <c r="W15" s="5"/>
      <c r="X15" s="5"/>
      <c r="Y15" s="5"/>
      <c r="Z15" s="5"/>
    </row>
    <row r="16" spans="1:26">
      <c r="A16" s="95"/>
      <c r="B16" s="107"/>
      <c r="C16" s="96"/>
      <c r="D16" s="97"/>
      <c r="E16" s="97"/>
      <c r="F16" s="67" t="str">
        <f t="shared" si="0"/>
        <v/>
      </c>
      <c r="G16" s="96"/>
      <c r="H16" s="96"/>
      <c r="I16" s="89"/>
      <c r="J16" s="44"/>
      <c r="K16" s="44"/>
      <c r="L16" s="44"/>
      <c r="M16" s="5"/>
      <c r="N16" s="5"/>
      <c r="O16" s="5"/>
      <c r="P16" s="5"/>
      <c r="Q16" s="5"/>
      <c r="R16" s="5"/>
      <c r="S16" s="5"/>
      <c r="T16" s="5"/>
      <c r="U16" s="5"/>
      <c r="V16" s="5"/>
      <c r="W16" s="5"/>
      <c r="X16" s="5"/>
      <c r="Y16" s="5"/>
      <c r="Z16" s="5"/>
    </row>
    <row r="17" spans="1:26">
      <c r="A17" s="95"/>
      <c r="B17" s="107"/>
      <c r="C17" s="96"/>
      <c r="D17" s="97"/>
      <c r="E17" s="97"/>
      <c r="F17" s="67" t="str">
        <f t="shared" si="0"/>
        <v/>
      </c>
      <c r="G17" s="96"/>
      <c r="H17" s="96"/>
      <c r="I17" s="89"/>
      <c r="J17" s="44"/>
      <c r="K17" s="44"/>
      <c r="L17" s="44"/>
      <c r="M17" s="5"/>
      <c r="N17" s="5"/>
      <c r="O17" s="5"/>
      <c r="P17" s="5"/>
      <c r="Q17" s="5"/>
      <c r="R17" s="5"/>
      <c r="S17" s="5"/>
      <c r="T17" s="5"/>
      <c r="U17" s="5"/>
      <c r="V17" s="5"/>
      <c r="W17" s="5"/>
      <c r="X17" s="5"/>
      <c r="Y17" s="5"/>
      <c r="Z17" s="5"/>
    </row>
    <row r="18" spans="1:26">
      <c r="A18" s="95"/>
      <c r="B18" s="107"/>
      <c r="C18" s="96"/>
      <c r="D18" s="97"/>
      <c r="E18" s="97"/>
      <c r="F18" s="67" t="str">
        <f t="shared" si="0"/>
        <v/>
      </c>
      <c r="G18" s="96"/>
      <c r="H18" s="96"/>
      <c r="I18" s="89"/>
      <c r="J18" s="44"/>
      <c r="K18" s="44"/>
      <c r="L18" s="44"/>
      <c r="M18" s="5"/>
      <c r="N18" s="5"/>
      <c r="O18" s="5"/>
      <c r="P18" s="5"/>
      <c r="Q18" s="5"/>
      <c r="R18" s="5"/>
      <c r="S18" s="5"/>
      <c r="T18" s="5"/>
      <c r="U18" s="5"/>
      <c r="V18" s="5"/>
      <c r="W18" s="5"/>
      <c r="X18" s="5"/>
      <c r="Y18" s="5"/>
      <c r="Z18" s="5"/>
    </row>
    <row r="19" spans="1:26">
      <c r="A19" s="95"/>
      <c r="B19" s="107"/>
      <c r="C19" s="96"/>
      <c r="D19" s="97"/>
      <c r="E19" s="97"/>
      <c r="F19" s="67" t="str">
        <f t="shared" si="0"/>
        <v/>
      </c>
      <c r="G19" s="96"/>
      <c r="H19" s="96"/>
      <c r="I19" s="89"/>
      <c r="J19" s="44"/>
      <c r="K19" s="44"/>
      <c r="L19" s="44"/>
      <c r="M19" s="5"/>
      <c r="N19" s="5"/>
      <c r="O19" s="5"/>
      <c r="P19" s="5"/>
      <c r="Q19" s="5"/>
      <c r="R19" s="5"/>
      <c r="S19" s="5"/>
      <c r="T19" s="5"/>
      <c r="U19" s="5"/>
      <c r="V19" s="5"/>
      <c r="W19" s="5"/>
      <c r="X19" s="5"/>
      <c r="Y19" s="5"/>
      <c r="Z19" s="5"/>
    </row>
    <row r="20" spans="1:26">
      <c r="A20" s="95"/>
      <c r="B20" s="107"/>
      <c r="C20" s="96"/>
      <c r="D20" s="97"/>
      <c r="E20" s="97"/>
      <c r="F20" s="67" t="str">
        <f t="shared" si="0"/>
        <v/>
      </c>
      <c r="G20" s="96"/>
      <c r="H20" s="96"/>
      <c r="I20" s="89"/>
      <c r="J20" s="44"/>
      <c r="K20" s="44"/>
      <c r="L20" s="44"/>
      <c r="M20" s="5"/>
      <c r="N20" s="5"/>
      <c r="O20" s="5"/>
      <c r="P20" s="5"/>
      <c r="Q20" s="5"/>
      <c r="R20" s="5"/>
      <c r="S20" s="5"/>
      <c r="T20" s="5"/>
      <c r="U20" s="5"/>
      <c r="V20" s="5"/>
      <c r="W20" s="5"/>
      <c r="X20" s="5"/>
      <c r="Y20" s="5"/>
      <c r="Z20" s="5"/>
    </row>
    <row r="21" spans="1:26">
      <c r="A21" s="95"/>
      <c r="B21" s="107"/>
      <c r="C21" s="96"/>
      <c r="D21" s="97"/>
      <c r="E21" s="97"/>
      <c r="F21" s="67" t="str">
        <f t="shared" si="0"/>
        <v/>
      </c>
      <c r="G21" s="96"/>
      <c r="H21" s="96"/>
      <c r="I21" s="89"/>
      <c r="J21" s="44"/>
      <c r="K21" s="44"/>
      <c r="L21" s="44"/>
      <c r="M21" s="5"/>
      <c r="N21" s="5"/>
      <c r="O21" s="5"/>
      <c r="P21" s="5"/>
      <c r="Q21" s="5"/>
      <c r="R21" s="5"/>
      <c r="S21" s="5"/>
      <c r="T21" s="5"/>
      <c r="U21" s="5"/>
      <c r="V21" s="5"/>
      <c r="W21" s="5"/>
      <c r="X21" s="5"/>
      <c r="Y21" s="5"/>
      <c r="Z21" s="5"/>
    </row>
    <row r="22" spans="1:26">
      <c r="A22" s="95"/>
      <c r="B22" s="107"/>
      <c r="C22" s="96"/>
      <c r="D22" s="97"/>
      <c r="E22" s="97"/>
      <c r="F22" s="67" t="str">
        <f t="shared" si="0"/>
        <v/>
      </c>
      <c r="G22" s="96"/>
      <c r="H22" s="96"/>
      <c r="I22" s="89"/>
      <c r="J22" s="44"/>
      <c r="K22" s="44"/>
      <c r="L22" s="44"/>
      <c r="M22" s="5"/>
      <c r="N22" s="5"/>
      <c r="O22" s="5"/>
      <c r="P22" s="5"/>
      <c r="Q22" s="5"/>
      <c r="R22" s="5"/>
      <c r="S22" s="5"/>
      <c r="T22" s="5"/>
      <c r="U22" s="5"/>
      <c r="V22" s="5"/>
      <c r="W22" s="5"/>
      <c r="X22" s="5"/>
      <c r="Y22" s="5"/>
      <c r="Z22" s="5"/>
    </row>
    <row r="23" spans="1:26">
      <c r="A23" s="95"/>
      <c r="B23" s="107"/>
      <c r="C23" s="96"/>
      <c r="D23" s="97"/>
      <c r="E23" s="97"/>
      <c r="F23" s="67" t="str">
        <f t="shared" si="0"/>
        <v/>
      </c>
      <c r="G23" s="96"/>
      <c r="H23" s="96"/>
      <c r="I23" s="89"/>
      <c r="J23" s="44"/>
      <c r="K23" s="44"/>
      <c r="L23" s="44"/>
      <c r="M23" s="5"/>
      <c r="N23" s="5"/>
      <c r="O23" s="5"/>
      <c r="P23" s="5"/>
      <c r="Q23" s="5"/>
      <c r="R23" s="5"/>
      <c r="S23" s="5"/>
      <c r="T23" s="5"/>
      <c r="U23" s="5"/>
      <c r="V23" s="5"/>
      <c r="W23" s="5"/>
      <c r="X23" s="5"/>
      <c r="Y23" s="5"/>
      <c r="Z23" s="5"/>
    </row>
    <row r="24" spans="1:26">
      <c r="A24" s="95"/>
      <c r="B24" s="107"/>
      <c r="C24" s="96"/>
      <c r="D24" s="97"/>
      <c r="E24" s="97"/>
      <c r="F24" s="67" t="str">
        <f t="shared" si="0"/>
        <v/>
      </c>
      <c r="G24" s="96"/>
      <c r="H24" s="96"/>
      <c r="I24" s="89"/>
      <c r="J24" s="44"/>
      <c r="K24" s="44"/>
      <c r="L24" s="44"/>
      <c r="M24" s="5"/>
      <c r="N24" s="5"/>
      <c r="O24" s="5"/>
      <c r="P24" s="5"/>
      <c r="Q24" s="5"/>
      <c r="R24" s="5"/>
      <c r="S24" s="5"/>
      <c r="T24" s="5"/>
      <c r="U24" s="5"/>
      <c r="V24" s="5"/>
      <c r="W24" s="5"/>
      <c r="X24" s="5"/>
      <c r="Y24" s="5"/>
      <c r="Z24" s="5"/>
    </row>
    <row r="25" spans="1:26">
      <c r="A25" s="95"/>
      <c r="B25" s="107"/>
      <c r="C25" s="96"/>
      <c r="D25" s="97"/>
      <c r="E25" s="97"/>
      <c r="F25" s="67" t="str">
        <f t="shared" si="0"/>
        <v/>
      </c>
      <c r="G25" s="96"/>
      <c r="H25" s="96"/>
      <c r="I25" s="89"/>
      <c r="J25" s="44"/>
      <c r="K25" s="44"/>
      <c r="L25" s="44"/>
      <c r="M25" s="5"/>
      <c r="N25" s="5"/>
      <c r="O25" s="5"/>
      <c r="P25" s="5"/>
      <c r="Q25" s="5"/>
      <c r="R25" s="5"/>
      <c r="S25" s="5"/>
      <c r="T25" s="5"/>
      <c r="U25" s="5"/>
      <c r="V25" s="5"/>
      <c r="W25" s="5"/>
      <c r="X25" s="5"/>
      <c r="Y25" s="5"/>
      <c r="Z25" s="5"/>
    </row>
    <row r="26" spans="1:26">
      <c r="A26" s="95"/>
      <c r="B26" s="107"/>
      <c r="C26" s="96"/>
      <c r="D26" s="97"/>
      <c r="E26" s="97"/>
      <c r="F26" s="67" t="str">
        <f t="shared" si="0"/>
        <v/>
      </c>
      <c r="G26" s="96"/>
      <c r="H26" s="96"/>
      <c r="I26" s="89"/>
      <c r="J26" s="44"/>
      <c r="K26" s="44"/>
      <c r="L26" s="44"/>
      <c r="M26" s="5"/>
      <c r="N26" s="5"/>
      <c r="O26" s="5"/>
      <c r="P26" s="5"/>
      <c r="Q26" s="5"/>
      <c r="R26" s="5"/>
      <c r="S26" s="5"/>
      <c r="T26" s="5"/>
      <c r="U26" s="5"/>
      <c r="V26" s="5"/>
      <c r="W26" s="5"/>
      <c r="X26" s="5"/>
      <c r="Y26" s="5"/>
      <c r="Z26" s="5"/>
    </row>
    <row r="27" spans="1:26">
      <c r="A27" s="95"/>
      <c r="B27" s="107"/>
      <c r="C27" s="96"/>
      <c r="D27" s="97"/>
      <c r="E27" s="97"/>
      <c r="F27" s="67" t="str">
        <f t="shared" si="0"/>
        <v/>
      </c>
      <c r="G27" s="96"/>
      <c r="H27" s="96"/>
      <c r="I27" s="89"/>
      <c r="J27" s="44"/>
      <c r="K27" s="44"/>
      <c r="L27" s="44"/>
      <c r="M27" s="5"/>
      <c r="N27" s="5"/>
      <c r="O27" s="5"/>
      <c r="P27" s="5"/>
      <c r="Q27" s="5"/>
      <c r="R27" s="5"/>
      <c r="S27" s="5"/>
      <c r="T27" s="5"/>
      <c r="U27" s="5"/>
      <c r="V27" s="5"/>
      <c r="W27" s="5"/>
      <c r="X27" s="5"/>
      <c r="Y27" s="5"/>
      <c r="Z27" s="5"/>
    </row>
    <row r="28" spans="1:26">
      <c r="A28" s="95"/>
      <c r="B28" s="107"/>
      <c r="C28" s="96"/>
      <c r="D28" s="97"/>
      <c r="E28" s="97"/>
      <c r="F28" s="67" t="str">
        <f t="shared" si="0"/>
        <v/>
      </c>
      <c r="G28" s="96"/>
      <c r="H28" s="96"/>
      <c r="I28" s="89"/>
      <c r="J28" s="44"/>
      <c r="K28" s="44"/>
      <c r="L28" s="44"/>
      <c r="M28" s="5"/>
      <c r="N28" s="5"/>
      <c r="O28" s="5"/>
      <c r="P28" s="5"/>
      <c r="Q28" s="5"/>
      <c r="R28" s="5"/>
      <c r="S28" s="5"/>
      <c r="T28" s="5"/>
      <c r="U28" s="5"/>
      <c r="V28" s="5"/>
      <c r="W28" s="5"/>
      <c r="X28" s="5"/>
      <c r="Y28" s="5"/>
      <c r="Z28" s="5"/>
    </row>
    <row r="29" spans="1:26">
      <c r="A29" s="95"/>
      <c r="B29" s="107"/>
      <c r="C29" s="96"/>
      <c r="D29" s="97"/>
      <c r="E29" s="97"/>
      <c r="F29" s="67" t="str">
        <f t="shared" si="0"/>
        <v/>
      </c>
      <c r="G29" s="96"/>
      <c r="H29" s="96"/>
      <c r="I29" s="89"/>
      <c r="J29" s="44"/>
      <c r="K29" s="44"/>
      <c r="L29" s="44"/>
      <c r="M29" s="5"/>
      <c r="N29" s="5"/>
      <c r="O29" s="5"/>
      <c r="P29" s="5"/>
      <c r="Q29" s="5"/>
      <c r="R29" s="5"/>
      <c r="S29" s="5"/>
      <c r="T29" s="5"/>
      <c r="U29" s="5"/>
      <c r="V29" s="5"/>
      <c r="W29" s="5"/>
      <c r="X29" s="5"/>
      <c r="Y29" s="5"/>
      <c r="Z29" s="5"/>
    </row>
    <row r="30" spans="1:26">
      <c r="A30" s="95"/>
      <c r="B30" s="107"/>
      <c r="C30" s="96"/>
      <c r="D30" s="97"/>
      <c r="E30" s="97"/>
      <c r="F30" s="67" t="str">
        <f t="shared" si="0"/>
        <v/>
      </c>
      <c r="G30" s="96"/>
      <c r="H30" s="96"/>
      <c r="I30" s="89"/>
      <c r="J30" s="44"/>
      <c r="K30" s="44"/>
      <c r="L30" s="44"/>
      <c r="M30" s="5"/>
      <c r="N30" s="5"/>
      <c r="O30" s="5"/>
      <c r="P30" s="5"/>
      <c r="Q30" s="5"/>
      <c r="R30" s="5"/>
      <c r="S30" s="5"/>
      <c r="T30" s="5"/>
      <c r="U30" s="5"/>
      <c r="V30" s="5"/>
      <c r="W30" s="5"/>
      <c r="X30" s="5"/>
      <c r="Y30" s="5"/>
      <c r="Z30" s="5"/>
    </row>
    <row r="31" spans="1:26">
      <c r="A31" s="95"/>
      <c r="B31" s="107"/>
      <c r="C31" s="96"/>
      <c r="D31" s="97"/>
      <c r="E31" s="97"/>
      <c r="F31" s="67" t="str">
        <f t="shared" si="0"/>
        <v/>
      </c>
      <c r="G31" s="96"/>
      <c r="H31" s="96"/>
      <c r="I31" s="89"/>
      <c r="J31" s="44"/>
      <c r="K31" s="44"/>
      <c r="L31" s="44"/>
      <c r="M31" s="5"/>
      <c r="N31" s="5"/>
      <c r="O31" s="5"/>
      <c r="P31" s="5"/>
      <c r="Q31" s="5"/>
      <c r="R31" s="5"/>
      <c r="S31" s="5"/>
      <c r="T31" s="5"/>
      <c r="U31" s="5"/>
      <c r="V31" s="5"/>
      <c r="W31" s="5"/>
      <c r="X31" s="5"/>
      <c r="Y31" s="5"/>
      <c r="Z31" s="5"/>
    </row>
    <row r="32" spans="1:26">
      <c r="A32" s="95"/>
      <c r="B32" s="107"/>
      <c r="C32" s="96"/>
      <c r="D32" s="97"/>
      <c r="E32" s="97"/>
      <c r="F32" s="67" t="str">
        <f t="shared" si="0"/>
        <v/>
      </c>
      <c r="G32" s="96"/>
      <c r="H32" s="96"/>
      <c r="I32" s="89"/>
      <c r="J32" s="44"/>
      <c r="K32" s="44"/>
      <c r="L32" s="44"/>
      <c r="M32" s="5"/>
      <c r="N32" s="5"/>
      <c r="O32" s="5"/>
      <c r="P32" s="5"/>
      <c r="Q32" s="5"/>
      <c r="R32" s="5"/>
      <c r="S32" s="5"/>
      <c r="T32" s="5"/>
      <c r="U32" s="5"/>
      <c r="V32" s="5"/>
      <c r="W32" s="5"/>
      <c r="X32" s="5"/>
      <c r="Y32" s="5"/>
      <c r="Z32" s="5"/>
    </row>
    <row r="33" spans="1:26">
      <c r="A33" s="95"/>
      <c r="B33" s="107"/>
      <c r="C33" s="96"/>
      <c r="D33" s="97"/>
      <c r="E33" s="97"/>
      <c r="F33" s="67" t="str">
        <f t="shared" si="0"/>
        <v/>
      </c>
      <c r="G33" s="96"/>
      <c r="H33" s="96"/>
      <c r="I33" s="89"/>
      <c r="J33" s="44"/>
      <c r="K33" s="44"/>
      <c r="L33" s="44"/>
      <c r="M33" s="5"/>
      <c r="N33" s="5"/>
      <c r="O33" s="5"/>
      <c r="P33" s="5"/>
      <c r="Q33" s="5"/>
      <c r="R33" s="5"/>
      <c r="S33" s="5"/>
      <c r="T33" s="5"/>
      <c r="U33" s="5"/>
      <c r="V33" s="5"/>
      <c r="W33" s="5"/>
      <c r="X33" s="5"/>
      <c r="Y33" s="5"/>
      <c r="Z33" s="5"/>
    </row>
    <row r="34" spans="1:26">
      <c r="A34" s="95"/>
      <c r="B34" s="107"/>
      <c r="C34" s="96"/>
      <c r="D34" s="97"/>
      <c r="E34" s="97"/>
      <c r="F34" s="67" t="str">
        <f t="shared" si="0"/>
        <v/>
      </c>
      <c r="G34" s="96"/>
      <c r="H34" s="96"/>
      <c r="I34" s="89"/>
      <c r="J34" s="44"/>
      <c r="K34" s="44"/>
      <c r="L34" s="44"/>
      <c r="M34" s="5"/>
      <c r="N34" s="5"/>
      <c r="O34" s="5"/>
      <c r="P34" s="5"/>
      <c r="Q34" s="5"/>
      <c r="R34" s="5"/>
      <c r="S34" s="5"/>
      <c r="T34" s="5"/>
      <c r="U34" s="5"/>
      <c r="V34" s="5"/>
      <c r="W34" s="5"/>
      <c r="X34" s="5"/>
      <c r="Y34" s="5"/>
      <c r="Z34" s="5"/>
    </row>
    <row r="35" spans="1:26">
      <c r="A35" s="95"/>
      <c r="B35" s="107"/>
      <c r="C35" s="96"/>
      <c r="D35" s="97"/>
      <c r="E35" s="97"/>
      <c r="F35" s="67" t="str">
        <f t="shared" si="0"/>
        <v/>
      </c>
      <c r="G35" s="96"/>
      <c r="H35" s="96"/>
      <c r="I35" s="89"/>
      <c r="J35" s="44"/>
      <c r="K35" s="44"/>
      <c r="L35" s="44"/>
      <c r="M35" s="5"/>
      <c r="N35" s="5"/>
      <c r="O35" s="5"/>
      <c r="P35" s="5"/>
      <c r="Q35" s="5"/>
      <c r="R35" s="5"/>
      <c r="S35" s="5"/>
      <c r="T35" s="5"/>
      <c r="U35" s="5"/>
      <c r="V35" s="5"/>
      <c r="W35" s="5"/>
      <c r="X35" s="5"/>
      <c r="Y35" s="5"/>
      <c r="Z35" s="5"/>
    </row>
    <row r="36" spans="1:26">
      <c r="A36" s="95"/>
      <c r="B36" s="107"/>
      <c r="C36" s="96"/>
      <c r="D36" s="97"/>
      <c r="E36" s="97"/>
      <c r="F36" s="67" t="str">
        <f t="shared" si="0"/>
        <v/>
      </c>
      <c r="G36" s="96"/>
      <c r="H36" s="96"/>
      <c r="I36" s="89"/>
      <c r="J36" s="44"/>
      <c r="K36" s="44"/>
      <c r="L36" s="44"/>
      <c r="M36" s="5"/>
      <c r="N36" s="5"/>
      <c r="O36" s="5"/>
      <c r="P36" s="5"/>
      <c r="Q36" s="5"/>
      <c r="R36" s="5"/>
      <c r="S36" s="5"/>
      <c r="T36" s="5"/>
      <c r="U36" s="5"/>
      <c r="V36" s="5"/>
      <c r="W36" s="5"/>
      <c r="X36" s="5"/>
      <c r="Y36" s="5"/>
      <c r="Z36" s="5"/>
    </row>
    <row r="37" spans="1:26">
      <c r="A37" s="95"/>
      <c r="B37" s="107"/>
      <c r="C37" s="96"/>
      <c r="D37" s="97"/>
      <c r="E37" s="97"/>
      <c r="F37" s="67" t="str">
        <f t="shared" si="0"/>
        <v/>
      </c>
      <c r="G37" s="96"/>
      <c r="H37" s="96"/>
      <c r="I37" s="89"/>
      <c r="J37" s="44"/>
      <c r="K37" s="44"/>
      <c r="L37" s="44"/>
      <c r="M37" s="5"/>
      <c r="N37" s="5"/>
      <c r="O37" s="5"/>
      <c r="P37" s="5"/>
      <c r="Q37" s="5"/>
      <c r="R37" s="5"/>
      <c r="S37" s="5"/>
      <c r="T37" s="5"/>
      <c r="U37" s="5"/>
      <c r="V37" s="5"/>
      <c r="W37" s="5"/>
      <c r="X37" s="5"/>
      <c r="Y37" s="5"/>
      <c r="Z37" s="5"/>
    </row>
    <row r="38" spans="1:26">
      <c r="A38" s="95"/>
      <c r="B38" s="107"/>
      <c r="C38" s="96"/>
      <c r="D38" s="97"/>
      <c r="E38" s="97"/>
      <c r="F38" s="67" t="str">
        <f t="shared" si="0"/>
        <v/>
      </c>
      <c r="G38" s="96"/>
      <c r="H38" s="96"/>
      <c r="I38" s="89"/>
      <c r="J38" s="44"/>
      <c r="K38" s="44"/>
      <c r="L38" s="44"/>
      <c r="M38" s="5"/>
      <c r="N38" s="5"/>
      <c r="O38" s="5"/>
      <c r="P38" s="5"/>
      <c r="Q38" s="5"/>
      <c r="R38" s="5"/>
      <c r="S38" s="5"/>
      <c r="T38" s="5"/>
      <c r="U38" s="5"/>
      <c r="V38" s="5"/>
      <c r="W38" s="5"/>
      <c r="X38" s="5"/>
      <c r="Y38" s="5"/>
      <c r="Z38" s="5"/>
    </row>
    <row r="39" spans="1:26">
      <c r="A39" s="95"/>
      <c r="B39" s="107"/>
      <c r="C39" s="96"/>
      <c r="D39" s="97"/>
      <c r="E39" s="97"/>
      <c r="F39" s="67" t="str">
        <f t="shared" si="0"/>
        <v/>
      </c>
      <c r="G39" s="96"/>
      <c r="H39" s="96"/>
      <c r="I39" s="89"/>
      <c r="J39" s="44"/>
      <c r="K39" s="44"/>
      <c r="L39" s="44"/>
      <c r="M39" s="5"/>
      <c r="N39" s="5"/>
      <c r="O39" s="5"/>
      <c r="P39" s="5"/>
      <c r="Q39" s="5"/>
      <c r="R39" s="5"/>
      <c r="S39" s="5"/>
      <c r="T39" s="5"/>
      <c r="U39" s="5"/>
      <c r="V39" s="5"/>
      <c r="W39" s="5"/>
      <c r="X39" s="5"/>
      <c r="Y39" s="5"/>
      <c r="Z39" s="5"/>
    </row>
    <row r="40" spans="1:26">
      <c r="A40" s="95"/>
      <c r="B40" s="107"/>
      <c r="C40" s="96"/>
      <c r="D40" s="97"/>
      <c r="E40" s="97"/>
      <c r="F40" s="67" t="str">
        <f t="shared" si="0"/>
        <v/>
      </c>
      <c r="G40" s="96"/>
      <c r="H40" s="96"/>
      <c r="I40" s="89"/>
      <c r="J40" s="44"/>
      <c r="K40" s="44"/>
      <c r="L40" s="44"/>
      <c r="M40" s="5"/>
      <c r="N40" s="5"/>
      <c r="O40" s="5"/>
      <c r="P40" s="5"/>
      <c r="Q40" s="5"/>
      <c r="R40" s="5"/>
      <c r="S40" s="5"/>
      <c r="T40" s="5"/>
      <c r="U40" s="5"/>
      <c r="V40" s="5"/>
      <c r="W40" s="5"/>
      <c r="X40" s="5"/>
      <c r="Y40" s="5"/>
      <c r="Z40" s="5"/>
    </row>
    <row r="41" spans="1:26">
      <c r="A41" s="95"/>
      <c r="B41" s="107"/>
      <c r="C41" s="96"/>
      <c r="D41" s="97"/>
      <c r="E41" s="97"/>
      <c r="F41" s="67" t="str">
        <f t="shared" si="0"/>
        <v/>
      </c>
      <c r="G41" s="96"/>
      <c r="H41" s="96"/>
      <c r="I41" s="89"/>
      <c r="J41" s="44"/>
      <c r="K41" s="44"/>
      <c r="L41" s="44"/>
      <c r="M41" s="5"/>
      <c r="N41" s="5"/>
      <c r="O41" s="5"/>
      <c r="P41" s="5"/>
      <c r="Q41" s="5"/>
      <c r="R41" s="5"/>
      <c r="S41" s="5"/>
      <c r="T41" s="5"/>
      <c r="U41" s="5"/>
      <c r="V41" s="5"/>
      <c r="W41" s="5"/>
      <c r="X41" s="5"/>
      <c r="Y41" s="5"/>
      <c r="Z41" s="5"/>
    </row>
    <row r="42" spans="1:26">
      <c r="A42" s="95"/>
      <c r="B42" s="107"/>
      <c r="C42" s="96"/>
      <c r="D42" s="97"/>
      <c r="E42" s="97"/>
      <c r="F42" s="67" t="str">
        <f t="shared" si="0"/>
        <v/>
      </c>
      <c r="G42" s="96"/>
      <c r="H42" s="96"/>
      <c r="I42" s="89"/>
      <c r="J42" s="44"/>
      <c r="K42" s="44"/>
      <c r="L42" s="44"/>
      <c r="M42" s="5"/>
      <c r="N42" s="5"/>
      <c r="O42" s="5"/>
      <c r="P42" s="5"/>
      <c r="Q42" s="5"/>
      <c r="R42" s="5"/>
      <c r="S42" s="5"/>
      <c r="T42" s="5"/>
      <c r="U42" s="5"/>
      <c r="V42" s="5"/>
      <c r="W42" s="5"/>
      <c r="X42" s="5"/>
      <c r="Y42" s="5"/>
      <c r="Z42" s="5"/>
    </row>
    <row r="43" spans="1:26">
      <c r="A43" s="95"/>
      <c r="B43" s="107"/>
      <c r="C43" s="96"/>
      <c r="D43" s="97"/>
      <c r="E43" s="97"/>
      <c r="F43" s="67" t="str">
        <f t="shared" si="0"/>
        <v/>
      </c>
      <c r="G43" s="96"/>
      <c r="H43" s="96"/>
      <c r="I43" s="89"/>
      <c r="J43" s="44"/>
      <c r="K43" s="44"/>
      <c r="L43" s="44"/>
      <c r="M43" s="5"/>
      <c r="N43" s="5"/>
      <c r="O43" s="5"/>
      <c r="P43" s="5"/>
      <c r="Q43" s="5"/>
      <c r="R43" s="5"/>
      <c r="S43" s="5"/>
      <c r="T43" s="5"/>
      <c r="U43" s="5"/>
      <c r="V43" s="5"/>
      <c r="W43" s="5"/>
      <c r="X43" s="5"/>
      <c r="Y43" s="5"/>
      <c r="Z43" s="5"/>
    </row>
    <row r="44" spans="1:26">
      <c r="A44" s="95"/>
      <c r="B44" s="107"/>
      <c r="C44" s="96"/>
      <c r="D44" s="97"/>
      <c r="E44" s="97"/>
      <c r="F44" s="67" t="str">
        <f t="shared" si="0"/>
        <v/>
      </c>
      <c r="G44" s="96"/>
      <c r="H44" s="96"/>
      <c r="I44" s="89"/>
      <c r="J44" s="44"/>
      <c r="K44" s="44"/>
      <c r="L44" s="44"/>
      <c r="M44" s="5"/>
      <c r="N44" s="5"/>
      <c r="O44" s="5"/>
      <c r="P44" s="5"/>
      <c r="Q44" s="5"/>
      <c r="R44" s="5"/>
      <c r="S44" s="5"/>
      <c r="T44" s="5"/>
      <c r="U44" s="5"/>
      <c r="V44" s="5"/>
      <c r="W44" s="5"/>
      <c r="X44" s="5"/>
      <c r="Y44" s="5"/>
      <c r="Z44" s="5"/>
    </row>
    <row r="45" spans="1:26">
      <c r="A45" s="95"/>
      <c r="B45" s="107"/>
      <c r="C45" s="96"/>
      <c r="D45" s="97"/>
      <c r="E45" s="97"/>
      <c r="F45" s="67" t="str">
        <f t="shared" si="0"/>
        <v/>
      </c>
      <c r="G45" s="96"/>
      <c r="H45" s="96"/>
      <c r="I45" s="89"/>
      <c r="J45" s="44"/>
      <c r="K45" s="44"/>
      <c r="L45" s="44"/>
      <c r="M45" s="5"/>
      <c r="N45" s="5"/>
      <c r="O45" s="5"/>
      <c r="P45" s="5"/>
      <c r="Q45" s="5"/>
      <c r="R45" s="5"/>
      <c r="S45" s="5"/>
      <c r="T45" s="5"/>
      <c r="U45" s="5"/>
      <c r="V45" s="5"/>
      <c r="W45" s="5"/>
      <c r="X45" s="5"/>
      <c r="Y45" s="5"/>
      <c r="Z45" s="5"/>
    </row>
    <row r="46" spans="1:26">
      <c r="A46" s="95"/>
      <c r="B46" s="107"/>
      <c r="C46" s="96"/>
      <c r="D46" s="97"/>
      <c r="E46" s="97"/>
      <c r="F46" s="67" t="str">
        <f t="shared" si="0"/>
        <v/>
      </c>
      <c r="G46" s="96"/>
      <c r="H46" s="96"/>
      <c r="I46" s="89"/>
      <c r="J46" s="44"/>
      <c r="K46" s="44"/>
      <c r="L46" s="44"/>
      <c r="M46" s="5"/>
      <c r="N46" s="5"/>
      <c r="O46" s="5"/>
      <c r="P46" s="5"/>
      <c r="Q46" s="5"/>
      <c r="R46" s="5"/>
      <c r="S46" s="5"/>
      <c r="T46" s="5"/>
      <c r="U46" s="5"/>
      <c r="V46" s="5"/>
      <c r="W46" s="5"/>
      <c r="X46" s="5"/>
      <c r="Y46" s="5"/>
      <c r="Z46" s="5"/>
    </row>
    <row r="47" spans="1:26">
      <c r="A47" s="95"/>
      <c r="B47" s="107"/>
      <c r="C47" s="96"/>
      <c r="D47" s="97"/>
      <c r="E47" s="97"/>
      <c r="F47" s="67" t="str">
        <f t="shared" si="0"/>
        <v/>
      </c>
      <c r="G47" s="96"/>
      <c r="H47" s="96"/>
      <c r="I47" s="89"/>
      <c r="J47" s="44"/>
      <c r="K47" s="44"/>
      <c r="L47" s="44"/>
      <c r="M47" s="5"/>
      <c r="N47" s="5"/>
      <c r="O47" s="5"/>
      <c r="P47" s="5"/>
      <c r="Q47" s="5"/>
      <c r="R47" s="5"/>
      <c r="S47" s="5"/>
      <c r="T47" s="5"/>
      <c r="U47" s="5"/>
      <c r="V47" s="5"/>
      <c r="W47" s="5"/>
      <c r="X47" s="5"/>
      <c r="Y47" s="5"/>
      <c r="Z47" s="5"/>
    </row>
    <row r="48" spans="1:26">
      <c r="A48" s="95"/>
      <c r="B48" s="107"/>
      <c r="C48" s="96"/>
      <c r="D48" s="97"/>
      <c r="E48" s="97"/>
      <c r="F48" s="67" t="str">
        <f t="shared" si="0"/>
        <v/>
      </c>
      <c r="G48" s="96"/>
      <c r="H48" s="96"/>
      <c r="I48" s="89"/>
      <c r="J48" s="44"/>
      <c r="K48" s="44"/>
      <c r="L48" s="44"/>
      <c r="M48" s="5"/>
      <c r="N48" s="5"/>
      <c r="O48" s="5"/>
      <c r="P48" s="5"/>
      <c r="Q48" s="5"/>
      <c r="R48" s="5"/>
      <c r="S48" s="5"/>
      <c r="T48" s="5"/>
      <c r="U48" s="5"/>
      <c r="V48" s="5"/>
      <c r="W48" s="5"/>
      <c r="X48" s="5"/>
      <c r="Y48" s="5"/>
      <c r="Z48" s="5"/>
    </row>
    <row r="49" spans="1:26">
      <c r="A49" s="95"/>
      <c r="B49" s="107"/>
      <c r="C49" s="96"/>
      <c r="D49" s="97"/>
      <c r="E49" s="97"/>
      <c r="F49" s="67" t="str">
        <f t="shared" si="0"/>
        <v/>
      </c>
      <c r="G49" s="96"/>
      <c r="H49" s="96"/>
      <c r="I49" s="89"/>
      <c r="J49" s="44"/>
      <c r="K49" s="44"/>
      <c r="L49" s="44"/>
      <c r="M49" s="5"/>
      <c r="N49" s="5"/>
      <c r="O49" s="5"/>
      <c r="P49" s="5"/>
      <c r="Q49" s="5"/>
      <c r="R49" s="5"/>
      <c r="S49" s="5"/>
      <c r="T49" s="5"/>
      <c r="U49" s="5"/>
      <c r="V49" s="5"/>
      <c r="W49" s="5"/>
      <c r="X49" s="5"/>
      <c r="Y49" s="5"/>
      <c r="Z49" s="5"/>
    </row>
    <row r="50" spans="1:26">
      <c r="A50" s="95"/>
      <c r="B50" s="107"/>
      <c r="C50" s="96"/>
      <c r="D50" s="97"/>
      <c r="E50" s="97"/>
      <c r="F50" s="67" t="str">
        <f t="shared" si="0"/>
        <v/>
      </c>
      <c r="G50" s="96"/>
      <c r="H50" s="96"/>
      <c r="I50" s="89"/>
      <c r="J50" s="44"/>
      <c r="K50" s="44"/>
      <c r="L50" s="44"/>
      <c r="M50" s="5"/>
      <c r="N50" s="5"/>
      <c r="O50" s="5"/>
      <c r="P50" s="5"/>
      <c r="Q50" s="5"/>
      <c r="R50" s="5"/>
      <c r="S50" s="5"/>
      <c r="T50" s="5"/>
      <c r="U50" s="5"/>
      <c r="V50" s="5"/>
      <c r="W50" s="5"/>
      <c r="X50" s="5"/>
      <c r="Y50" s="5"/>
      <c r="Z50" s="5"/>
    </row>
    <row r="51" spans="1:26">
      <c r="A51" s="95"/>
      <c r="B51" s="107"/>
      <c r="C51" s="96"/>
      <c r="D51" s="97"/>
      <c r="E51" s="97"/>
      <c r="F51" s="67" t="str">
        <f t="shared" si="0"/>
        <v/>
      </c>
      <c r="G51" s="96"/>
      <c r="H51" s="96"/>
      <c r="I51" s="89"/>
      <c r="J51" s="44"/>
      <c r="K51" s="44"/>
      <c r="L51" s="44"/>
      <c r="M51" s="5"/>
      <c r="N51" s="5"/>
      <c r="O51" s="5"/>
      <c r="P51" s="5"/>
      <c r="Q51" s="5"/>
      <c r="R51" s="5"/>
      <c r="S51" s="5"/>
      <c r="T51" s="5"/>
      <c r="U51" s="5"/>
      <c r="V51" s="5"/>
      <c r="W51" s="5"/>
      <c r="X51" s="5"/>
      <c r="Y51" s="5"/>
      <c r="Z51" s="5"/>
    </row>
    <row r="52" spans="1:26">
      <c r="A52" s="95"/>
      <c r="B52" s="107"/>
      <c r="C52" s="96"/>
      <c r="D52" s="97"/>
      <c r="E52" s="97"/>
      <c r="F52" s="67" t="str">
        <f t="shared" si="0"/>
        <v/>
      </c>
      <c r="G52" s="96"/>
      <c r="H52" s="96"/>
      <c r="I52" s="89"/>
      <c r="J52" s="44"/>
      <c r="K52" s="44"/>
      <c r="L52" s="44"/>
      <c r="M52" s="5"/>
      <c r="N52" s="5"/>
      <c r="O52" s="5"/>
      <c r="P52" s="5"/>
      <c r="Q52" s="5"/>
      <c r="R52" s="5"/>
      <c r="S52" s="5"/>
      <c r="T52" s="5"/>
      <c r="U52" s="5"/>
      <c r="V52" s="5"/>
      <c r="W52" s="5"/>
      <c r="X52" s="5"/>
      <c r="Y52" s="5"/>
      <c r="Z52" s="5"/>
    </row>
    <row r="53" spans="1:26">
      <c r="A53" s="95"/>
      <c r="B53" s="107"/>
      <c r="C53" s="96"/>
      <c r="D53" s="97"/>
      <c r="E53" s="97"/>
      <c r="F53" s="67" t="str">
        <f t="shared" si="0"/>
        <v/>
      </c>
      <c r="G53" s="96"/>
      <c r="H53" s="96"/>
      <c r="I53" s="89"/>
      <c r="J53" s="44"/>
      <c r="K53" s="44"/>
      <c r="L53" s="44"/>
      <c r="M53" s="5"/>
      <c r="N53" s="5"/>
      <c r="O53" s="5"/>
      <c r="P53" s="5"/>
      <c r="Q53" s="5"/>
      <c r="R53" s="5"/>
      <c r="S53" s="5"/>
      <c r="T53" s="5"/>
      <c r="U53" s="5"/>
      <c r="V53" s="5"/>
      <c r="W53" s="5"/>
      <c r="X53" s="5"/>
      <c r="Y53" s="5"/>
      <c r="Z53" s="5"/>
    </row>
    <row r="54" spans="1:26">
      <c r="A54" s="95"/>
      <c r="B54" s="107"/>
      <c r="C54" s="96"/>
      <c r="D54" s="97"/>
      <c r="E54" s="97"/>
      <c r="F54" s="67" t="str">
        <f t="shared" si="0"/>
        <v/>
      </c>
      <c r="G54" s="96"/>
      <c r="H54" s="96"/>
      <c r="I54" s="89"/>
      <c r="J54" s="44"/>
      <c r="K54" s="44"/>
      <c r="L54" s="44"/>
      <c r="M54" s="5"/>
      <c r="N54" s="5"/>
      <c r="O54" s="5"/>
      <c r="P54" s="5"/>
      <c r="Q54" s="5"/>
      <c r="R54" s="5"/>
      <c r="S54" s="5"/>
      <c r="T54" s="5"/>
      <c r="U54" s="5"/>
      <c r="V54" s="5"/>
      <c r="W54" s="5"/>
      <c r="X54" s="5"/>
      <c r="Y54" s="5"/>
      <c r="Z54" s="5"/>
    </row>
    <row r="55" spans="1:26">
      <c r="A55" s="95"/>
      <c r="B55" s="107"/>
      <c r="C55" s="96"/>
      <c r="D55" s="97"/>
      <c r="E55" s="97"/>
      <c r="F55" s="67" t="str">
        <f t="shared" si="0"/>
        <v/>
      </c>
      <c r="G55" s="96"/>
      <c r="H55" s="96"/>
      <c r="I55" s="89"/>
      <c r="J55" s="44"/>
      <c r="K55" s="44"/>
      <c r="L55" s="44"/>
      <c r="M55" s="5"/>
      <c r="N55" s="5"/>
      <c r="O55" s="5"/>
      <c r="P55" s="5"/>
      <c r="Q55" s="5"/>
      <c r="R55" s="5"/>
      <c r="S55" s="5"/>
      <c r="T55" s="5"/>
      <c r="U55" s="5"/>
      <c r="V55" s="5"/>
      <c r="W55" s="5"/>
      <c r="X55" s="5"/>
      <c r="Y55" s="5"/>
      <c r="Z55" s="5"/>
    </row>
    <row r="56" spans="1:26">
      <c r="A56" s="95"/>
      <c r="B56" s="107"/>
      <c r="C56" s="96"/>
      <c r="D56" s="97"/>
      <c r="E56" s="97"/>
      <c r="F56" s="67" t="str">
        <f t="shared" si="0"/>
        <v/>
      </c>
      <c r="G56" s="96"/>
      <c r="H56" s="96"/>
      <c r="I56" s="89"/>
      <c r="J56" s="44"/>
      <c r="K56" s="44"/>
      <c r="L56" s="44"/>
      <c r="M56" s="5"/>
      <c r="N56" s="5"/>
      <c r="O56" s="5"/>
      <c r="P56" s="5"/>
      <c r="Q56" s="5"/>
      <c r="R56" s="5"/>
      <c r="S56" s="5"/>
      <c r="T56" s="5"/>
      <c r="U56" s="5"/>
      <c r="V56" s="5"/>
      <c r="W56" s="5"/>
      <c r="X56" s="5"/>
      <c r="Y56" s="5"/>
      <c r="Z56" s="5"/>
    </row>
    <row r="57" spans="1:26">
      <c r="A57" s="95"/>
      <c r="B57" s="107"/>
      <c r="C57" s="96"/>
      <c r="D57" s="97"/>
      <c r="E57" s="97"/>
      <c r="F57" s="67" t="str">
        <f t="shared" si="0"/>
        <v/>
      </c>
      <c r="G57" s="96"/>
      <c r="H57" s="96"/>
      <c r="I57" s="89"/>
      <c r="J57" s="44"/>
      <c r="K57" s="44"/>
      <c r="L57" s="44"/>
      <c r="M57" s="5"/>
      <c r="N57" s="5"/>
      <c r="O57" s="5"/>
      <c r="P57" s="5"/>
      <c r="Q57" s="5"/>
      <c r="R57" s="5"/>
      <c r="S57" s="5"/>
      <c r="T57" s="5"/>
      <c r="U57" s="5"/>
      <c r="V57" s="5"/>
      <c r="W57" s="5"/>
      <c r="X57" s="5"/>
      <c r="Y57" s="5"/>
      <c r="Z57" s="5"/>
    </row>
    <row r="58" spans="1:26">
      <c r="A58" s="95"/>
      <c r="B58" s="107"/>
      <c r="C58" s="96"/>
      <c r="D58" s="97"/>
      <c r="E58" s="97"/>
      <c r="F58" s="67" t="str">
        <f t="shared" si="0"/>
        <v/>
      </c>
      <c r="G58" s="96"/>
      <c r="H58" s="96"/>
      <c r="I58" s="89"/>
      <c r="J58" s="44"/>
      <c r="K58" s="44"/>
      <c r="L58" s="44"/>
      <c r="M58" s="5"/>
      <c r="N58" s="5"/>
      <c r="O58" s="5"/>
      <c r="P58" s="5"/>
      <c r="Q58" s="5"/>
      <c r="R58" s="5"/>
      <c r="S58" s="5"/>
      <c r="T58" s="5"/>
      <c r="U58" s="5"/>
      <c r="V58" s="5"/>
      <c r="W58" s="5"/>
      <c r="X58" s="5"/>
      <c r="Y58" s="5"/>
      <c r="Z58" s="5"/>
    </row>
    <row r="59" spans="1:26">
      <c r="A59" s="95"/>
      <c r="B59" s="107"/>
      <c r="C59" s="96"/>
      <c r="D59" s="97"/>
      <c r="E59" s="97"/>
      <c r="F59" s="67" t="str">
        <f t="shared" si="0"/>
        <v/>
      </c>
      <c r="G59" s="96"/>
      <c r="H59" s="96"/>
      <c r="I59" s="89"/>
      <c r="J59" s="44"/>
      <c r="K59" s="44"/>
      <c r="L59" s="44"/>
      <c r="M59" s="5"/>
      <c r="N59" s="5"/>
      <c r="O59" s="5"/>
      <c r="P59" s="5"/>
      <c r="Q59" s="5"/>
      <c r="R59" s="5"/>
      <c r="S59" s="5"/>
      <c r="T59" s="5"/>
      <c r="U59" s="5"/>
      <c r="V59" s="5"/>
      <c r="W59" s="5"/>
      <c r="X59" s="5"/>
      <c r="Y59" s="5"/>
      <c r="Z59" s="5"/>
    </row>
    <row r="60" spans="1:26">
      <c r="A60" s="95"/>
      <c r="B60" s="107"/>
      <c r="C60" s="96"/>
      <c r="D60" s="97"/>
      <c r="E60" s="97"/>
      <c r="F60" s="67" t="str">
        <f t="shared" si="0"/>
        <v/>
      </c>
      <c r="G60" s="96"/>
      <c r="H60" s="96"/>
      <c r="I60" s="89"/>
      <c r="J60" s="44"/>
      <c r="K60" s="44"/>
      <c r="L60" s="44"/>
      <c r="M60" s="5"/>
      <c r="N60" s="5"/>
      <c r="O60" s="5"/>
      <c r="P60" s="5"/>
      <c r="Q60" s="5"/>
      <c r="R60" s="5"/>
      <c r="S60" s="5"/>
      <c r="T60" s="5"/>
      <c r="U60" s="5"/>
      <c r="V60" s="5"/>
      <c r="W60" s="5"/>
      <c r="X60" s="5"/>
      <c r="Y60" s="5"/>
      <c r="Z60" s="5"/>
    </row>
    <row r="61" spans="1:26">
      <c r="A61" s="95"/>
      <c r="B61" s="107"/>
      <c r="C61" s="96"/>
      <c r="D61" s="97"/>
      <c r="E61" s="97"/>
      <c r="F61" s="67" t="str">
        <f t="shared" si="0"/>
        <v/>
      </c>
      <c r="G61" s="96"/>
      <c r="H61" s="96"/>
      <c r="I61" s="89"/>
      <c r="J61" s="44"/>
      <c r="K61" s="44"/>
      <c r="L61" s="44"/>
      <c r="M61" s="5"/>
      <c r="N61" s="5"/>
      <c r="O61" s="5"/>
      <c r="P61" s="5"/>
      <c r="Q61" s="5"/>
      <c r="R61" s="5"/>
      <c r="S61" s="5"/>
      <c r="T61" s="5"/>
      <c r="U61" s="5"/>
      <c r="V61" s="5"/>
      <c r="W61" s="5"/>
      <c r="X61" s="5"/>
      <c r="Y61" s="5"/>
      <c r="Z61" s="5"/>
    </row>
    <row r="62" spans="1:26">
      <c r="A62" s="95"/>
      <c r="B62" s="107"/>
      <c r="C62" s="96"/>
      <c r="D62" s="97"/>
      <c r="E62" s="97"/>
      <c r="F62" s="67" t="str">
        <f t="shared" si="0"/>
        <v/>
      </c>
      <c r="G62" s="96"/>
      <c r="H62" s="96"/>
      <c r="I62" s="89"/>
      <c r="J62" s="44"/>
      <c r="K62" s="44"/>
      <c r="L62" s="44"/>
      <c r="M62" s="5"/>
      <c r="N62" s="5"/>
      <c r="O62" s="5"/>
      <c r="P62" s="5"/>
      <c r="Q62" s="5"/>
      <c r="R62" s="5"/>
      <c r="S62" s="5"/>
      <c r="T62" s="5"/>
      <c r="U62" s="5"/>
      <c r="V62" s="5"/>
      <c r="W62" s="5"/>
      <c r="X62" s="5"/>
      <c r="Y62" s="5"/>
      <c r="Z62" s="5"/>
    </row>
    <row r="63" spans="1:26">
      <c r="A63" s="95"/>
      <c r="B63" s="107"/>
      <c r="C63" s="96"/>
      <c r="D63" s="97"/>
      <c r="E63" s="97"/>
      <c r="F63" s="67" t="str">
        <f t="shared" si="0"/>
        <v/>
      </c>
      <c r="G63" s="96"/>
      <c r="H63" s="96"/>
      <c r="I63" s="89"/>
      <c r="J63" s="44"/>
      <c r="K63" s="44"/>
      <c r="L63" s="44"/>
      <c r="M63" s="5"/>
      <c r="N63" s="5"/>
      <c r="O63" s="5"/>
      <c r="P63" s="5"/>
      <c r="Q63" s="5"/>
      <c r="R63" s="5"/>
      <c r="S63" s="5"/>
      <c r="T63" s="5"/>
      <c r="U63" s="5"/>
      <c r="V63" s="5"/>
      <c r="W63" s="5"/>
      <c r="X63" s="5"/>
      <c r="Y63" s="5"/>
      <c r="Z63" s="5"/>
    </row>
    <row r="64" spans="1:26">
      <c r="A64" s="95"/>
      <c r="B64" s="107"/>
      <c r="C64" s="96"/>
      <c r="D64" s="97"/>
      <c r="E64" s="97"/>
      <c r="F64" s="67" t="str">
        <f t="shared" si="0"/>
        <v/>
      </c>
      <c r="G64" s="96"/>
      <c r="H64" s="96"/>
      <c r="I64" s="89"/>
      <c r="J64" s="44"/>
      <c r="K64" s="44"/>
      <c r="L64" s="44"/>
      <c r="M64" s="5"/>
      <c r="N64" s="5"/>
      <c r="O64" s="5"/>
      <c r="P64" s="5"/>
      <c r="Q64" s="5"/>
      <c r="R64" s="5"/>
      <c r="S64" s="5"/>
      <c r="T64" s="5"/>
      <c r="U64" s="5"/>
      <c r="V64" s="5"/>
      <c r="W64" s="5"/>
      <c r="X64" s="5"/>
      <c r="Y64" s="5"/>
      <c r="Z64" s="5"/>
    </row>
    <row r="65" spans="1:26">
      <c r="A65" s="95"/>
      <c r="B65" s="107"/>
      <c r="C65" s="96"/>
      <c r="D65" s="97"/>
      <c r="E65" s="97"/>
      <c r="F65" s="67" t="str">
        <f t="shared" si="0"/>
        <v/>
      </c>
      <c r="G65" s="96"/>
      <c r="H65" s="96"/>
      <c r="I65" s="89"/>
      <c r="J65" s="44"/>
      <c r="K65" s="44"/>
      <c r="L65" s="44"/>
      <c r="M65" s="5"/>
      <c r="N65" s="5"/>
      <c r="O65" s="5"/>
      <c r="P65" s="5"/>
      <c r="Q65" s="5"/>
      <c r="R65" s="5"/>
      <c r="S65" s="5"/>
      <c r="T65" s="5"/>
      <c r="U65" s="5"/>
      <c r="V65" s="5"/>
      <c r="W65" s="5"/>
      <c r="X65" s="5"/>
      <c r="Y65" s="5"/>
      <c r="Z65" s="5"/>
    </row>
    <row r="66" spans="1:26">
      <c r="A66" s="95"/>
      <c r="B66" s="107"/>
      <c r="C66" s="96"/>
      <c r="D66" s="97"/>
      <c r="E66" s="97"/>
      <c r="F66" s="67" t="str">
        <f t="shared" si="0"/>
        <v/>
      </c>
      <c r="G66" s="96"/>
      <c r="H66" s="96"/>
      <c r="I66" s="89"/>
      <c r="J66" s="44"/>
      <c r="K66" s="44"/>
      <c r="L66" s="44"/>
      <c r="M66" s="5"/>
      <c r="N66" s="5"/>
      <c r="O66" s="5"/>
      <c r="P66" s="5"/>
      <c r="Q66" s="5"/>
      <c r="R66" s="5"/>
      <c r="S66" s="5"/>
      <c r="T66" s="5"/>
      <c r="U66" s="5"/>
      <c r="V66" s="5"/>
      <c r="W66" s="5"/>
      <c r="X66" s="5"/>
      <c r="Y66" s="5"/>
      <c r="Z66" s="5"/>
    </row>
    <row r="67" spans="1:26">
      <c r="A67" s="95"/>
      <c r="B67" s="107"/>
      <c r="C67" s="96"/>
      <c r="D67" s="97"/>
      <c r="E67" s="97"/>
      <c r="F67" s="67" t="str">
        <f t="shared" si="0"/>
        <v/>
      </c>
      <c r="G67" s="96"/>
      <c r="H67" s="96"/>
      <c r="I67" s="89"/>
      <c r="J67" s="44"/>
      <c r="K67" s="44"/>
      <c r="L67" s="44"/>
      <c r="M67" s="5"/>
      <c r="N67" s="5"/>
      <c r="O67" s="5"/>
      <c r="P67" s="5"/>
      <c r="Q67" s="5"/>
      <c r="R67" s="5"/>
      <c r="S67" s="5"/>
      <c r="T67" s="5"/>
      <c r="U67" s="5"/>
      <c r="V67" s="5"/>
      <c r="W67" s="5"/>
      <c r="X67" s="5"/>
      <c r="Y67" s="5"/>
      <c r="Z67" s="5"/>
    </row>
    <row r="68" spans="1:26">
      <c r="A68" s="95"/>
      <c r="B68" s="107"/>
      <c r="C68" s="96"/>
      <c r="D68" s="97"/>
      <c r="E68" s="97"/>
      <c r="F68" s="67" t="str">
        <f t="shared" si="0"/>
        <v/>
      </c>
      <c r="G68" s="96"/>
      <c r="H68" s="96"/>
      <c r="I68" s="89"/>
      <c r="J68" s="44"/>
      <c r="K68" s="44"/>
      <c r="L68" s="44"/>
      <c r="M68" s="5"/>
      <c r="N68" s="5"/>
      <c r="O68" s="5"/>
      <c r="P68" s="5"/>
      <c r="Q68" s="5"/>
      <c r="R68" s="5"/>
      <c r="S68" s="5"/>
      <c r="T68" s="5"/>
      <c r="U68" s="5"/>
      <c r="V68" s="5"/>
      <c r="W68" s="5"/>
      <c r="X68" s="5"/>
      <c r="Y68" s="5"/>
      <c r="Z68" s="5"/>
    </row>
    <row r="69" spans="1:26">
      <c r="A69" s="95"/>
      <c r="B69" s="107"/>
      <c r="C69" s="96"/>
      <c r="D69" s="97"/>
      <c r="E69" s="97"/>
      <c r="F69" s="67" t="str">
        <f t="shared" si="0"/>
        <v/>
      </c>
      <c r="G69" s="96"/>
      <c r="H69" s="96"/>
      <c r="I69" s="89"/>
      <c r="J69" s="44"/>
      <c r="K69" s="44"/>
      <c r="L69" s="44"/>
      <c r="M69" s="5"/>
      <c r="N69" s="5"/>
      <c r="O69" s="5"/>
      <c r="P69" s="5"/>
      <c r="Q69" s="5"/>
      <c r="R69" s="5"/>
      <c r="S69" s="5"/>
      <c r="T69" s="5"/>
      <c r="U69" s="5"/>
      <c r="V69" s="5"/>
      <c r="W69" s="5"/>
      <c r="X69" s="5"/>
      <c r="Y69" s="5"/>
      <c r="Z69" s="5"/>
    </row>
    <row r="70" spans="1:26">
      <c r="A70" s="95"/>
      <c r="B70" s="107"/>
      <c r="C70" s="96"/>
      <c r="D70" s="97"/>
      <c r="E70" s="97"/>
      <c r="F70" s="67" t="str">
        <f t="shared" ref="F70:F133" si="1">IF($A70="","",$F69+$D70-$E70)</f>
        <v/>
      </c>
      <c r="G70" s="96"/>
      <c r="H70" s="96"/>
      <c r="I70" s="89"/>
      <c r="J70" s="44"/>
      <c r="K70" s="44"/>
      <c r="L70" s="44"/>
      <c r="M70" s="5"/>
      <c r="N70" s="5"/>
      <c r="O70" s="5"/>
      <c r="P70" s="5"/>
      <c r="Q70" s="5"/>
      <c r="R70" s="5"/>
      <c r="S70" s="5"/>
      <c r="T70" s="5"/>
      <c r="U70" s="5"/>
      <c r="V70" s="5"/>
      <c r="W70" s="5"/>
      <c r="X70" s="5"/>
      <c r="Y70" s="5"/>
      <c r="Z70" s="5"/>
    </row>
    <row r="71" spans="1:26">
      <c r="A71" s="95"/>
      <c r="B71" s="107"/>
      <c r="C71" s="96"/>
      <c r="D71" s="97"/>
      <c r="E71" s="97"/>
      <c r="F71" s="67" t="str">
        <f t="shared" si="1"/>
        <v/>
      </c>
      <c r="G71" s="96"/>
      <c r="H71" s="96"/>
      <c r="I71" s="89"/>
      <c r="J71" s="44"/>
      <c r="K71" s="44"/>
      <c r="L71" s="44"/>
      <c r="M71" s="5"/>
      <c r="N71" s="5"/>
      <c r="O71" s="5"/>
      <c r="P71" s="5"/>
      <c r="Q71" s="5"/>
      <c r="R71" s="5"/>
      <c r="S71" s="5"/>
      <c r="T71" s="5"/>
      <c r="U71" s="5"/>
      <c r="V71" s="5"/>
      <c r="W71" s="5"/>
      <c r="X71" s="5"/>
      <c r="Y71" s="5"/>
      <c r="Z71" s="5"/>
    </row>
    <row r="72" spans="1:26">
      <c r="A72" s="95"/>
      <c r="B72" s="107"/>
      <c r="C72" s="96"/>
      <c r="D72" s="97"/>
      <c r="E72" s="97"/>
      <c r="F72" s="67" t="str">
        <f t="shared" si="1"/>
        <v/>
      </c>
      <c r="G72" s="96"/>
      <c r="H72" s="96"/>
      <c r="I72" s="89"/>
      <c r="J72" s="44"/>
      <c r="K72" s="44"/>
      <c r="L72" s="44"/>
      <c r="M72" s="5"/>
      <c r="N72" s="5"/>
      <c r="O72" s="5"/>
      <c r="P72" s="5"/>
      <c r="Q72" s="5"/>
      <c r="R72" s="5"/>
      <c r="S72" s="5"/>
      <c r="T72" s="5"/>
      <c r="U72" s="5"/>
      <c r="V72" s="5"/>
      <c r="W72" s="5"/>
      <c r="X72" s="5"/>
      <c r="Y72" s="5"/>
      <c r="Z72" s="5"/>
    </row>
    <row r="73" spans="1:26">
      <c r="A73" s="95"/>
      <c r="B73" s="107"/>
      <c r="C73" s="96"/>
      <c r="D73" s="97"/>
      <c r="E73" s="97"/>
      <c r="F73" s="67" t="str">
        <f t="shared" si="1"/>
        <v/>
      </c>
      <c r="G73" s="96"/>
      <c r="H73" s="96"/>
      <c r="I73" s="89"/>
      <c r="J73" s="44"/>
      <c r="K73" s="44"/>
      <c r="L73" s="44"/>
      <c r="M73" s="5"/>
      <c r="N73" s="5"/>
      <c r="O73" s="5"/>
      <c r="P73" s="5"/>
      <c r="Q73" s="5"/>
      <c r="R73" s="5"/>
      <c r="S73" s="5"/>
      <c r="T73" s="5"/>
      <c r="U73" s="5"/>
      <c r="V73" s="5"/>
      <c r="W73" s="5"/>
      <c r="X73" s="5"/>
      <c r="Y73" s="5"/>
      <c r="Z73" s="5"/>
    </row>
    <row r="74" spans="1:26">
      <c r="A74" s="95"/>
      <c r="B74" s="107"/>
      <c r="C74" s="96"/>
      <c r="D74" s="97"/>
      <c r="E74" s="97"/>
      <c r="F74" s="67" t="str">
        <f t="shared" si="1"/>
        <v/>
      </c>
      <c r="G74" s="96"/>
      <c r="H74" s="96"/>
      <c r="I74" s="89"/>
      <c r="J74" s="44"/>
      <c r="K74" s="44"/>
      <c r="L74" s="44"/>
      <c r="M74" s="5"/>
      <c r="N74" s="5"/>
      <c r="O74" s="5"/>
      <c r="P74" s="5"/>
      <c r="Q74" s="5"/>
      <c r="R74" s="5"/>
      <c r="S74" s="5"/>
      <c r="T74" s="5"/>
      <c r="U74" s="5"/>
      <c r="V74" s="5"/>
      <c r="W74" s="5"/>
      <c r="X74" s="5"/>
      <c r="Y74" s="5"/>
      <c r="Z74" s="5"/>
    </row>
    <row r="75" spans="1:26">
      <c r="A75" s="95"/>
      <c r="B75" s="107"/>
      <c r="C75" s="96"/>
      <c r="D75" s="97"/>
      <c r="E75" s="97"/>
      <c r="F75" s="67" t="str">
        <f t="shared" si="1"/>
        <v/>
      </c>
      <c r="G75" s="96"/>
      <c r="H75" s="96"/>
      <c r="I75" s="89"/>
      <c r="J75" s="44"/>
      <c r="K75" s="44"/>
      <c r="L75" s="44"/>
      <c r="M75" s="5"/>
      <c r="N75" s="5"/>
      <c r="O75" s="5"/>
      <c r="P75" s="5"/>
      <c r="Q75" s="5"/>
      <c r="R75" s="5"/>
      <c r="S75" s="5"/>
      <c r="T75" s="5"/>
      <c r="U75" s="5"/>
      <c r="V75" s="5"/>
      <c r="W75" s="5"/>
      <c r="X75" s="5"/>
      <c r="Y75" s="5"/>
      <c r="Z75" s="5"/>
    </row>
    <row r="76" spans="1:26">
      <c r="A76" s="95"/>
      <c r="B76" s="107"/>
      <c r="C76" s="96"/>
      <c r="D76" s="97"/>
      <c r="E76" s="97"/>
      <c r="F76" s="67" t="str">
        <f t="shared" si="1"/>
        <v/>
      </c>
      <c r="G76" s="96"/>
      <c r="H76" s="96"/>
      <c r="I76" s="89"/>
      <c r="J76" s="44"/>
      <c r="K76" s="44"/>
      <c r="L76" s="44"/>
      <c r="M76" s="5"/>
      <c r="N76" s="5"/>
      <c r="O76" s="5"/>
      <c r="P76" s="5"/>
      <c r="Q76" s="5"/>
      <c r="R76" s="5"/>
      <c r="S76" s="5"/>
      <c r="T76" s="5"/>
      <c r="U76" s="5"/>
      <c r="V76" s="5"/>
      <c r="W76" s="5"/>
      <c r="X76" s="5"/>
      <c r="Y76" s="5"/>
      <c r="Z76" s="5"/>
    </row>
    <row r="77" spans="1:26">
      <c r="A77" s="95"/>
      <c r="B77" s="107"/>
      <c r="C77" s="96"/>
      <c r="D77" s="97"/>
      <c r="E77" s="97"/>
      <c r="F77" s="67" t="str">
        <f t="shared" si="1"/>
        <v/>
      </c>
      <c r="G77" s="96"/>
      <c r="H77" s="96"/>
      <c r="I77" s="89"/>
      <c r="J77" s="44"/>
      <c r="K77" s="44"/>
      <c r="L77" s="44"/>
      <c r="M77" s="5"/>
      <c r="N77" s="5"/>
      <c r="O77" s="5"/>
      <c r="P77" s="5"/>
      <c r="Q77" s="5"/>
      <c r="R77" s="5"/>
      <c r="S77" s="5"/>
      <c r="T77" s="5"/>
      <c r="U77" s="5"/>
      <c r="V77" s="5"/>
      <c r="W77" s="5"/>
      <c r="X77" s="5"/>
      <c r="Y77" s="5"/>
      <c r="Z77" s="5"/>
    </row>
    <row r="78" spans="1:26">
      <c r="A78" s="95"/>
      <c r="B78" s="107"/>
      <c r="C78" s="96"/>
      <c r="D78" s="97"/>
      <c r="E78" s="97"/>
      <c r="F78" s="67" t="str">
        <f t="shared" si="1"/>
        <v/>
      </c>
      <c r="G78" s="96"/>
      <c r="H78" s="96"/>
      <c r="I78" s="89"/>
      <c r="J78" s="44"/>
      <c r="K78" s="44"/>
      <c r="L78" s="44"/>
      <c r="M78" s="5"/>
      <c r="N78" s="5"/>
      <c r="O78" s="5"/>
      <c r="P78" s="5"/>
      <c r="Q78" s="5"/>
      <c r="R78" s="5"/>
      <c r="S78" s="5"/>
      <c r="T78" s="5"/>
      <c r="U78" s="5"/>
      <c r="V78" s="5"/>
      <c r="W78" s="5"/>
      <c r="X78" s="5"/>
      <c r="Y78" s="5"/>
      <c r="Z78" s="5"/>
    </row>
    <row r="79" spans="1:26">
      <c r="A79" s="95"/>
      <c r="B79" s="107"/>
      <c r="C79" s="96"/>
      <c r="D79" s="97"/>
      <c r="E79" s="97"/>
      <c r="F79" s="67" t="str">
        <f t="shared" si="1"/>
        <v/>
      </c>
      <c r="G79" s="96"/>
      <c r="H79" s="96"/>
      <c r="I79" s="89"/>
      <c r="J79" s="44"/>
      <c r="K79" s="44"/>
      <c r="L79" s="44"/>
      <c r="M79" s="5"/>
      <c r="N79" s="5"/>
      <c r="O79" s="5"/>
      <c r="P79" s="5"/>
      <c r="Q79" s="5"/>
      <c r="R79" s="5"/>
      <c r="S79" s="5"/>
      <c r="T79" s="5"/>
      <c r="U79" s="5"/>
      <c r="V79" s="5"/>
      <c r="W79" s="5"/>
      <c r="X79" s="5"/>
      <c r="Y79" s="5"/>
      <c r="Z79" s="5"/>
    </row>
    <row r="80" spans="1:26">
      <c r="A80" s="95"/>
      <c r="B80" s="107"/>
      <c r="C80" s="96"/>
      <c r="D80" s="97"/>
      <c r="E80" s="97"/>
      <c r="F80" s="67" t="str">
        <f t="shared" si="1"/>
        <v/>
      </c>
      <c r="G80" s="96"/>
      <c r="H80" s="96"/>
      <c r="I80" s="89"/>
      <c r="J80" s="44"/>
      <c r="K80" s="44"/>
      <c r="L80" s="44"/>
      <c r="M80" s="5"/>
      <c r="N80" s="5"/>
      <c r="O80" s="5"/>
      <c r="P80" s="5"/>
      <c r="Q80" s="5"/>
      <c r="R80" s="5"/>
      <c r="S80" s="5"/>
      <c r="T80" s="5"/>
      <c r="U80" s="5"/>
      <c r="V80" s="5"/>
      <c r="W80" s="5"/>
      <c r="X80" s="5"/>
      <c r="Y80" s="5"/>
      <c r="Z80" s="5"/>
    </row>
    <row r="81" spans="1:26">
      <c r="A81" s="95"/>
      <c r="B81" s="107"/>
      <c r="C81" s="96"/>
      <c r="D81" s="97"/>
      <c r="E81" s="97"/>
      <c r="F81" s="67" t="str">
        <f t="shared" si="1"/>
        <v/>
      </c>
      <c r="G81" s="96"/>
      <c r="H81" s="96"/>
      <c r="I81" s="89"/>
      <c r="J81" s="44"/>
      <c r="K81" s="44"/>
      <c r="L81" s="44"/>
      <c r="M81" s="5"/>
      <c r="N81" s="5"/>
      <c r="O81" s="5"/>
      <c r="P81" s="5"/>
      <c r="Q81" s="5"/>
      <c r="R81" s="5"/>
      <c r="S81" s="5"/>
      <c r="T81" s="5"/>
      <c r="U81" s="5"/>
      <c r="V81" s="5"/>
      <c r="W81" s="5"/>
      <c r="X81" s="5"/>
      <c r="Y81" s="5"/>
      <c r="Z81" s="5"/>
    </row>
    <row r="82" spans="1:26">
      <c r="A82" s="95"/>
      <c r="B82" s="107"/>
      <c r="C82" s="96"/>
      <c r="D82" s="97"/>
      <c r="E82" s="97"/>
      <c r="F82" s="67" t="str">
        <f t="shared" si="1"/>
        <v/>
      </c>
      <c r="G82" s="96"/>
      <c r="H82" s="96"/>
      <c r="I82" s="89"/>
      <c r="J82" s="44"/>
      <c r="K82" s="44"/>
      <c r="L82" s="44"/>
      <c r="M82" s="5"/>
      <c r="N82" s="5"/>
      <c r="O82" s="5"/>
      <c r="P82" s="5"/>
      <c r="Q82" s="5"/>
      <c r="R82" s="5"/>
      <c r="S82" s="5"/>
      <c r="T82" s="5"/>
      <c r="U82" s="5"/>
      <c r="V82" s="5"/>
      <c r="W82" s="5"/>
      <c r="X82" s="5"/>
      <c r="Y82" s="5"/>
      <c r="Z82" s="5"/>
    </row>
    <row r="83" spans="1:26">
      <c r="A83" s="95"/>
      <c r="B83" s="107"/>
      <c r="C83" s="96"/>
      <c r="D83" s="97"/>
      <c r="E83" s="97"/>
      <c r="F83" s="67" t="str">
        <f t="shared" si="1"/>
        <v/>
      </c>
      <c r="G83" s="96"/>
      <c r="H83" s="96"/>
      <c r="I83" s="89"/>
      <c r="J83" s="44"/>
      <c r="K83" s="44"/>
      <c r="L83" s="44"/>
      <c r="M83" s="5"/>
      <c r="N83" s="5"/>
      <c r="O83" s="5"/>
      <c r="P83" s="5"/>
      <c r="Q83" s="5"/>
      <c r="R83" s="5"/>
      <c r="S83" s="5"/>
      <c r="T83" s="5"/>
      <c r="U83" s="5"/>
      <c r="V83" s="5"/>
      <c r="W83" s="5"/>
      <c r="X83" s="5"/>
      <c r="Y83" s="5"/>
      <c r="Z83" s="5"/>
    </row>
    <row r="84" spans="1:26">
      <c r="A84" s="95"/>
      <c r="B84" s="107"/>
      <c r="C84" s="96"/>
      <c r="D84" s="97"/>
      <c r="E84" s="97"/>
      <c r="F84" s="67" t="str">
        <f t="shared" si="1"/>
        <v/>
      </c>
      <c r="G84" s="96"/>
      <c r="H84" s="96"/>
      <c r="I84" s="89"/>
      <c r="J84" s="44"/>
      <c r="K84" s="44"/>
      <c r="L84" s="44"/>
      <c r="M84" s="5"/>
      <c r="N84" s="5"/>
      <c r="O84" s="5"/>
      <c r="P84" s="5"/>
      <c r="Q84" s="5"/>
      <c r="R84" s="5"/>
      <c r="S84" s="5"/>
      <c r="T84" s="5"/>
      <c r="U84" s="5"/>
      <c r="V84" s="5"/>
      <c r="W84" s="5"/>
      <c r="X84" s="5"/>
      <c r="Y84" s="5"/>
      <c r="Z84" s="5"/>
    </row>
    <row r="85" spans="1:26">
      <c r="A85" s="95"/>
      <c r="B85" s="107"/>
      <c r="C85" s="96"/>
      <c r="D85" s="97"/>
      <c r="E85" s="97"/>
      <c r="F85" s="67" t="str">
        <f t="shared" si="1"/>
        <v/>
      </c>
      <c r="G85" s="96"/>
      <c r="H85" s="96"/>
      <c r="I85" s="89"/>
      <c r="J85" s="44"/>
      <c r="K85" s="44"/>
      <c r="L85" s="44"/>
      <c r="M85" s="5"/>
      <c r="N85" s="5"/>
      <c r="O85" s="5"/>
      <c r="P85" s="5"/>
      <c r="Q85" s="5"/>
      <c r="R85" s="5"/>
      <c r="S85" s="5"/>
      <c r="T85" s="5"/>
      <c r="U85" s="5"/>
      <c r="V85" s="5"/>
      <c r="W85" s="5"/>
      <c r="X85" s="5"/>
      <c r="Y85" s="5"/>
      <c r="Z85" s="5"/>
    </row>
    <row r="86" spans="1:26">
      <c r="A86" s="95"/>
      <c r="B86" s="107"/>
      <c r="C86" s="96"/>
      <c r="D86" s="97"/>
      <c r="E86" s="97"/>
      <c r="F86" s="67" t="str">
        <f t="shared" si="1"/>
        <v/>
      </c>
      <c r="G86" s="96"/>
      <c r="H86" s="96"/>
      <c r="I86" s="89"/>
      <c r="J86" s="44"/>
      <c r="K86" s="44"/>
      <c r="L86" s="44"/>
      <c r="M86" s="5"/>
      <c r="N86" s="5"/>
      <c r="O86" s="5"/>
      <c r="P86" s="5"/>
      <c r="Q86" s="5"/>
      <c r="R86" s="5"/>
      <c r="S86" s="5"/>
      <c r="T86" s="5"/>
      <c r="U86" s="5"/>
      <c r="V86" s="5"/>
      <c r="W86" s="5"/>
      <c r="X86" s="5"/>
      <c r="Y86" s="5"/>
      <c r="Z86" s="5"/>
    </row>
    <row r="87" spans="1:26">
      <c r="A87" s="95"/>
      <c r="B87" s="107"/>
      <c r="C87" s="96"/>
      <c r="D87" s="97"/>
      <c r="E87" s="97"/>
      <c r="F87" s="67" t="str">
        <f t="shared" si="1"/>
        <v/>
      </c>
      <c r="G87" s="96"/>
      <c r="H87" s="96"/>
      <c r="I87" s="89"/>
      <c r="J87" s="44"/>
      <c r="K87" s="44"/>
      <c r="L87" s="44"/>
      <c r="M87" s="5"/>
      <c r="N87" s="5"/>
      <c r="O87" s="5"/>
      <c r="P87" s="5"/>
      <c r="Q87" s="5"/>
      <c r="R87" s="5"/>
      <c r="S87" s="5"/>
      <c r="T87" s="5"/>
      <c r="U87" s="5"/>
      <c r="V87" s="5"/>
      <c r="W87" s="5"/>
      <c r="X87" s="5"/>
      <c r="Y87" s="5"/>
      <c r="Z87" s="5"/>
    </row>
    <row r="88" spans="1:26">
      <c r="A88" s="95"/>
      <c r="B88" s="107"/>
      <c r="C88" s="96"/>
      <c r="D88" s="97"/>
      <c r="E88" s="97"/>
      <c r="F88" s="67" t="str">
        <f t="shared" si="1"/>
        <v/>
      </c>
      <c r="G88" s="96"/>
      <c r="H88" s="96"/>
      <c r="I88" s="89"/>
      <c r="J88" s="44"/>
      <c r="K88" s="44"/>
      <c r="L88" s="44"/>
      <c r="M88" s="5"/>
      <c r="N88" s="5"/>
      <c r="O88" s="5"/>
      <c r="P88" s="5"/>
      <c r="Q88" s="5"/>
      <c r="R88" s="5"/>
      <c r="S88" s="5"/>
      <c r="T88" s="5"/>
      <c r="U88" s="5"/>
      <c r="V88" s="5"/>
      <c r="W88" s="5"/>
      <c r="X88" s="5"/>
      <c r="Y88" s="5"/>
      <c r="Z88" s="5"/>
    </row>
    <row r="89" spans="1:26">
      <c r="A89" s="95"/>
      <c r="B89" s="107"/>
      <c r="C89" s="96"/>
      <c r="D89" s="97"/>
      <c r="E89" s="97"/>
      <c r="F89" s="67" t="str">
        <f t="shared" si="1"/>
        <v/>
      </c>
      <c r="G89" s="96"/>
      <c r="H89" s="96"/>
      <c r="I89" s="89"/>
      <c r="J89" s="44"/>
      <c r="K89" s="44"/>
      <c r="L89" s="44"/>
      <c r="M89" s="5"/>
      <c r="N89" s="5"/>
      <c r="O89" s="5"/>
      <c r="P89" s="5"/>
      <c r="Q89" s="5"/>
      <c r="R89" s="5"/>
      <c r="S89" s="5"/>
      <c r="T89" s="5"/>
      <c r="U89" s="5"/>
      <c r="V89" s="5"/>
      <c r="W89" s="5"/>
      <c r="X89" s="5"/>
      <c r="Y89" s="5"/>
      <c r="Z89" s="5"/>
    </row>
    <row r="90" spans="1:26">
      <c r="A90" s="95"/>
      <c r="B90" s="107"/>
      <c r="C90" s="96"/>
      <c r="D90" s="97"/>
      <c r="E90" s="97"/>
      <c r="F90" s="67" t="str">
        <f t="shared" si="1"/>
        <v/>
      </c>
      <c r="G90" s="96"/>
      <c r="H90" s="96"/>
      <c r="I90" s="89"/>
      <c r="J90" s="44"/>
      <c r="K90" s="44"/>
      <c r="L90" s="44"/>
      <c r="M90" s="5"/>
      <c r="N90" s="5"/>
      <c r="O90" s="5"/>
      <c r="P90" s="5"/>
      <c r="Q90" s="5"/>
      <c r="R90" s="5"/>
      <c r="S90" s="5"/>
      <c r="T90" s="5"/>
      <c r="U90" s="5"/>
      <c r="V90" s="5"/>
      <c r="W90" s="5"/>
      <c r="X90" s="5"/>
      <c r="Y90" s="5"/>
      <c r="Z90" s="5"/>
    </row>
    <row r="91" spans="1:26">
      <c r="A91" s="95"/>
      <c r="B91" s="107"/>
      <c r="C91" s="96"/>
      <c r="D91" s="97"/>
      <c r="E91" s="97"/>
      <c r="F91" s="67" t="str">
        <f t="shared" si="1"/>
        <v/>
      </c>
      <c r="G91" s="96"/>
      <c r="H91" s="96"/>
      <c r="I91" s="89"/>
      <c r="J91" s="44"/>
      <c r="K91" s="44"/>
      <c r="L91" s="44"/>
      <c r="M91" s="5"/>
      <c r="N91" s="5"/>
      <c r="O91" s="5"/>
      <c r="P91" s="5"/>
      <c r="Q91" s="5"/>
      <c r="R91" s="5"/>
      <c r="S91" s="5"/>
      <c r="T91" s="5"/>
      <c r="U91" s="5"/>
      <c r="V91" s="5"/>
      <c r="W91" s="5"/>
      <c r="X91" s="5"/>
      <c r="Y91" s="5"/>
      <c r="Z91" s="5"/>
    </row>
    <row r="92" spans="1:26">
      <c r="A92" s="95"/>
      <c r="B92" s="107"/>
      <c r="C92" s="96"/>
      <c r="D92" s="97"/>
      <c r="E92" s="97"/>
      <c r="F92" s="67" t="str">
        <f t="shared" si="1"/>
        <v/>
      </c>
      <c r="G92" s="96"/>
      <c r="H92" s="96"/>
      <c r="I92" s="89"/>
      <c r="J92" s="44"/>
      <c r="K92" s="44"/>
      <c r="L92" s="44"/>
      <c r="M92" s="5"/>
      <c r="N92" s="5"/>
      <c r="O92" s="5"/>
      <c r="P92" s="5"/>
      <c r="Q92" s="5"/>
      <c r="R92" s="5"/>
      <c r="S92" s="5"/>
      <c r="T92" s="5"/>
      <c r="U92" s="5"/>
      <c r="V92" s="5"/>
      <c r="W92" s="5"/>
      <c r="X92" s="5"/>
      <c r="Y92" s="5"/>
      <c r="Z92" s="5"/>
    </row>
    <row r="93" spans="1:26">
      <c r="A93" s="95"/>
      <c r="B93" s="107"/>
      <c r="C93" s="96"/>
      <c r="D93" s="97"/>
      <c r="E93" s="97"/>
      <c r="F93" s="67" t="str">
        <f t="shared" si="1"/>
        <v/>
      </c>
      <c r="G93" s="96"/>
      <c r="H93" s="96"/>
      <c r="I93" s="89"/>
      <c r="J93" s="44"/>
      <c r="K93" s="44"/>
      <c r="L93" s="44"/>
      <c r="M93" s="5"/>
      <c r="N93" s="5"/>
      <c r="O93" s="5"/>
      <c r="P93" s="5"/>
      <c r="Q93" s="5"/>
      <c r="R93" s="5"/>
      <c r="S93" s="5"/>
      <c r="T93" s="5"/>
      <c r="U93" s="5"/>
      <c r="V93" s="5"/>
      <c r="W93" s="5"/>
      <c r="X93" s="5"/>
      <c r="Y93" s="5"/>
      <c r="Z93" s="5"/>
    </row>
    <row r="94" spans="1:26">
      <c r="A94" s="95"/>
      <c r="B94" s="107"/>
      <c r="C94" s="96"/>
      <c r="D94" s="97"/>
      <c r="E94" s="97"/>
      <c r="F94" s="67" t="str">
        <f t="shared" si="1"/>
        <v/>
      </c>
      <c r="G94" s="96"/>
      <c r="H94" s="96"/>
      <c r="I94" s="89"/>
      <c r="J94" s="44"/>
      <c r="K94" s="44"/>
      <c r="L94" s="44"/>
      <c r="M94" s="5"/>
      <c r="N94" s="5"/>
      <c r="O94" s="5"/>
      <c r="P94" s="5"/>
      <c r="Q94" s="5"/>
      <c r="R94" s="5"/>
      <c r="S94" s="5"/>
      <c r="T94" s="5"/>
      <c r="U94" s="5"/>
      <c r="V94" s="5"/>
      <c r="W94" s="5"/>
      <c r="X94" s="5"/>
      <c r="Y94" s="5"/>
      <c r="Z94" s="5"/>
    </row>
    <row r="95" spans="1:26">
      <c r="A95" s="95"/>
      <c r="B95" s="107"/>
      <c r="C95" s="96"/>
      <c r="D95" s="97"/>
      <c r="E95" s="97"/>
      <c r="F95" s="67" t="str">
        <f t="shared" si="1"/>
        <v/>
      </c>
      <c r="G95" s="96"/>
      <c r="H95" s="96"/>
      <c r="I95" s="89"/>
      <c r="J95" s="44"/>
      <c r="K95" s="44"/>
      <c r="L95" s="44"/>
      <c r="M95" s="5"/>
      <c r="N95" s="5"/>
      <c r="O95" s="5"/>
      <c r="P95" s="5"/>
      <c r="Q95" s="5"/>
      <c r="R95" s="5"/>
      <c r="S95" s="5"/>
      <c r="T95" s="5"/>
      <c r="U95" s="5"/>
      <c r="V95" s="5"/>
      <c r="W95" s="5"/>
      <c r="X95" s="5"/>
      <c r="Y95" s="5"/>
      <c r="Z95" s="5"/>
    </row>
    <row r="96" spans="1:26">
      <c r="A96" s="95"/>
      <c r="B96" s="107"/>
      <c r="C96" s="96"/>
      <c r="D96" s="97"/>
      <c r="E96" s="97"/>
      <c r="F96" s="67" t="str">
        <f t="shared" si="1"/>
        <v/>
      </c>
      <c r="G96" s="96"/>
      <c r="H96" s="96"/>
      <c r="I96" s="89"/>
      <c r="J96" s="44"/>
      <c r="K96" s="44"/>
      <c r="L96" s="44"/>
      <c r="M96" s="5"/>
      <c r="N96" s="5"/>
      <c r="O96" s="5"/>
      <c r="P96" s="5"/>
      <c r="Q96" s="5"/>
      <c r="R96" s="5"/>
      <c r="S96" s="5"/>
      <c r="T96" s="5"/>
      <c r="U96" s="5"/>
      <c r="V96" s="5"/>
      <c r="W96" s="5"/>
      <c r="X96" s="5"/>
      <c r="Y96" s="5"/>
      <c r="Z96" s="5"/>
    </row>
    <row r="97" spans="1:26">
      <c r="A97" s="95"/>
      <c r="B97" s="107"/>
      <c r="C97" s="96"/>
      <c r="D97" s="97"/>
      <c r="E97" s="97"/>
      <c r="F97" s="67" t="str">
        <f t="shared" si="1"/>
        <v/>
      </c>
      <c r="G97" s="96"/>
      <c r="H97" s="96"/>
      <c r="I97" s="89"/>
      <c r="J97" s="44"/>
      <c r="K97" s="44"/>
      <c r="L97" s="44"/>
      <c r="M97" s="5"/>
      <c r="N97" s="5"/>
      <c r="O97" s="5"/>
      <c r="P97" s="5"/>
      <c r="Q97" s="5"/>
      <c r="R97" s="5"/>
      <c r="S97" s="5"/>
      <c r="T97" s="5"/>
      <c r="U97" s="5"/>
      <c r="V97" s="5"/>
      <c r="W97" s="5"/>
      <c r="X97" s="5"/>
      <c r="Y97" s="5"/>
      <c r="Z97" s="5"/>
    </row>
    <row r="98" spans="1:26">
      <c r="A98" s="95"/>
      <c r="B98" s="107"/>
      <c r="C98" s="96"/>
      <c r="D98" s="97"/>
      <c r="E98" s="97"/>
      <c r="F98" s="67" t="str">
        <f t="shared" si="1"/>
        <v/>
      </c>
      <c r="G98" s="96"/>
      <c r="H98" s="96"/>
      <c r="I98" s="89"/>
      <c r="J98" s="44"/>
      <c r="K98" s="44"/>
      <c r="L98" s="44"/>
      <c r="M98" s="5"/>
      <c r="N98" s="5"/>
      <c r="O98" s="5"/>
      <c r="P98" s="5"/>
      <c r="Q98" s="5"/>
      <c r="R98" s="5"/>
      <c r="S98" s="5"/>
      <c r="T98" s="5"/>
      <c r="U98" s="5"/>
      <c r="V98" s="5"/>
      <c r="W98" s="5"/>
      <c r="X98" s="5"/>
      <c r="Y98" s="5"/>
      <c r="Z98" s="5"/>
    </row>
    <row r="99" spans="1:26">
      <c r="A99" s="95"/>
      <c r="B99" s="107"/>
      <c r="C99" s="96"/>
      <c r="D99" s="97"/>
      <c r="E99" s="97"/>
      <c r="F99" s="67" t="str">
        <f t="shared" si="1"/>
        <v/>
      </c>
      <c r="G99" s="96"/>
      <c r="H99" s="96"/>
      <c r="I99" s="89"/>
      <c r="J99" s="44"/>
      <c r="K99" s="44"/>
      <c r="L99" s="44"/>
      <c r="M99" s="5"/>
      <c r="N99" s="5"/>
      <c r="O99" s="5"/>
      <c r="P99" s="5"/>
      <c r="Q99" s="5"/>
      <c r="R99" s="5"/>
      <c r="S99" s="5"/>
      <c r="T99" s="5"/>
      <c r="U99" s="5"/>
      <c r="V99" s="5"/>
      <c r="W99" s="5"/>
      <c r="X99" s="5"/>
      <c r="Y99" s="5"/>
      <c r="Z99" s="5"/>
    </row>
    <row r="100" spans="1:26">
      <c r="A100" s="95"/>
      <c r="B100" s="107"/>
      <c r="C100" s="96"/>
      <c r="D100" s="97"/>
      <c r="E100" s="97"/>
      <c r="F100" s="67" t="str">
        <f t="shared" si="1"/>
        <v/>
      </c>
      <c r="G100" s="96"/>
      <c r="H100" s="96"/>
      <c r="I100" s="89"/>
      <c r="J100" s="44"/>
      <c r="K100" s="44"/>
      <c r="L100" s="44"/>
      <c r="M100" s="5"/>
      <c r="N100" s="5"/>
      <c r="O100" s="5"/>
      <c r="P100" s="5"/>
      <c r="Q100" s="5"/>
      <c r="R100" s="5"/>
      <c r="S100" s="5"/>
      <c r="T100" s="5"/>
      <c r="U100" s="5"/>
      <c r="V100" s="5"/>
      <c r="W100" s="5"/>
      <c r="X100" s="5"/>
      <c r="Y100" s="5"/>
      <c r="Z100" s="5"/>
    </row>
    <row r="101" spans="1:26">
      <c r="A101" s="95"/>
      <c r="B101" s="107"/>
      <c r="C101" s="96"/>
      <c r="D101" s="97"/>
      <c r="E101" s="97"/>
      <c r="F101" s="67" t="str">
        <f t="shared" si="1"/>
        <v/>
      </c>
      <c r="G101" s="96"/>
      <c r="H101" s="96"/>
      <c r="I101" s="89"/>
      <c r="J101" s="44"/>
      <c r="K101" s="44"/>
      <c r="L101" s="44"/>
      <c r="M101" s="5"/>
      <c r="N101" s="5"/>
      <c r="O101" s="5"/>
      <c r="P101" s="5"/>
      <c r="Q101" s="5"/>
      <c r="R101" s="5"/>
      <c r="S101" s="5"/>
      <c r="T101" s="5"/>
      <c r="U101" s="5"/>
      <c r="V101" s="5"/>
      <c r="W101" s="5"/>
      <c r="X101" s="5"/>
      <c r="Y101" s="5"/>
      <c r="Z101" s="5"/>
    </row>
    <row r="102" spans="1:26">
      <c r="A102" s="95"/>
      <c r="B102" s="107"/>
      <c r="C102" s="96"/>
      <c r="D102" s="97"/>
      <c r="E102" s="97"/>
      <c r="F102" s="67" t="str">
        <f t="shared" si="1"/>
        <v/>
      </c>
      <c r="G102" s="96"/>
      <c r="H102" s="96"/>
      <c r="I102" s="89"/>
      <c r="J102" s="44"/>
      <c r="K102" s="44"/>
      <c r="L102" s="44"/>
      <c r="M102" s="5"/>
      <c r="N102" s="5"/>
      <c r="O102" s="5"/>
      <c r="P102" s="5"/>
      <c r="Q102" s="5"/>
      <c r="R102" s="5"/>
      <c r="S102" s="5"/>
      <c r="T102" s="5"/>
      <c r="U102" s="5"/>
      <c r="V102" s="5"/>
      <c r="W102" s="5"/>
      <c r="X102" s="5"/>
      <c r="Y102" s="5"/>
      <c r="Z102" s="5"/>
    </row>
    <row r="103" spans="1:26">
      <c r="A103" s="95"/>
      <c r="B103" s="107"/>
      <c r="C103" s="96"/>
      <c r="D103" s="97"/>
      <c r="E103" s="97"/>
      <c r="F103" s="67" t="str">
        <f t="shared" si="1"/>
        <v/>
      </c>
      <c r="G103" s="96"/>
      <c r="H103" s="96"/>
      <c r="I103" s="89"/>
      <c r="J103" s="44"/>
      <c r="K103" s="44"/>
      <c r="L103" s="44"/>
      <c r="M103" s="5"/>
      <c r="N103" s="5"/>
      <c r="O103" s="5"/>
      <c r="P103" s="5"/>
      <c r="Q103" s="5"/>
      <c r="R103" s="5"/>
      <c r="S103" s="5"/>
      <c r="T103" s="5"/>
      <c r="U103" s="5"/>
      <c r="V103" s="5"/>
      <c r="W103" s="5"/>
      <c r="X103" s="5"/>
      <c r="Y103" s="5"/>
      <c r="Z103" s="5"/>
    </row>
    <row r="104" spans="1:26">
      <c r="A104" s="95"/>
      <c r="B104" s="107"/>
      <c r="C104" s="96"/>
      <c r="D104" s="97"/>
      <c r="E104" s="97"/>
      <c r="F104" s="67" t="str">
        <f t="shared" si="1"/>
        <v/>
      </c>
      <c r="G104" s="96"/>
      <c r="H104" s="96"/>
      <c r="I104" s="89"/>
      <c r="J104" s="44"/>
      <c r="K104" s="44"/>
      <c r="L104" s="44"/>
      <c r="M104" s="5"/>
      <c r="N104" s="5"/>
      <c r="O104" s="5"/>
      <c r="P104" s="5"/>
      <c r="Q104" s="5"/>
      <c r="R104" s="5"/>
      <c r="S104" s="5"/>
      <c r="T104" s="5"/>
      <c r="U104" s="5"/>
      <c r="V104" s="5"/>
      <c r="W104" s="5"/>
      <c r="X104" s="5"/>
      <c r="Y104" s="5"/>
      <c r="Z104" s="5"/>
    </row>
    <row r="105" spans="1:26">
      <c r="A105" s="95"/>
      <c r="B105" s="107"/>
      <c r="C105" s="96"/>
      <c r="D105" s="97"/>
      <c r="E105" s="97"/>
      <c r="F105" s="67" t="str">
        <f t="shared" si="1"/>
        <v/>
      </c>
      <c r="G105" s="96"/>
      <c r="H105" s="96"/>
      <c r="I105" s="89"/>
      <c r="J105" s="44"/>
      <c r="K105" s="44"/>
      <c r="L105" s="44"/>
      <c r="M105" s="5"/>
      <c r="N105" s="5"/>
      <c r="O105" s="5"/>
      <c r="P105" s="5"/>
      <c r="Q105" s="5"/>
      <c r="R105" s="5"/>
      <c r="S105" s="5"/>
      <c r="T105" s="5"/>
      <c r="U105" s="5"/>
      <c r="V105" s="5"/>
      <c r="W105" s="5"/>
      <c r="X105" s="5"/>
      <c r="Y105" s="5"/>
      <c r="Z105" s="5"/>
    </row>
    <row r="106" spans="1:26">
      <c r="A106" s="95"/>
      <c r="B106" s="107"/>
      <c r="C106" s="96"/>
      <c r="D106" s="97"/>
      <c r="E106" s="97"/>
      <c r="F106" s="67" t="str">
        <f t="shared" si="1"/>
        <v/>
      </c>
      <c r="G106" s="96"/>
      <c r="H106" s="96"/>
      <c r="I106" s="89"/>
      <c r="J106" s="44"/>
      <c r="K106" s="44"/>
      <c r="L106" s="44"/>
      <c r="M106" s="5"/>
      <c r="N106" s="5"/>
      <c r="O106" s="5"/>
      <c r="P106" s="5"/>
      <c r="Q106" s="5"/>
      <c r="R106" s="5"/>
      <c r="S106" s="5"/>
      <c r="T106" s="5"/>
      <c r="U106" s="5"/>
      <c r="V106" s="5"/>
      <c r="W106" s="5"/>
      <c r="X106" s="5"/>
      <c r="Y106" s="5"/>
      <c r="Z106" s="5"/>
    </row>
    <row r="107" spans="1:26">
      <c r="A107" s="95"/>
      <c r="B107" s="107"/>
      <c r="C107" s="96"/>
      <c r="D107" s="97"/>
      <c r="E107" s="97"/>
      <c r="F107" s="67" t="str">
        <f t="shared" si="1"/>
        <v/>
      </c>
      <c r="G107" s="96"/>
      <c r="H107" s="96"/>
      <c r="I107" s="89"/>
      <c r="J107" s="44"/>
      <c r="K107" s="44"/>
      <c r="L107" s="44"/>
      <c r="M107" s="5"/>
      <c r="N107" s="5"/>
      <c r="O107" s="5"/>
      <c r="P107" s="5"/>
      <c r="Q107" s="5"/>
      <c r="R107" s="5"/>
      <c r="S107" s="5"/>
      <c r="T107" s="5"/>
      <c r="U107" s="5"/>
      <c r="V107" s="5"/>
      <c r="W107" s="5"/>
      <c r="X107" s="5"/>
      <c r="Y107" s="5"/>
      <c r="Z107" s="5"/>
    </row>
    <row r="108" spans="1:26">
      <c r="A108" s="95"/>
      <c r="B108" s="107"/>
      <c r="C108" s="96"/>
      <c r="D108" s="97"/>
      <c r="E108" s="97"/>
      <c r="F108" s="67" t="str">
        <f t="shared" si="1"/>
        <v/>
      </c>
      <c r="G108" s="96"/>
      <c r="H108" s="96"/>
      <c r="I108" s="89"/>
      <c r="J108" s="44"/>
      <c r="K108" s="44"/>
      <c r="L108" s="44"/>
      <c r="M108" s="5"/>
      <c r="N108" s="5"/>
      <c r="O108" s="5"/>
      <c r="P108" s="5"/>
      <c r="Q108" s="5"/>
      <c r="R108" s="5"/>
      <c r="S108" s="5"/>
      <c r="T108" s="5"/>
      <c r="U108" s="5"/>
      <c r="V108" s="5"/>
      <c r="W108" s="5"/>
      <c r="X108" s="5"/>
      <c r="Y108" s="5"/>
      <c r="Z108" s="5"/>
    </row>
    <row r="109" spans="1:26">
      <c r="A109" s="95"/>
      <c r="B109" s="107"/>
      <c r="C109" s="96"/>
      <c r="D109" s="97"/>
      <c r="E109" s="97"/>
      <c r="F109" s="67" t="str">
        <f t="shared" si="1"/>
        <v/>
      </c>
      <c r="G109" s="96"/>
      <c r="H109" s="96"/>
      <c r="I109" s="89"/>
      <c r="J109" s="44"/>
      <c r="K109" s="44"/>
      <c r="L109" s="44"/>
      <c r="M109" s="5"/>
      <c r="N109" s="5"/>
      <c r="O109" s="5"/>
      <c r="P109" s="5"/>
      <c r="Q109" s="5"/>
      <c r="R109" s="5"/>
      <c r="S109" s="5"/>
      <c r="T109" s="5"/>
      <c r="U109" s="5"/>
      <c r="V109" s="5"/>
      <c r="W109" s="5"/>
      <c r="X109" s="5"/>
      <c r="Y109" s="5"/>
      <c r="Z109" s="5"/>
    </row>
    <row r="110" spans="1:26">
      <c r="A110" s="95"/>
      <c r="B110" s="107"/>
      <c r="C110" s="96"/>
      <c r="D110" s="97"/>
      <c r="E110" s="97"/>
      <c r="F110" s="67" t="str">
        <f t="shared" si="1"/>
        <v/>
      </c>
      <c r="G110" s="96"/>
      <c r="H110" s="96"/>
      <c r="I110" s="89"/>
      <c r="J110" s="44"/>
      <c r="K110" s="44"/>
      <c r="L110" s="44"/>
      <c r="M110" s="5"/>
      <c r="N110" s="5"/>
      <c r="O110" s="5"/>
      <c r="P110" s="5"/>
      <c r="Q110" s="5"/>
      <c r="R110" s="5"/>
      <c r="S110" s="5"/>
      <c r="T110" s="5"/>
      <c r="U110" s="5"/>
      <c r="V110" s="5"/>
      <c r="W110" s="5"/>
      <c r="X110" s="5"/>
      <c r="Y110" s="5"/>
      <c r="Z110" s="5"/>
    </row>
    <row r="111" spans="1:26">
      <c r="A111" s="95"/>
      <c r="B111" s="107"/>
      <c r="C111" s="96"/>
      <c r="D111" s="97"/>
      <c r="E111" s="97"/>
      <c r="F111" s="67" t="str">
        <f t="shared" si="1"/>
        <v/>
      </c>
      <c r="G111" s="96"/>
      <c r="H111" s="96"/>
      <c r="I111" s="89"/>
      <c r="J111" s="44"/>
      <c r="K111" s="44"/>
      <c r="L111" s="44"/>
      <c r="M111" s="5"/>
      <c r="N111" s="5"/>
      <c r="O111" s="5"/>
      <c r="P111" s="5"/>
      <c r="Q111" s="5"/>
      <c r="R111" s="5"/>
      <c r="S111" s="5"/>
      <c r="T111" s="5"/>
      <c r="U111" s="5"/>
      <c r="V111" s="5"/>
      <c r="W111" s="5"/>
      <c r="X111" s="5"/>
      <c r="Y111" s="5"/>
      <c r="Z111" s="5"/>
    </row>
    <row r="112" spans="1:26">
      <c r="A112" s="95"/>
      <c r="B112" s="107"/>
      <c r="C112" s="96"/>
      <c r="D112" s="97"/>
      <c r="E112" s="97"/>
      <c r="F112" s="67" t="str">
        <f t="shared" si="1"/>
        <v/>
      </c>
      <c r="G112" s="96"/>
      <c r="H112" s="96"/>
      <c r="I112" s="89"/>
      <c r="J112" s="44"/>
      <c r="K112" s="44"/>
      <c r="L112" s="44"/>
      <c r="M112" s="5"/>
      <c r="N112" s="5"/>
      <c r="O112" s="5"/>
      <c r="P112" s="5"/>
      <c r="Q112" s="5"/>
      <c r="R112" s="5"/>
      <c r="S112" s="5"/>
      <c r="T112" s="5"/>
      <c r="U112" s="5"/>
      <c r="V112" s="5"/>
      <c r="W112" s="5"/>
      <c r="X112" s="5"/>
      <c r="Y112" s="5"/>
      <c r="Z112" s="5"/>
    </row>
    <row r="113" spans="1:26">
      <c r="A113" s="95"/>
      <c r="B113" s="107"/>
      <c r="C113" s="96"/>
      <c r="D113" s="97"/>
      <c r="E113" s="97"/>
      <c r="F113" s="67" t="str">
        <f t="shared" si="1"/>
        <v/>
      </c>
      <c r="G113" s="96"/>
      <c r="H113" s="96"/>
      <c r="I113" s="89"/>
      <c r="J113" s="44"/>
      <c r="K113" s="44"/>
      <c r="L113" s="44"/>
      <c r="M113" s="5"/>
      <c r="N113" s="5"/>
      <c r="O113" s="5"/>
      <c r="P113" s="5"/>
      <c r="Q113" s="5"/>
      <c r="R113" s="5"/>
      <c r="S113" s="5"/>
      <c r="T113" s="5"/>
      <c r="U113" s="5"/>
      <c r="V113" s="5"/>
      <c r="W113" s="5"/>
      <c r="X113" s="5"/>
      <c r="Y113" s="5"/>
      <c r="Z113" s="5"/>
    </row>
    <row r="114" spans="1:26">
      <c r="A114" s="95"/>
      <c r="B114" s="107"/>
      <c r="C114" s="96"/>
      <c r="D114" s="97"/>
      <c r="E114" s="97"/>
      <c r="F114" s="67" t="str">
        <f t="shared" si="1"/>
        <v/>
      </c>
      <c r="G114" s="96"/>
      <c r="H114" s="96"/>
      <c r="I114" s="89"/>
      <c r="J114" s="44"/>
      <c r="K114" s="44"/>
      <c r="L114" s="44"/>
      <c r="M114" s="5"/>
      <c r="N114" s="5"/>
      <c r="O114" s="5"/>
      <c r="P114" s="5"/>
      <c r="Q114" s="5"/>
      <c r="R114" s="5"/>
      <c r="S114" s="5"/>
      <c r="T114" s="5"/>
      <c r="U114" s="5"/>
      <c r="V114" s="5"/>
      <c r="W114" s="5"/>
      <c r="X114" s="5"/>
      <c r="Y114" s="5"/>
      <c r="Z114" s="5"/>
    </row>
    <row r="115" spans="1:26">
      <c r="A115" s="95"/>
      <c r="B115" s="107"/>
      <c r="C115" s="96"/>
      <c r="D115" s="97"/>
      <c r="E115" s="97"/>
      <c r="F115" s="67" t="str">
        <f t="shared" si="1"/>
        <v/>
      </c>
      <c r="G115" s="96"/>
      <c r="H115" s="96"/>
      <c r="I115" s="89"/>
      <c r="J115" s="44"/>
      <c r="K115" s="44"/>
      <c r="L115" s="44"/>
      <c r="M115" s="5"/>
      <c r="N115" s="5"/>
      <c r="O115" s="5"/>
      <c r="P115" s="5"/>
      <c r="Q115" s="5"/>
      <c r="R115" s="5"/>
      <c r="S115" s="5"/>
      <c r="T115" s="5"/>
      <c r="U115" s="5"/>
      <c r="V115" s="5"/>
      <c r="W115" s="5"/>
      <c r="X115" s="5"/>
      <c r="Y115" s="5"/>
      <c r="Z115" s="5"/>
    </row>
    <row r="116" spans="1:26">
      <c r="A116" s="95"/>
      <c r="B116" s="107"/>
      <c r="C116" s="96"/>
      <c r="D116" s="97"/>
      <c r="E116" s="97"/>
      <c r="F116" s="67" t="str">
        <f t="shared" si="1"/>
        <v/>
      </c>
      <c r="G116" s="96"/>
      <c r="H116" s="96"/>
      <c r="I116" s="89"/>
      <c r="J116" s="44"/>
      <c r="K116" s="44"/>
      <c r="L116" s="44"/>
      <c r="M116" s="5"/>
      <c r="N116" s="5"/>
      <c r="O116" s="5"/>
      <c r="P116" s="5"/>
      <c r="Q116" s="5"/>
      <c r="R116" s="5"/>
      <c r="S116" s="5"/>
      <c r="T116" s="5"/>
      <c r="U116" s="5"/>
      <c r="V116" s="5"/>
      <c r="W116" s="5"/>
      <c r="X116" s="5"/>
      <c r="Y116" s="5"/>
      <c r="Z116" s="5"/>
    </row>
    <row r="117" spans="1:26">
      <c r="A117" s="95"/>
      <c r="B117" s="107"/>
      <c r="C117" s="96"/>
      <c r="D117" s="97"/>
      <c r="E117" s="97"/>
      <c r="F117" s="67" t="str">
        <f t="shared" si="1"/>
        <v/>
      </c>
      <c r="G117" s="96"/>
      <c r="H117" s="96"/>
      <c r="I117" s="89"/>
      <c r="J117" s="44"/>
      <c r="K117" s="44"/>
      <c r="L117" s="44"/>
      <c r="M117" s="5"/>
      <c r="N117" s="5"/>
      <c r="O117" s="5"/>
      <c r="P117" s="5"/>
      <c r="Q117" s="5"/>
      <c r="R117" s="5"/>
      <c r="S117" s="5"/>
      <c r="T117" s="5"/>
      <c r="U117" s="5"/>
      <c r="V117" s="5"/>
      <c r="W117" s="5"/>
      <c r="X117" s="5"/>
      <c r="Y117" s="5"/>
      <c r="Z117" s="5"/>
    </row>
    <row r="118" spans="1:26">
      <c r="A118" s="95"/>
      <c r="B118" s="107"/>
      <c r="C118" s="96"/>
      <c r="D118" s="97"/>
      <c r="E118" s="97"/>
      <c r="F118" s="67" t="str">
        <f t="shared" si="1"/>
        <v/>
      </c>
      <c r="G118" s="96"/>
      <c r="H118" s="96"/>
      <c r="I118" s="89"/>
      <c r="J118" s="44"/>
      <c r="K118" s="44"/>
      <c r="L118" s="44"/>
      <c r="M118" s="5"/>
      <c r="N118" s="5"/>
      <c r="O118" s="5"/>
      <c r="P118" s="5"/>
      <c r="Q118" s="5"/>
      <c r="R118" s="5"/>
      <c r="S118" s="5"/>
      <c r="T118" s="5"/>
      <c r="U118" s="5"/>
      <c r="V118" s="5"/>
      <c r="W118" s="5"/>
      <c r="X118" s="5"/>
      <c r="Y118" s="5"/>
      <c r="Z118" s="5"/>
    </row>
    <row r="119" spans="1:26">
      <c r="A119" s="95"/>
      <c r="B119" s="107"/>
      <c r="C119" s="96"/>
      <c r="D119" s="97"/>
      <c r="E119" s="97"/>
      <c r="F119" s="67" t="str">
        <f t="shared" si="1"/>
        <v/>
      </c>
      <c r="G119" s="96"/>
      <c r="H119" s="96"/>
      <c r="I119" s="89"/>
      <c r="J119" s="44"/>
      <c r="K119" s="44"/>
      <c r="L119" s="44"/>
      <c r="M119" s="5"/>
      <c r="N119" s="5"/>
      <c r="O119" s="5"/>
      <c r="P119" s="5"/>
      <c r="Q119" s="5"/>
      <c r="R119" s="5"/>
      <c r="S119" s="5"/>
      <c r="T119" s="5"/>
      <c r="U119" s="5"/>
      <c r="V119" s="5"/>
      <c r="W119" s="5"/>
      <c r="X119" s="5"/>
      <c r="Y119" s="5"/>
      <c r="Z119" s="5"/>
    </row>
    <row r="120" spans="1:26">
      <c r="A120" s="95"/>
      <c r="B120" s="107"/>
      <c r="C120" s="96"/>
      <c r="D120" s="97"/>
      <c r="E120" s="97"/>
      <c r="F120" s="67" t="str">
        <f t="shared" si="1"/>
        <v/>
      </c>
      <c r="G120" s="96"/>
      <c r="H120" s="96"/>
      <c r="I120" s="89"/>
      <c r="J120" s="44"/>
      <c r="K120" s="44"/>
      <c r="L120" s="44"/>
      <c r="M120" s="5"/>
      <c r="N120" s="5"/>
      <c r="O120" s="5"/>
      <c r="P120" s="5"/>
      <c r="Q120" s="5"/>
      <c r="R120" s="5"/>
      <c r="S120" s="5"/>
      <c r="T120" s="5"/>
      <c r="U120" s="5"/>
      <c r="V120" s="5"/>
      <c r="W120" s="5"/>
      <c r="X120" s="5"/>
      <c r="Y120" s="5"/>
      <c r="Z120" s="5"/>
    </row>
    <row r="121" spans="1:26">
      <c r="A121" s="95"/>
      <c r="B121" s="107"/>
      <c r="C121" s="96"/>
      <c r="D121" s="97"/>
      <c r="E121" s="97"/>
      <c r="F121" s="67" t="str">
        <f t="shared" si="1"/>
        <v/>
      </c>
      <c r="G121" s="96"/>
      <c r="H121" s="96"/>
      <c r="I121" s="89"/>
      <c r="J121" s="44"/>
      <c r="K121" s="44"/>
      <c r="L121" s="44"/>
      <c r="M121" s="5"/>
      <c r="N121" s="5"/>
      <c r="O121" s="5"/>
      <c r="P121" s="5"/>
      <c r="Q121" s="5"/>
      <c r="R121" s="5"/>
      <c r="S121" s="5"/>
      <c r="T121" s="5"/>
      <c r="U121" s="5"/>
      <c r="V121" s="5"/>
      <c r="W121" s="5"/>
      <c r="X121" s="5"/>
      <c r="Y121" s="5"/>
      <c r="Z121" s="5"/>
    </row>
    <row r="122" spans="1:26">
      <c r="A122" s="95"/>
      <c r="B122" s="107"/>
      <c r="C122" s="96"/>
      <c r="D122" s="97"/>
      <c r="E122" s="97"/>
      <c r="F122" s="67" t="str">
        <f t="shared" si="1"/>
        <v/>
      </c>
      <c r="G122" s="96"/>
      <c r="H122" s="96"/>
      <c r="I122" s="89"/>
      <c r="J122" s="44"/>
      <c r="K122" s="44"/>
      <c r="L122" s="44"/>
      <c r="M122" s="5"/>
      <c r="N122" s="5"/>
      <c r="O122" s="5"/>
      <c r="P122" s="5"/>
      <c r="Q122" s="5"/>
      <c r="R122" s="5"/>
      <c r="S122" s="5"/>
      <c r="T122" s="5"/>
      <c r="U122" s="5"/>
      <c r="V122" s="5"/>
      <c r="W122" s="5"/>
      <c r="X122" s="5"/>
      <c r="Y122" s="5"/>
      <c r="Z122" s="5"/>
    </row>
    <row r="123" spans="1:26">
      <c r="A123" s="95"/>
      <c r="B123" s="107"/>
      <c r="C123" s="96"/>
      <c r="D123" s="97"/>
      <c r="E123" s="97"/>
      <c r="F123" s="67" t="str">
        <f t="shared" si="1"/>
        <v/>
      </c>
      <c r="G123" s="96"/>
      <c r="H123" s="96"/>
      <c r="I123" s="89"/>
      <c r="J123" s="44"/>
      <c r="K123" s="44"/>
      <c r="L123" s="44"/>
      <c r="M123" s="5"/>
      <c r="N123" s="5"/>
      <c r="O123" s="5"/>
      <c r="P123" s="5"/>
      <c r="Q123" s="5"/>
      <c r="R123" s="5"/>
      <c r="S123" s="5"/>
      <c r="T123" s="5"/>
      <c r="U123" s="5"/>
      <c r="V123" s="5"/>
      <c r="W123" s="5"/>
      <c r="X123" s="5"/>
      <c r="Y123" s="5"/>
      <c r="Z123" s="5"/>
    </row>
    <row r="124" spans="1:26">
      <c r="A124" s="95"/>
      <c r="B124" s="107"/>
      <c r="C124" s="96"/>
      <c r="D124" s="97"/>
      <c r="E124" s="97"/>
      <c r="F124" s="67" t="str">
        <f t="shared" si="1"/>
        <v/>
      </c>
      <c r="G124" s="96"/>
      <c r="H124" s="96"/>
      <c r="I124" s="89"/>
      <c r="J124" s="44"/>
      <c r="K124" s="44"/>
      <c r="L124" s="44"/>
      <c r="M124" s="5"/>
      <c r="N124" s="5"/>
      <c r="O124" s="5"/>
      <c r="P124" s="5"/>
      <c r="Q124" s="5"/>
      <c r="R124" s="5"/>
      <c r="S124" s="5"/>
      <c r="T124" s="5"/>
      <c r="U124" s="5"/>
      <c r="V124" s="5"/>
      <c r="W124" s="5"/>
      <c r="X124" s="5"/>
      <c r="Y124" s="5"/>
      <c r="Z124" s="5"/>
    </row>
    <row r="125" spans="1:26">
      <c r="A125" s="95"/>
      <c r="B125" s="107"/>
      <c r="C125" s="96"/>
      <c r="D125" s="97"/>
      <c r="E125" s="97"/>
      <c r="F125" s="67" t="str">
        <f t="shared" si="1"/>
        <v/>
      </c>
      <c r="G125" s="96"/>
      <c r="H125" s="96"/>
      <c r="I125" s="89"/>
      <c r="J125" s="44"/>
      <c r="K125" s="44"/>
      <c r="L125" s="44"/>
      <c r="M125" s="5"/>
      <c r="N125" s="5"/>
      <c r="O125" s="5"/>
      <c r="P125" s="5"/>
      <c r="Q125" s="5"/>
      <c r="R125" s="5"/>
      <c r="S125" s="5"/>
      <c r="T125" s="5"/>
      <c r="U125" s="5"/>
      <c r="V125" s="5"/>
      <c r="W125" s="5"/>
      <c r="X125" s="5"/>
      <c r="Y125" s="5"/>
      <c r="Z125" s="5"/>
    </row>
    <row r="126" spans="1:26">
      <c r="A126" s="95"/>
      <c r="B126" s="107"/>
      <c r="C126" s="96"/>
      <c r="D126" s="97"/>
      <c r="E126" s="97"/>
      <c r="F126" s="67" t="str">
        <f t="shared" si="1"/>
        <v/>
      </c>
      <c r="G126" s="96"/>
      <c r="H126" s="96"/>
      <c r="I126" s="89"/>
      <c r="J126" s="44"/>
      <c r="K126" s="44"/>
      <c r="L126" s="44"/>
      <c r="M126" s="5"/>
      <c r="N126" s="5"/>
      <c r="O126" s="5"/>
      <c r="P126" s="5"/>
      <c r="Q126" s="5"/>
      <c r="R126" s="5"/>
      <c r="S126" s="5"/>
      <c r="T126" s="5"/>
      <c r="U126" s="5"/>
      <c r="V126" s="5"/>
      <c r="W126" s="5"/>
      <c r="X126" s="5"/>
      <c r="Y126" s="5"/>
      <c r="Z126" s="5"/>
    </row>
    <row r="127" spans="1:26">
      <c r="A127" s="95"/>
      <c r="B127" s="107"/>
      <c r="C127" s="96"/>
      <c r="D127" s="97"/>
      <c r="E127" s="97"/>
      <c r="F127" s="67" t="str">
        <f t="shared" si="1"/>
        <v/>
      </c>
      <c r="G127" s="96"/>
      <c r="H127" s="96"/>
      <c r="I127" s="89"/>
      <c r="J127" s="44"/>
      <c r="K127" s="44"/>
      <c r="L127" s="44"/>
      <c r="M127" s="5"/>
      <c r="N127" s="5"/>
      <c r="O127" s="5"/>
      <c r="P127" s="5"/>
      <c r="Q127" s="5"/>
      <c r="R127" s="5"/>
      <c r="S127" s="5"/>
      <c r="T127" s="5"/>
      <c r="U127" s="5"/>
      <c r="V127" s="5"/>
      <c r="W127" s="5"/>
      <c r="X127" s="5"/>
      <c r="Y127" s="5"/>
      <c r="Z127" s="5"/>
    </row>
    <row r="128" spans="1:26">
      <c r="A128" s="95"/>
      <c r="B128" s="107"/>
      <c r="C128" s="96"/>
      <c r="D128" s="97"/>
      <c r="E128" s="97"/>
      <c r="F128" s="67" t="str">
        <f t="shared" si="1"/>
        <v/>
      </c>
      <c r="G128" s="96"/>
      <c r="H128" s="96"/>
      <c r="I128" s="89"/>
      <c r="J128" s="44"/>
      <c r="K128" s="44"/>
      <c r="L128" s="44"/>
      <c r="M128" s="5"/>
      <c r="N128" s="5"/>
      <c r="O128" s="5"/>
      <c r="P128" s="5"/>
      <c r="Q128" s="5"/>
      <c r="R128" s="5"/>
      <c r="S128" s="5"/>
      <c r="T128" s="5"/>
      <c r="U128" s="5"/>
      <c r="V128" s="5"/>
      <c r="W128" s="5"/>
      <c r="X128" s="5"/>
      <c r="Y128" s="5"/>
      <c r="Z128" s="5"/>
    </row>
    <row r="129" spans="1:26">
      <c r="A129" s="95"/>
      <c r="B129" s="107"/>
      <c r="C129" s="96"/>
      <c r="D129" s="97"/>
      <c r="E129" s="97"/>
      <c r="F129" s="67" t="str">
        <f t="shared" si="1"/>
        <v/>
      </c>
      <c r="G129" s="96"/>
      <c r="H129" s="96"/>
      <c r="I129" s="89"/>
      <c r="J129" s="44"/>
      <c r="K129" s="44"/>
      <c r="L129" s="44"/>
      <c r="M129" s="5"/>
      <c r="N129" s="5"/>
      <c r="O129" s="5"/>
      <c r="P129" s="5"/>
      <c r="Q129" s="5"/>
      <c r="R129" s="5"/>
      <c r="S129" s="5"/>
      <c r="T129" s="5"/>
      <c r="U129" s="5"/>
      <c r="V129" s="5"/>
      <c r="W129" s="5"/>
      <c r="X129" s="5"/>
      <c r="Y129" s="5"/>
      <c r="Z129" s="5"/>
    </row>
    <row r="130" spans="1:26">
      <c r="A130" s="95"/>
      <c r="B130" s="107"/>
      <c r="C130" s="96"/>
      <c r="D130" s="97"/>
      <c r="E130" s="97"/>
      <c r="F130" s="67" t="str">
        <f t="shared" si="1"/>
        <v/>
      </c>
      <c r="G130" s="96"/>
      <c r="H130" s="96"/>
      <c r="I130" s="89"/>
      <c r="J130" s="44"/>
      <c r="K130" s="44"/>
      <c r="L130" s="44"/>
      <c r="M130" s="5"/>
      <c r="N130" s="5"/>
      <c r="O130" s="5"/>
      <c r="P130" s="5"/>
      <c r="Q130" s="5"/>
      <c r="R130" s="5"/>
      <c r="S130" s="5"/>
      <c r="T130" s="5"/>
      <c r="U130" s="5"/>
      <c r="V130" s="5"/>
      <c r="W130" s="5"/>
      <c r="X130" s="5"/>
      <c r="Y130" s="5"/>
      <c r="Z130" s="5"/>
    </row>
    <row r="131" spans="1:26">
      <c r="A131" s="95"/>
      <c r="B131" s="107"/>
      <c r="C131" s="96"/>
      <c r="D131" s="97"/>
      <c r="E131" s="97"/>
      <c r="F131" s="67" t="str">
        <f t="shared" si="1"/>
        <v/>
      </c>
      <c r="G131" s="96"/>
      <c r="H131" s="96"/>
      <c r="I131" s="89"/>
      <c r="J131" s="44"/>
      <c r="K131" s="44"/>
      <c r="L131" s="44"/>
      <c r="M131" s="5"/>
      <c r="N131" s="5"/>
      <c r="O131" s="5"/>
      <c r="P131" s="5"/>
      <c r="Q131" s="5"/>
      <c r="R131" s="5"/>
      <c r="S131" s="5"/>
      <c r="T131" s="5"/>
      <c r="U131" s="5"/>
      <c r="V131" s="5"/>
      <c r="W131" s="5"/>
      <c r="X131" s="5"/>
      <c r="Y131" s="5"/>
      <c r="Z131" s="5"/>
    </row>
    <row r="132" spans="1:26">
      <c r="A132" s="95"/>
      <c r="B132" s="107"/>
      <c r="C132" s="96"/>
      <c r="D132" s="97"/>
      <c r="E132" s="97"/>
      <c r="F132" s="67" t="str">
        <f t="shared" si="1"/>
        <v/>
      </c>
      <c r="G132" s="96"/>
      <c r="H132" s="96"/>
      <c r="I132" s="89"/>
      <c r="J132" s="44"/>
      <c r="K132" s="44"/>
      <c r="L132" s="44"/>
      <c r="M132" s="5"/>
      <c r="N132" s="5"/>
      <c r="O132" s="5"/>
      <c r="P132" s="5"/>
      <c r="Q132" s="5"/>
      <c r="R132" s="5"/>
      <c r="S132" s="5"/>
      <c r="T132" s="5"/>
      <c r="U132" s="5"/>
      <c r="V132" s="5"/>
      <c r="W132" s="5"/>
      <c r="X132" s="5"/>
      <c r="Y132" s="5"/>
      <c r="Z132" s="5"/>
    </row>
    <row r="133" spans="1:26">
      <c r="A133" s="95"/>
      <c r="B133" s="107"/>
      <c r="C133" s="96"/>
      <c r="D133" s="97"/>
      <c r="E133" s="97"/>
      <c r="F133" s="67" t="str">
        <f t="shared" si="1"/>
        <v/>
      </c>
      <c r="G133" s="96"/>
      <c r="H133" s="96"/>
      <c r="I133" s="89"/>
      <c r="J133" s="44"/>
      <c r="K133" s="44"/>
      <c r="L133" s="44"/>
      <c r="M133" s="5"/>
      <c r="N133" s="5"/>
      <c r="O133" s="5"/>
      <c r="P133" s="5"/>
      <c r="Q133" s="5"/>
      <c r="R133" s="5"/>
      <c r="S133" s="5"/>
      <c r="T133" s="5"/>
      <c r="U133" s="5"/>
      <c r="V133" s="5"/>
      <c r="W133" s="5"/>
      <c r="X133" s="5"/>
      <c r="Y133" s="5"/>
      <c r="Z133" s="5"/>
    </row>
    <row r="134" spans="1:26">
      <c r="A134" s="95"/>
      <c r="B134" s="107"/>
      <c r="C134" s="96"/>
      <c r="D134" s="97"/>
      <c r="E134" s="97"/>
      <c r="F134" s="67" t="str">
        <f t="shared" ref="F134:F197" si="2">IF($A134="","",$F133+$D134-$E134)</f>
        <v/>
      </c>
      <c r="G134" s="96"/>
      <c r="H134" s="96"/>
      <c r="I134" s="89"/>
      <c r="J134" s="44"/>
      <c r="K134" s="44"/>
      <c r="L134" s="44"/>
      <c r="M134" s="5"/>
      <c r="N134" s="5"/>
      <c r="O134" s="5"/>
      <c r="P134" s="5"/>
      <c r="Q134" s="5"/>
      <c r="R134" s="5"/>
      <c r="S134" s="5"/>
      <c r="T134" s="5"/>
      <c r="U134" s="5"/>
      <c r="V134" s="5"/>
      <c r="W134" s="5"/>
      <c r="X134" s="5"/>
      <c r="Y134" s="5"/>
      <c r="Z134" s="5"/>
    </row>
    <row r="135" spans="1:26">
      <c r="A135" s="95"/>
      <c r="B135" s="107"/>
      <c r="C135" s="96"/>
      <c r="D135" s="97"/>
      <c r="E135" s="97"/>
      <c r="F135" s="67" t="str">
        <f t="shared" si="2"/>
        <v/>
      </c>
      <c r="G135" s="96"/>
      <c r="H135" s="96"/>
      <c r="I135" s="89"/>
      <c r="J135" s="44"/>
      <c r="K135" s="44"/>
      <c r="L135" s="44"/>
      <c r="M135" s="5"/>
      <c r="N135" s="5"/>
      <c r="O135" s="5"/>
      <c r="P135" s="5"/>
      <c r="Q135" s="5"/>
      <c r="R135" s="5"/>
      <c r="S135" s="5"/>
      <c r="T135" s="5"/>
      <c r="U135" s="5"/>
      <c r="V135" s="5"/>
      <c r="W135" s="5"/>
      <c r="X135" s="5"/>
      <c r="Y135" s="5"/>
      <c r="Z135" s="5"/>
    </row>
    <row r="136" spans="1:26">
      <c r="A136" s="95"/>
      <c r="B136" s="107"/>
      <c r="C136" s="96"/>
      <c r="D136" s="97"/>
      <c r="E136" s="97"/>
      <c r="F136" s="67" t="str">
        <f t="shared" si="2"/>
        <v/>
      </c>
      <c r="G136" s="96"/>
      <c r="H136" s="96"/>
      <c r="I136" s="89"/>
      <c r="J136" s="44"/>
      <c r="K136" s="44"/>
      <c r="L136" s="44"/>
      <c r="M136" s="5"/>
      <c r="N136" s="5"/>
      <c r="O136" s="5"/>
      <c r="P136" s="5"/>
      <c r="Q136" s="5"/>
      <c r="R136" s="5"/>
      <c r="S136" s="5"/>
      <c r="T136" s="5"/>
      <c r="U136" s="5"/>
      <c r="V136" s="5"/>
      <c r="W136" s="5"/>
      <c r="X136" s="5"/>
      <c r="Y136" s="5"/>
      <c r="Z136" s="5"/>
    </row>
    <row r="137" spans="1:26">
      <c r="A137" s="95"/>
      <c r="B137" s="107"/>
      <c r="C137" s="96"/>
      <c r="D137" s="97"/>
      <c r="E137" s="97"/>
      <c r="F137" s="67" t="str">
        <f t="shared" si="2"/>
        <v/>
      </c>
      <c r="G137" s="96"/>
      <c r="H137" s="96"/>
      <c r="I137" s="89"/>
      <c r="J137" s="44"/>
      <c r="K137" s="44"/>
      <c r="L137" s="44"/>
      <c r="M137" s="5"/>
      <c r="N137" s="5"/>
      <c r="O137" s="5"/>
      <c r="P137" s="5"/>
      <c r="Q137" s="5"/>
      <c r="R137" s="5"/>
      <c r="S137" s="5"/>
      <c r="T137" s="5"/>
      <c r="U137" s="5"/>
      <c r="V137" s="5"/>
      <c r="W137" s="5"/>
      <c r="X137" s="5"/>
      <c r="Y137" s="5"/>
      <c r="Z137" s="5"/>
    </row>
    <row r="138" spans="1:26">
      <c r="A138" s="95"/>
      <c r="B138" s="107"/>
      <c r="C138" s="96"/>
      <c r="D138" s="97"/>
      <c r="E138" s="97"/>
      <c r="F138" s="67" t="str">
        <f t="shared" si="2"/>
        <v/>
      </c>
      <c r="G138" s="96"/>
      <c r="H138" s="96"/>
      <c r="I138" s="89"/>
      <c r="J138" s="44"/>
      <c r="K138" s="44"/>
      <c r="L138" s="44"/>
      <c r="M138" s="5"/>
      <c r="N138" s="5"/>
      <c r="O138" s="5"/>
      <c r="P138" s="5"/>
      <c r="Q138" s="5"/>
      <c r="R138" s="5"/>
      <c r="S138" s="5"/>
      <c r="T138" s="5"/>
      <c r="U138" s="5"/>
      <c r="V138" s="5"/>
      <c r="W138" s="5"/>
      <c r="X138" s="5"/>
      <c r="Y138" s="5"/>
      <c r="Z138" s="5"/>
    </row>
    <row r="139" spans="1:26">
      <c r="A139" s="95"/>
      <c r="B139" s="107"/>
      <c r="C139" s="96"/>
      <c r="D139" s="97"/>
      <c r="E139" s="97"/>
      <c r="F139" s="67" t="str">
        <f t="shared" si="2"/>
        <v/>
      </c>
      <c r="G139" s="96"/>
      <c r="H139" s="96"/>
      <c r="I139" s="89"/>
      <c r="J139" s="44"/>
      <c r="K139" s="44"/>
      <c r="L139" s="44"/>
      <c r="M139" s="5"/>
      <c r="N139" s="5"/>
      <c r="O139" s="5"/>
      <c r="P139" s="5"/>
      <c r="Q139" s="5"/>
      <c r="R139" s="5"/>
      <c r="S139" s="5"/>
      <c r="T139" s="5"/>
      <c r="U139" s="5"/>
      <c r="V139" s="5"/>
      <c r="W139" s="5"/>
      <c r="X139" s="5"/>
      <c r="Y139" s="5"/>
      <c r="Z139" s="5"/>
    </row>
    <row r="140" spans="1:26">
      <c r="A140" s="95"/>
      <c r="B140" s="107"/>
      <c r="C140" s="96"/>
      <c r="D140" s="97"/>
      <c r="E140" s="97"/>
      <c r="F140" s="67" t="str">
        <f t="shared" si="2"/>
        <v/>
      </c>
      <c r="G140" s="96"/>
      <c r="H140" s="96"/>
      <c r="I140" s="89"/>
      <c r="J140" s="44"/>
      <c r="K140" s="44"/>
      <c r="L140" s="44"/>
      <c r="M140" s="5"/>
      <c r="N140" s="5"/>
      <c r="O140" s="5"/>
      <c r="P140" s="5"/>
      <c r="Q140" s="5"/>
      <c r="R140" s="5"/>
      <c r="S140" s="5"/>
      <c r="T140" s="5"/>
      <c r="U140" s="5"/>
      <c r="V140" s="5"/>
      <c r="W140" s="5"/>
      <c r="X140" s="5"/>
      <c r="Y140" s="5"/>
      <c r="Z140" s="5"/>
    </row>
    <row r="141" spans="1:26">
      <c r="A141" s="95"/>
      <c r="B141" s="107"/>
      <c r="C141" s="96"/>
      <c r="D141" s="97"/>
      <c r="E141" s="97"/>
      <c r="F141" s="67" t="str">
        <f t="shared" si="2"/>
        <v/>
      </c>
      <c r="G141" s="96"/>
      <c r="H141" s="96"/>
      <c r="I141" s="89"/>
      <c r="J141" s="44"/>
      <c r="K141" s="44"/>
      <c r="L141" s="44"/>
      <c r="M141" s="5"/>
      <c r="N141" s="5"/>
      <c r="O141" s="5"/>
      <c r="P141" s="5"/>
      <c r="Q141" s="5"/>
      <c r="R141" s="5"/>
      <c r="S141" s="5"/>
      <c r="T141" s="5"/>
      <c r="U141" s="5"/>
      <c r="V141" s="5"/>
      <c r="W141" s="5"/>
      <c r="X141" s="5"/>
      <c r="Y141" s="5"/>
      <c r="Z141" s="5"/>
    </row>
    <row r="142" spans="1:26">
      <c r="A142" s="95"/>
      <c r="B142" s="107"/>
      <c r="C142" s="96"/>
      <c r="D142" s="97"/>
      <c r="E142" s="97"/>
      <c r="F142" s="67" t="str">
        <f t="shared" si="2"/>
        <v/>
      </c>
      <c r="G142" s="96"/>
      <c r="H142" s="96"/>
      <c r="I142" s="89"/>
      <c r="J142" s="44"/>
      <c r="K142" s="44"/>
      <c r="L142" s="44"/>
      <c r="M142" s="5"/>
      <c r="N142" s="5"/>
      <c r="O142" s="5"/>
      <c r="P142" s="5"/>
      <c r="Q142" s="5"/>
      <c r="R142" s="5"/>
      <c r="S142" s="5"/>
      <c r="T142" s="5"/>
      <c r="U142" s="5"/>
      <c r="V142" s="5"/>
      <c r="W142" s="5"/>
      <c r="X142" s="5"/>
      <c r="Y142" s="5"/>
      <c r="Z142" s="5"/>
    </row>
    <row r="143" spans="1:26">
      <c r="A143" s="95"/>
      <c r="B143" s="107"/>
      <c r="C143" s="96"/>
      <c r="D143" s="97"/>
      <c r="E143" s="97"/>
      <c r="F143" s="67" t="str">
        <f t="shared" si="2"/>
        <v/>
      </c>
      <c r="G143" s="96"/>
      <c r="H143" s="96"/>
      <c r="I143" s="89"/>
      <c r="J143" s="44"/>
      <c r="K143" s="44"/>
      <c r="L143" s="44"/>
      <c r="M143" s="5"/>
      <c r="N143" s="5"/>
      <c r="O143" s="5"/>
      <c r="P143" s="5"/>
      <c r="Q143" s="5"/>
      <c r="R143" s="5"/>
      <c r="S143" s="5"/>
      <c r="T143" s="5"/>
      <c r="U143" s="5"/>
      <c r="V143" s="5"/>
      <c r="W143" s="5"/>
      <c r="X143" s="5"/>
      <c r="Y143" s="5"/>
      <c r="Z143" s="5"/>
    </row>
    <row r="144" spans="1:26">
      <c r="A144" s="95"/>
      <c r="B144" s="107"/>
      <c r="C144" s="96"/>
      <c r="D144" s="97"/>
      <c r="E144" s="97"/>
      <c r="F144" s="67" t="str">
        <f t="shared" si="2"/>
        <v/>
      </c>
      <c r="G144" s="96"/>
      <c r="H144" s="96"/>
      <c r="I144" s="89"/>
      <c r="J144" s="44"/>
      <c r="K144" s="44"/>
      <c r="L144" s="44"/>
      <c r="M144" s="5"/>
      <c r="N144" s="5"/>
      <c r="O144" s="5"/>
      <c r="P144" s="5"/>
      <c r="Q144" s="5"/>
      <c r="R144" s="5"/>
      <c r="S144" s="5"/>
      <c r="T144" s="5"/>
      <c r="U144" s="5"/>
      <c r="V144" s="5"/>
      <c r="W144" s="5"/>
      <c r="X144" s="5"/>
      <c r="Y144" s="5"/>
      <c r="Z144" s="5"/>
    </row>
    <row r="145" spans="1:26">
      <c r="A145" s="95"/>
      <c r="B145" s="107"/>
      <c r="C145" s="96"/>
      <c r="D145" s="97"/>
      <c r="E145" s="97"/>
      <c r="F145" s="67" t="str">
        <f t="shared" si="2"/>
        <v/>
      </c>
      <c r="G145" s="96"/>
      <c r="H145" s="96"/>
      <c r="I145" s="89"/>
      <c r="J145" s="44"/>
      <c r="K145" s="44"/>
      <c r="L145" s="44"/>
      <c r="M145" s="5"/>
      <c r="N145" s="5"/>
      <c r="O145" s="5"/>
      <c r="P145" s="5"/>
      <c r="Q145" s="5"/>
      <c r="R145" s="5"/>
      <c r="S145" s="5"/>
      <c r="T145" s="5"/>
      <c r="U145" s="5"/>
      <c r="V145" s="5"/>
      <c r="W145" s="5"/>
      <c r="X145" s="5"/>
      <c r="Y145" s="5"/>
      <c r="Z145" s="5"/>
    </row>
    <row r="146" spans="1:26">
      <c r="A146" s="95"/>
      <c r="B146" s="107"/>
      <c r="C146" s="96"/>
      <c r="D146" s="97"/>
      <c r="E146" s="97"/>
      <c r="F146" s="67" t="str">
        <f t="shared" si="2"/>
        <v/>
      </c>
      <c r="G146" s="96"/>
      <c r="H146" s="96"/>
      <c r="I146" s="89"/>
      <c r="J146" s="44"/>
      <c r="K146" s="44"/>
      <c r="L146" s="44"/>
      <c r="M146" s="5"/>
      <c r="N146" s="5"/>
      <c r="O146" s="5"/>
      <c r="P146" s="5"/>
      <c r="Q146" s="5"/>
      <c r="R146" s="5"/>
      <c r="S146" s="5"/>
      <c r="T146" s="5"/>
      <c r="U146" s="5"/>
      <c r="V146" s="5"/>
      <c r="W146" s="5"/>
      <c r="X146" s="5"/>
      <c r="Y146" s="5"/>
      <c r="Z146" s="5"/>
    </row>
    <row r="147" spans="1:26">
      <c r="A147" s="95"/>
      <c r="B147" s="107"/>
      <c r="C147" s="96"/>
      <c r="D147" s="97"/>
      <c r="E147" s="97"/>
      <c r="F147" s="67" t="str">
        <f t="shared" si="2"/>
        <v/>
      </c>
      <c r="G147" s="96"/>
      <c r="H147" s="96"/>
      <c r="I147" s="89"/>
      <c r="J147" s="44"/>
      <c r="K147" s="44"/>
      <c r="L147" s="44"/>
      <c r="M147" s="5"/>
      <c r="N147" s="5"/>
      <c r="O147" s="5"/>
      <c r="P147" s="5"/>
      <c r="Q147" s="5"/>
      <c r="R147" s="5"/>
      <c r="S147" s="5"/>
      <c r="T147" s="5"/>
      <c r="U147" s="5"/>
      <c r="V147" s="5"/>
      <c r="W147" s="5"/>
      <c r="X147" s="5"/>
      <c r="Y147" s="5"/>
      <c r="Z147" s="5"/>
    </row>
    <row r="148" spans="1:26">
      <c r="A148" s="95"/>
      <c r="B148" s="107"/>
      <c r="C148" s="96"/>
      <c r="D148" s="97"/>
      <c r="E148" s="97"/>
      <c r="F148" s="67" t="str">
        <f t="shared" si="2"/>
        <v/>
      </c>
      <c r="G148" s="96"/>
      <c r="H148" s="96"/>
      <c r="I148" s="89"/>
      <c r="J148" s="44"/>
      <c r="K148" s="44"/>
      <c r="L148" s="44"/>
      <c r="M148" s="5"/>
      <c r="N148" s="5"/>
      <c r="O148" s="5"/>
      <c r="P148" s="5"/>
      <c r="Q148" s="5"/>
      <c r="R148" s="5"/>
      <c r="S148" s="5"/>
      <c r="T148" s="5"/>
      <c r="U148" s="5"/>
      <c r="V148" s="5"/>
      <c r="W148" s="5"/>
      <c r="X148" s="5"/>
      <c r="Y148" s="5"/>
      <c r="Z148" s="5"/>
    </row>
    <row r="149" spans="1:26">
      <c r="A149" s="95"/>
      <c r="B149" s="107"/>
      <c r="C149" s="96"/>
      <c r="D149" s="97"/>
      <c r="E149" s="97"/>
      <c r="F149" s="67" t="str">
        <f t="shared" si="2"/>
        <v/>
      </c>
      <c r="G149" s="96"/>
      <c r="H149" s="96"/>
      <c r="I149" s="89"/>
      <c r="J149" s="44"/>
      <c r="K149" s="44"/>
      <c r="L149" s="44"/>
      <c r="M149" s="5"/>
      <c r="N149" s="5"/>
      <c r="O149" s="5"/>
      <c r="P149" s="5"/>
      <c r="Q149" s="5"/>
      <c r="R149" s="5"/>
      <c r="S149" s="5"/>
      <c r="T149" s="5"/>
      <c r="U149" s="5"/>
      <c r="V149" s="5"/>
      <c r="W149" s="5"/>
      <c r="X149" s="5"/>
      <c r="Y149" s="5"/>
      <c r="Z149" s="5"/>
    </row>
    <row r="150" spans="1:26">
      <c r="A150" s="95"/>
      <c r="B150" s="107"/>
      <c r="C150" s="96"/>
      <c r="D150" s="97"/>
      <c r="E150" s="97"/>
      <c r="F150" s="67" t="str">
        <f t="shared" si="2"/>
        <v/>
      </c>
      <c r="G150" s="96"/>
      <c r="H150" s="96"/>
      <c r="I150" s="89"/>
      <c r="J150" s="44"/>
      <c r="K150" s="44"/>
      <c r="L150" s="44"/>
      <c r="M150" s="5"/>
      <c r="N150" s="5"/>
      <c r="O150" s="5"/>
      <c r="P150" s="5"/>
      <c r="Q150" s="5"/>
      <c r="R150" s="5"/>
      <c r="S150" s="5"/>
      <c r="T150" s="5"/>
      <c r="U150" s="5"/>
      <c r="V150" s="5"/>
      <c r="W150" s="5"/>
      <c r="X150" s="5"/>
      <c r="Y150" s="5"/>
      <c r="Z150" s="5"/>
    </row>
    <row r="151" spans="1:26">
      <c r="A151" s="95"/>
      <c r="B151" s="107"/>
      <c r="C151" s="96"/>
      <c r="D151" s="97"/>
      <c r="E151" s="97"/>
      <c r="F151" s="67" t="str">
        <f t="shared" si="2"/>
        <v/>
      </c>
      <c r="G151" s="96"/>
      <c r="H151" s="96"/>
      <c r="I151" s="89"/>
      <c r="J151" s="44"/>
      <c r="K151" s="44"/>
      <c r="L151" s="44"/>
      <c r="M151" s="5"/>
      <c r="N151" s="5"/>
      <c r="O151" s="5"/>
      <c r="P151" s="5"/>
      <c r="Q151" s="5"/>
      <c r="R151" s="5"/>
      <c r="S151" s="5"/>
      <c r="T151" s="5"/>
      <c r="U151" s="5"/>
      <c r="V151" s="5"/>
      <c r="W151" s="5"/>
      <c r="X151" s="5"/>
      <c r="Y151" s="5"/>
      <c r="Z151" s="5"/>
    </row>
    <row r="152" spans="1:26">
      <c r="A152" s="95"/>
      <c r="B152" s="107"/>
      <c r="C152" s="96"/>
      <c r="D152" s="97"/>
      <c r="E152" s="97"/>
      <c r="F152" s="67" t="str">
        <f t="shared" si="2"/>
        <v/>
      </c>
      <c r="G152" s="96"/>
      <c r="H152" s="96"/>
      <c r="I152" s="89"/>
      <c r="J152" s="44"/>
      <c r="K152" s="44"/>
      <c r="L152" s="44"/>
      <c r="M152" s="5"/>
      <c r="N152" s="5"/>
      <c r="O152" s="5"/>
      <c r="P152" s="5"/>
      <c r="Q152" s="5"/>
      <c r="R152" s="5"/>
      <c r="S152" s="5"/>
      <c r="T152" s="5"/>
      <c r="U152" s="5"/>
      <c r="V152" s="5"/>
      <c r="W152" s="5"/>
      <c r="X152" s="5"/>
      <c r="Y152" s="5"/>
      <c r="Z152" s="5"/>
    </row>
    <row r="153" spans="1:26">
      <c r="A153" s="95"/>
      <c r="B153" s="107"/>
      <c r="C153" s="96"/>
      <c r="D153" s="97"/>
      <c r="E153" s="97"/>
      <c r="F153" s="67" t="str">
        <f t="shared" si="2"/>
        <v/>
      </c>
      <c r="G153" s="96"/>
      <c r="H153" s="96"/>
      <c r="I153" s="89"/>
      <c r="J153" s="44"/>
      <c r="K153" s="44"/>
      <c r="L153" s="44"/>
      <c r="M153" s="5"/>
      <c r="N153" s="5"/>
      <c r="O153" s="5"/>
      <c r="P153" s="5"/>
      <c r="Q153" s="5"/>
      <c r="R153" s="5"/>
      <c r="S153" s="5"/>
      <c r="T153" s="5"/>
      <c r="U153" s="5"/>
      <c r="V153" s="5"/>
      <c r="W153" s="5"/>
      <c r="X153" s="5"/>
      <c r="Y153" s="5"/>
      <c r="Z153" s="5"/>
    </row>
    <row r="154" spans="1:26">
      <c r="A154" s="95"/>
      <c r="B154" s="107"/>
      <c r="C154" s="96"/>
      <c r="D154" s="97"/>
      <c r="E154" s="97"/>
      <c r="F154" s="67" t="str">
        <f t="shared" si="2"/>
        <v/>
      </c>
      <c r="G154" s="96"/>
      <c r="H154" s="96"/>
      <c r="I154" s="89"/>
      <c r="J154" s="44"/>
      <c r="K154" s="44"/>
      <c r="L154" s="44"/>
      <c r="M154" s="5"/>
      <c r="N154" s="5"/>
      <c r="O154" s="5"/>
      <c r="P154" s="5"/>
      <c r="Q154" s="5"/>
      <c r="R154" s="5"/>
      <c r="S154" s="5"/>
      <c r="T154" s="5"/>
      <c r="U154" s="5"/>
      <c r="V154" s="5"/>
      <c r="W154" s="5"/>
      <c r="X154" s="5"/>
      <c r="Y154" s="5"/>
      <c r="Z154" s="5"/>
    </row>
    <row r="155" spans="1:26">
      <c r="A155" s="95"/>
      <c r="B155" s="107"/>
      <c r="C155" s="96"/>
      <c r="D155" s="97"/>
      <c r="E155" s="97"/>
      <c r="F155" s="67" t="str">
        <f t="shared" si="2"/>
        <v/>
      </c>
      <c r="G155" s="96"/>
      <c r="H155" s="96"/>
      <c r="I155" s="89"/>
      <c r="J155" s="44"/>
      <c r="K155" s="44"/>
      <c r="L155" s="44"/>
      <c r="M155" s="5"/>
      <c r="N155" s="5"/>
      <c r="O155" s="5"/>
      <c r="P155" s="5"/>
      <c r="Q155" s="5"/>
      <c r="R155" s="5"/>
      <c r="S155" s="5"/>
      <c r="T155" s="5"/>
      <c r="U155" s="5"/>
      <c r="V155" s="5"/>
      <c r="W155" s="5"/>
      <c r="X155" s="5"/>
      <c r="Y155" s="5"/>
      <c r="Z155" s="5"/>
    </row>
    <row r="156" spans="1:26">
      <c r="A156" s="95"/>
      <c r="B156" s="107"/>
      <c r="C156" s="96"/>
      <c r="D156" s="97"/>
      <c r="E156" s="97"/>
      <c r="F156" s="67" t="str">
        <f t="shared" si="2"/>
        <v/>
      </c>
      <c r="G156" s="96"/>
      <c r="H156" s="96"/>
      <c r="I156" s="89"/>
      <c r="J156" s="44"/>
      <c r="K156" s="44"/>
      <c r="L156" s="44"/>
      <c r="M156" s="5"/>
      <c r="N156" s="5"/>
      <c r="O156" s="5"/>
      <c r="P156" s="5"/>
      <c r="Q156" s="5"/>
      <c r="R156" s="5"/>
      <c r="S156" s="5"/>
      <c r="T156" s="5"/>
      <c r="U156" s="5"/>
      <c r="V156" s="5"/>
      <c r="W156" s="5"/>
      <c r="X156" s="5"/>
      <c r="Y156" s="5"/>
      <c r="Z156" s="5"/>
    </row>
    <row r="157" spans="1:26">
      <c r="A157" s="95"/>
      <c r="B157" s="107"/>
      <c r="C157" s="96"/>
      <c r="D157" s="97"/>
      <c r="E157" s="97"/>
      <c r="F157" s="67" t="str">
        <f t="shared" si="2"/>
        <v/>
      </c>
      <c r="G157" s="96"/>
      <c r="H157" s="96"/>
      <c r="I157" s="89"/>
      <c r="J157" s="44"/>
      <c r="K157" s="44"/>
      <c r="L157" s="44"/>
      <c r="M157" s="5"/>
      <c r="N157" s="5"/>
      <c r="O157" s="5"/>
      <c r="P157" s="5"/>
      <c r="Q157" s="5"/>
      <c r="R157" s="5"/>
      <c r="S157" s="5"/>
      <c r="T157" s="5"/>
      <c r="U157" s="5"/>
      <c r="V157" s="5"/>
      <c r="W157" s="5"/>
      <c r="X157" s="5"/>
      <c r="Y157" s="5"/>
      <c r="Z157" s="5"/>
    </row>
    <row r="158" spans="1:26">
      <c r="A158" s="95"/>
      <c r="B158" s="107"/>
      <c r="C158" s="96"/>
      <c r="D158" s="97"/>
      <c r="E158" s="97"/>
      <c r="F158" s="67" t="str">
        <f t="shared" si="2"/>
        <v/>
      </c>
      <c r="G158" s="96"/>
      <c r="H158" s="96"/>
      <c r="I158" s="89"/>
      <c r="J158" s="44"/>
      <c r="K158" s="44"/>
      <c r="L158" s="44"/>
      <c r="M158" s="5"/>
      <c r="N158" s="5"/>
      <c r="O158" s="5"/>
      <c r="P158" s="5"/>
      <c r="Q158" s="5"/>
      <c r="R158" s="5"/>
      <c r="S158" s="5"/>
      <c r="T158" s="5"/>
      <c r="U158" s="5"/>
      <c r="V158" s="5"/>
      <c r="W158" s="5"/>
      <c r="X158" s="5"/>
      <c r="Y158" s="5"/>
      <c r="Z158" s="5"/>
    </row>
    <row r="159" spans="1:26">
      <c r="A159" s="95"/>
      <c r="B159" s="107"/>
      <c r="C159" s="96"/>
      <c r="D159" s="97"/>
      <c r="E159" s="97"/>
      <c r="F159" s="67" t="str">
        <f t="shared" si="2"/>
        <v/>
      </c>
      <c r="G159" s="96"/>
      <c r="H159" s="96"/>
      <c r="I159" s="89"/>
      <c r="J159" s="44"/>
      <c r="K159" s="44"/>
      <c r="L159" s="44"/>
      <c r="M159" s="5"/>
      <c r="N159" s="5"/>
      <c r="O159" s="5"/>
      <c r="P159" s="5"/>
      <c r="Q159" s="5"/>
      <c r="R159" s="5"/>
      <c r="S159" s="5"/>
      <c r="T159" s="5"/>
      <c r="U159" s="5"/>
      <c r="V159" s="5"/>
      <c r="W159" s="5"/>
      <c r="X159" s="5"/>
      <c r="Y159" s="5"/>
      <c r="Z159" s="5"/>
    </row>
    <row r="160" spans="1:26">
      <c r="A160" s="95"/>
      <c r="B160" s="107"/>
      <c r="C160" s="96"/>
      <c r="D160" s="97"/>
      <c r="E160" s="97"/>
      <c r="F160" s="67" t="str">
        <f t="shared" si="2"/>
        <v/>
      </c>
      <c r="G160" s="96"/>
      <c r="H160" s="96"/>
      <c r="I160" s="89"/>
      <c r="J160" s="44"/>
      <c r="K160" s="44"/>
      <c r="L160" s="44"/>
      <c r="M160" s="5"/>
      <c r="N160" s="5"/>
      <c r="O160" s="5"/>
      <c r="P160" s="5"/>
      <c r="Q160" s="5"/>
      <c r="R160" s="5"/>
      <c r="S160" s="5"/>
      <c r="T160" s="5"/>
      <c r="U160" s="5"/>
      <c r="V160" s="5"/>
      <c r="W160" s="5"/>
      <c r="X160" s="5"/>
      <c r="Y160" s="5"/>
      <c r="Z160" s="5"/>
    </row>
    <row r="161" spans="1:26">
      <c r="A161" s="95"/>
      <c r="B161" s="107"/>
      <c r="C161" s="96"/>
      <c r="D161" s="97"/>
      <c r="E161" s="97"/>
      <c r="F161" s="67" t="str">
        <f t="shared" si="2"/>
        <v/>
      </c>
      <c r="G161" s="96"/>
      <c r="H161" s="96"/>
      <c r="I161" s="89"/>
      <c r="J161" s="44"/>
      <c r="K161" s="44"/>
      <c r="L161" s="44"/>
      <c r="M161" s="5"/>
      <c r="N161" s="5"/>
      <c r="O161" s="5"/>
      <c r="P161" s="5"/>
      <c r="Q161" s="5"/>
      <c r="R161" s="5"/>
      <c r="S161" s="5"/>
      <c r="T161" s="5"/>
      <c r="U161" s="5"/>
      <c r="V161" s="5"/>
      <c r="W161" s="5"/>
      <c r="X161" s="5"/>
      <c r="Y161" s="5"/>
      <c r="Z161" s="5"/>
    </row>
    <row r="162" spans="1:26">
      <c r="A162" s="95"/>
      <c r="B162" s="107"/>
      <c r="C162" s="96"/>
      <c r="D162" s="97"/>
      <c r="E162" s="97"/>
      <c r="F162" s="67" t="str">
        <f t="shared" si="2"/>
        <v/>
      </c>
      <c r="G162" s="96"/>
      <c r="H162" s="96"/>
      <c r="I162" s="89"/>
      <c r="J162" s="44"/>
      <c r="K162" s="44"/>
      <c r="L162" s="44"/>
      <c r="M162" s="5"/>
      <c r="N162" s="5"/>
      <c r="O162" s="5"/>
      <c r="P162" s="5"/>
      <c r="Q162" s="5"/>
      <c r="R162" s="5"/>
      <c r="S162" s="5"/>
      <c r="T162" s="5"/>
      <c r="U162" s="5"/>
      <c r="V162" s="5"/>
      <c r="W162" s="5"/>
      <c r="X162" s="5"/>
      <c r="Y162" s="5"/>
      <c r="Z162" s="5"/>
    </row>
    <row r="163" spans="1:26">
      <c r="A163" s="95"/>
      <c r="B163" s="107"/>
      <c r="C163" s="96"/>
      <c r="D163" s="97"/>
      <c r="E163" s="97"/>
      <c r="F163" s="67" t="str">
        <f t="shared" si="2"/>
        <v/>
      </c>
      <c r="G163" s="96"/>
      <c r="H163" s="96"/>
      <c r="I163" s="89"/>
      <c r="J163" s="44"/>
      <c r="K163" s="44"/>
      <c r="L163" s="44"/>
      <c r="M163" s="5"/>
      <c r="N163" s="5"/>
      <c r="O163" s="5"/>
      <c r="P163" s="5"/>
      <c r="Q163" s="5"/>
      <c r="R163" s="5"/>
      <c r="S163" s="5"/>
      <c r="T163" s="5"/>
      <c r="U163" s="5"/>
      <c r="V163" s="5"/>
      <c r="W163" s="5"/>
      <c r="X163" s="5"/>
      <c r="Y163" s="5"/>
      <c r="Z163" s="5"/>
    </row>
    <row r="164" spans="1:26">
      <c r="A164" s="95"/>
      <c r="B164" s="107"/>
      <c r="C164" s="96"/>
      <c r="D164" s="97"/>
      <c r="E164" s="97"/>
      <c r="F164" s="67" t="str">
        <f t="shared" si="2"/>
        <v/>
      </c>
      <c r="G164" s="96"/>
      <c r="H164" s="96"/>
      <c r="I164" s="89"/>
      <c r="J164" s="44"/>
      <c r="K164" s="44"/>
      <c r="L164" s="44"/>
      <c r="M164" s="5"/>
      <c r="N164" s="5"/>
      <c r="O164" s="5"/>
      <c r="P164" s="5"/>
      <c r="Q164" s="5"/>
      <c r="R164" s="5"/>
      <c r="S164" s="5"/>
      <c r="T164" s="5"/>
      <c r="U164" s="5"/>
      <c r="V164" s="5"/>
      <c r="W164" s="5"/>
      <c r="X164" s="5"/>
      <c r="Y164" s="5"/>
      <c r="Z164" s="5"/>
    </row>
    <row r="165" spans="1:26">
      <c r="A165" s="95"/>
      <c r="B165" s="107"/>
      <c r="C165" s="96"/>
      <c r="D165" s="97"/>
      <c r="E165" s="97"/>
      <c r="F165" s="67" t="str">
        <f t="shared" si="2"/>
        <v/>
      </c>
      <c r="G165" s="96"/>
      <c r="H165" s="96"/>
      <c r="I165" s="89"/>
      <c r="J165" s="44"/>
      <c r="K165" s="44"/>
      <c r="L165" s="44"/>
      <c r="M165" s="5"/>
      <c r="N165" s="5"/>
      <c r="O165" s="5"/>
      <c r="P165" s="5"/>
      <c r="Q165" s="5"/>
      <c r="R165" s="5"/>
      <c r="S165" s="5"/>
      <c r="T165" s="5"/>
      <c r="U165" s="5"/>
      <c r="V165" s="5"/>
      <c r="W165" s="5"/>
      <c r="X165" s="5"/>
      <c r="Y165" s="5"/>
      <c r="Z165" s="5"/>
    </row>
    <row r="166" spans="1:26">
      <c r="A166" s="95"/>
      <c r="B166" s="107"/>
      <c r="C166" s="96"/>
      <c r="D166" s="97"/>
      <c r="E166" s="97"/>
      <c r="F166" s="67" t="str">
        <f t="shared" si="2"/>
        <v/>
      </c>
      <c r="G166" s="96"/>
      <c r="H166" s="96"/>
      <c r="I166" s="89"/>
      <c r="J166" s="44"/>
      <c r="K166" s="44"/>
      <c r="L166" s="44"/>
      <c r="M166" s="5"/>
      <c r="N166" s="5"/>
      <c r="O166" s="5"/>
      <c r="P166" s="5"/>
      <c r="Q166" s="5"/>
      <c r="R166" s="5"/>
      <c r="S166" s="5"/>
      <c r="T166" s="5"/>
      <c r="U166" s="5"/>
      <c r="V166" s="5"/>
      <c r="W166" s="5"/>
      <c r="X166" s="5"/>
      <c r="Y166" s="5"/>
      <c r="Z166" s="5"/>
    </row>
    <row r="167" spans="1:26">
      <c r="A167" s="95"/>
      <c r="B167" s="107"/>
      <c r="C167" s="96"/>
      <c r="D167" s="97"/>
      <c r="E167" s="97"/>
      <c r="F167" s="67" t="str">
        <f t="shared" si="2"/>
        <v/>
      </c>
      <c r="G167" s="96"/>
      <c r="H167" s="96"/>
      <c r="I167" s="89"/>
      <c r="J167" s="44"/>
      <c r="K167" s="44"/>
      <c r="L167" s="44"/>
      <c r="M167" s="5"/>
      <c r="N167" s="5"/>
      <c r="O167" s="5"/>
      <c r="P167" s="5"/>
      <c r="Q167" s="5"/>
      <c r="R167" s="5"/>
      <c r="S167" s="5"/>
      <c r="T167" s="5"/>
      <c r="U167" s="5"/>
      <c r="V167" s="5"/>
      <c r="W167" s="5"/>
      <c r="X167" s="5"/>
      <c r="Y167" s="5"/>
      <c r="Z167" s="5"/>
    </row>
    <row r="168" spans="1:26">
      <c r="A168" s="95"/>
      <c r="B168" s="107"/>
      <c r="C168" s="96"/>
      <c r="D168" s="97"/>
      <c r="E168" s="97"/>
      <c r="F168" s="67" t="str">
        <f t="shared" si="2"/>
        <v/>
      </c>
      <c r="G168" s="96"/>
      <c r="H168" s="96"/>
      <c r="I168" s="89"/>
      <c r="J168" s="44"/>
      <c r="K168" s="44"/>
      <c r="L168" s="44"/>
      <c r="M168" s="5"/>
      <c r="N168" s="5"/>
      <c r="O168" s="5"/>
      <c r="P168" s="5"/>
      <c r="Q168" s="5"/>
      <c r="R168" s="5"/>
      <c r="S168" s="5"/>
      <c r="T168" s="5"/>
      <c r="U168" s="5"/>
      <c r="V168" s="5"/>
      <c r="W168" s="5"/>
      <c r="X168" s="5"/>
      <c r="Y168" s="5"/>
      <c r="Z168" s="5"/>
    </row>
    <row r="169" spans="1:26">
      <c r="A169" s="95"/>
      <c r="B169" s="107"/>
      <c r="C169" s="96"/>
      <c r="D169" s="97"/>
      <c r="E169" s="97"/>
      <c r="F169" s="67" t="str">
        <f t="shared" si="2"/>
        <v/>
      </c>
      <c r="G169" s="96"/>
      <c r="H169" s="96"/>
      <c r="I169" s="89"/>
      <c r="J169" s="44"/>
      <c r="K169" s="44"/>
      <c r="L169" s="44"/>
      <c r="M169" s="5"/>
      <c r="N169" s="5"/>
      <c r="O169" s="5"/>
      <c r="P169" s="5"/>
      <c r="Q169" s="5"/>
      <c r="R169" s="5"/>
      <c r="S169" s="5"/>
      <c r="T169" s="5"/>
      <c r="U169" s="5"/>
      <c r="V169" s="5"/>
      <c r="W169" s="5"/>
      <c r="X169" s="5"/>
      <c r="Y169" s="5"/>
      <c r="Z169" s="5"/>
    </row>
    <row r="170" spans="1:26">
      <c r="A170" s="95"/>
      <c r="B170" s="107"/>
      <c r="C170" s="96"/>
      <c r="D170" s="97"/>
      <c r="E170" s="97"/>
      <c r="F170" s="67" t="str">
        <f t="shared" si="2"/>
        <v/>
      </c>
      <c r="G170" s="96"/>
      <c r="H170" s="96"/>
      <c r="I170" s="89"/>
      <c r="J170" s="44"/>
      <c r="K170" s="44"/>
      <c r="L170" s="44"/>
      <c r="M170" s="5"/>
      <c r="N170" s="5"/>
      <c r="O170" s="5"/>
      <c r="P170" s="5"/>
      <c r="Q170" s="5"/>
      <c r="R170" s="5"/>
      <c r="S170" s="5"/>
      <c r="T170" s="5"/>
      <c r="U170" s="5"/>
      <c r="V170" s="5"/>
      <c r="W170" s="5"/>
      <c r="X170" s="5"/>
      <c r="Y170" s="5"/>
      <c r="Z170" s="5"/>
    </row>
    <row r="171" spans="1:26">
      <c r="A171" s="95"/>
      <c r="B171" s="107"/>
      <c r="C171" s="96"/>
      <c r="D171" s="97"/>
      <c r="E171" s="97"/>
      <c r="F171" s="67" t="str">
        <f t="shared" si="2"/>
        <v/>
      </c>
      <c r="G171" s="96"/>
      <c r="H171" s="96"/>
      <c r="I171" s="89"/>
      <c r="J171" s="44"/>
      <c r="K171" s="44"/>
      <c r="L171" s="44"/>
      <c r="M171" s="5"/>
      <c r="N171" s="5"/>
      <c r="O171" s="5"/>
      <c r="P171" s="5"/>
      <c r="Q171" s="5"/>
      <c r="R171" s="5"/>
      <c r="S171" s="5"/>
      <c r="T171" s="5"/>
      <c r="U171" s="5"/>
      <c r="V171" s="5"/>
      <c r="W171" s="5"/>
      <c r="X171" s="5"/>
      <c r="Y171" s="5"/>
      <c r="Z171" s="5"/>
    </row>
    <row r="172" spans="1:26">
      <c r="A172" s="95"/>
      <c r="B172" s="107"/>
      <c r="C172" s="96"/>
      <c r="D172" s="97"/>
      <c r="E172" s="97"/>
      <c r="F172" s="67" t="str">
        <f t="shared" si="2"/>
        <v/>
      </c>
      <c r="G172" s="96"/>
      <c r="H172" s="96"/>
      <c r="I172" s="89"/>
      <c r="J172" s="44"/>
      <c r="K172" s="44"/>
      <c r="L172" s="44"/>
      <c r="M172" s="5"/>
      <c r="N172" s="5"/>
      <c r="O172" s="5"/>
      <c r="P172" s="5"/>
      <c r="Q172" s="5"/>
      <c r="R172" s="5"/>
      <c r="S172" s="5"/>
      <c r="T172" s="5"/>
      <c r="U172" s="5"/>
      <c r="V172" s="5"/>
      <c r="W172" s="5"/>
      <c r="X172" s="5"/>
      <c r="Y172" s="5"/>
      <c r="Z172" s="5"/>
    </row>
    <row r="173" spans="1:26">
      <c r="A173" s="95"/>
      <c r="B173" s="107"/>
      <c r="C173" s="96"/>
      <c r="D173" s="97"/>
      <c r="E173" s="97"/>
      <c r="F173" s="67" t="str">
        <f t="shared" si="2"/>
        <v/>
      </c>
      <c r="G173" s="96"/>
      <c r="H173" s="96"/>
      <c r="I173" s="89"/>
      <c r="J173" s="44"/>
      <c r="K173" s="44"/>
      <c r="L173" s="44"/>
      <c r="M173" s="5"/>
      <c r="N173" s="5"/>
      <c r="O173" s="5"/>
      <c r="P173" s="5"/>
      <c r="Q173" s="5"/>
      <c r="R173" s="5"/>
      <c r="S173" s="5"/>
      <c r="T173" s="5"/>
      <c r="U173" s="5"/>
      <c r="V173" s="5"/>
      <c r="W173" s="5"/>
      <c r="X173" s="5"/>
      <c r="Y173" s="5"/>
      <c r="Z173" s="5"/>
    </row>
    <row r="174" spans="1:26">
      <c r="A174" s="95"/>
      <c r="B174" s="107"/>
      <c r="C174" s="96"/>
      <c r="D174" s="97"/>
      <c r="E174" s="97"/>
      <c r="F174" s="67" t="str">
        <f t="shared" si="2"/>
        <v/>
      </c>
      <c r="G174" s="96"/>
      <c r="H174" s="96"/>
      <c r="I174" s="89"/>
      <c r="J174" s="44"/>
      <c r="K174" s="44"/>
      <c r="L174" s="44"/>
      <c r="M174" s="5"/>
      <c r="N174" s="5"/>
      <c r="O174" s="5"/>
      <c r="P174" s="5"/>
      <c r="Q174" s="5"/>
      <c r="R174" s="5"/>
      <c r="S174" s="5"/>
      <c r="T174" s="5"/>
      <c r="U174" s="5"/>
      <c r="V174" s="5"/>
      <c r="W174" s="5"/>
      <c r="X174" s="5"/>
      <c r="Y174" s="5"/>
      <c r="Z174" s="5"/>
    </row>
    <row r="175" spans="1:26">
      <c r="A175" s="95"/>
      <c r="B175" s="107"/>
      <c r="C175" s="96"/>
      <c r="D175" s="97"/>
      <c r="E175" s="97"/>
      <c r="F175" s="67" t="str">
        <f t="shared" si="2"/>
        <v/>
      </c>
      <c r="G175" s="96"/>
      <c r="H175" s="96"/>
      <c r="I175" s="89"/>
      <c r="J175" s="44"/>
      <c r="K175" s="44"/>
      <c r="L175" s="44"/>
      <c r="M175" s="5"/>
      <c r="N175" s="5"/>
      <c r="O175" s="5"/>
      <c r="P175" s="5"/>
      <c r="Q175" s="5"/>
      <c r="R175" s="5"/>
      <c r="S175" s="5"/>
      <c r="T175" s="5"/>
      <c r="U175" s="5"/>
      <c r="V175" s="5"/>
      <c r="W175" s="5"/>
      <c r="X175" s="5"/>
      <c r="Y175" s="5"/>
      <c r="Z175" s="5"/>
    </row>
    <row r="176" spans="1:26">
      <c r="A176" s="95"/>
      <c r="B176" s="107"/>
      <c r="C176" s="96"/>
      <c r="D176" s="97"/>
      <c r="E176" s="97"/>
      <c r="F176" s="67" t="str">
        <f t="shared" si="2"/>
        <v/>
      </c>
      <c r="G176" s="96"/>
      <c r="H176" s="96"/>
      <c r="I176" s="89"/>
      <c r="J176" s="44"/>
      <c r="K176" s="44"/>
      <c r="L176" s="44"/>
      <c r="M176" s="5"/>
      <c r="N176" s="5"/>
      <c r="O176" s="5"/>
      <c r="P176" s="5"/>
      <c r="Q176" s="5"/>
      <c r="R176" s="5"/>
      <c r="S176" s="5"/>
      <c r="T176" s="5"/>
      <c r="U176" s="5"/>
      <c r="V176" s="5"/>
      <c r="W176" s="5"/>
      <c r="X176" s="5"/>
      <c r="Y176" s="5"/>
      <c r="Z176" s="5"/>
    </row>
    <row r="177" spans="1:26">
      <c r="A177" s="95"/>
      <c r="B177" s="107"/>
      <c r="C177" s="96"/>
      <c r="D177" s="97"/>
      <c r="E177" s="97"/>
      <c r="F177" s="67" t="str">
        <f t="shared" si="2"/>
        <v/>
      </c>
      <c r="G177" s="96"/>
      <c r="H177" s="96"/>
      <c r="I177" s="89"/>
      <c r="J177" s="44"/>
      <c r="K177" s="44"/>
      <c r="L177" s="44"/>
      <c r="M177" s="5"/>
      <c r="N177" s="5"/>
      <c r="O177" s="5"/>
      <c r="P177" s="5"/>
      <c r="Q177" s="5"/>
      <c r="R177" s="5"/>
      <c r="S177" s="5"/>
      <c r="T177" s="5"/>
      <c r="U177" s="5"/>
      <c r="V177" s="5"/>
      <c r="W177" s="5"/>
      <c r="X177" s="5"/>
      <c r="Y177" s="5"/>
      <c r="Z177" s="5"/>
    </row>
    <row r="178" spans="1:26">
      <c r="A178" s="95"/>
      <c r="B178" s="107"/>
      <c r="C178" s="96"/>
      <c r="D178" s="97"/>
      <c r="E178" s="97"/>
      <c r="F178" s="67" t="str">
        <f t="shared" si="2"/>
        <v/>
      </c>
      <c r="G178" s="96"/>
      <c r="H178" s="96"/>
      <c r="I178" s="89"/>
      <c r="J178" s="44"/>
      <c r="K178" s="44"/>
      <c r="L178" s="44"/>
      <c r="M178" s="5"/>
      <c r="N178" s="5"/>
      <c r="O178" s="5"/>
      <c r="P178" s="5"/>
      <c r="Q178" s="5"/>
      <c r="R178" s="5"/>
      <c r="S178" s="5"/>
      <c r="T178" s="5"/>
      <c r="U178" s="5"/>
      <c r="V178" s="5"/>
      <c r="W178" s="5"/>
      <c r="X178" s="5"/>
      <c r="Y178" s="5"/>
      <c r="Z178" s="5"/>
    </row>
    <row r="179" spans="1:26">
      <c r="A179" s="95"/>
      <c r="B179" s="107"/>
      <c r="C179" s="96"/>
      <c r="D179" s="97"/>
      <c r="E179" s="97"/>
      <c r="F179" s="67" t="str">
        <f t="shared" si="2"/>
        <v/>
      </c>
      <c r="G179" s="96"/>
      <c r="H179" s="96"/>
      <c r="I179" s="89"/>
      <c r="J179" s="44"/>
      <c r="K179" s="44"/>
      <c r="L179" s="44"/>
      <c r="M179" s="5"/>
      <c r="N179" s="5"/>
      <c r="O179" s="5"/>
      <c r="P179" s="5"/>
      <c r="Q179" s="5"/>
      <c r="R179" s="5"/>
      <c r="S179" s="5"/>
      <c r="T179" s="5"/>
      <c r="U179" s="5"/>
      <c r="V179" s="5"/>
      <c r="W179" s="5"/>
      <c r="X179" s="5"/>
      <c r="Y179" s="5"/>
      <c r="Z179" s="5"/>
    </row>
    <row r="180" spans="1:26">
      <c r="A180" s="95"/>
      <c r="B180" s="107"/>
      <c r="C180" s="96"/>
      <c r="D180" s="97"/>
      <c r="E180" s="97"/>
      <c r="F180" s="67" t="str">
        <f t="shared" si="2"/>
        <v/>
      </c>
      <c r="G180" s="96"/>
      <c r="H180" s="96"/>
      <c r="I180" s="89"/>
      <c r="J180" s="44"/>
      <c r="K180" s="44"/>
      <c r="L180" s="44"/>
      <c r="M180" s="5"/>
      <c r="N180" s="5"/>
      <c r="O180" s="5"/>
      <c r="P180" s="5"/>
      <c r="Q180" s="5"/>
      <c r="R180" s="5"/>
      <c r="S180" s="5"/>
      <c r="T180" s="5"/>
      <c r="U180" s="5"/>
      <c r="V180" s="5"/>
      <c r="W180" s="5"/>
      <c r="X180" s="5"/>
      <c r="Y180" s="5"/>
      <c r="Z180" s="5"/>
    </row>
    <row r="181" spans="1:26">
      <c r="A181" s="95"/>
      <c r="B181" s="107"/>
      <c r="C181" s="96"/>
      <c r="D181" s="97"/>
      <c r="E181" s="97"/>
      <c r="F181" s="67" t="str">
        <f t="shared" si="2"/>
        <v/>
      </c>
      <c r="G181" s="96"/>
      <c r="H181" s="96"/>
      <c r="I181" s="89"/>
      <c r="J181" s="44"/>
      <c r="K181" s="44"/>
      <c r="L181" s="44"/>
      <c r="M181" s="5"/>
      <c r="N181" s="5"/>
      <c r="O181" s="5"/>
      <c r="P181" s="5"/>
      <c r="Q181" s="5"/>
      <c r="R181" s="5"/>
      <c r="S181" s="5"/>
      <c r="T181" s="5"/>
      <c r="U181" s="5"/>
      <c r="V181" s="5"/>
      <c r="W181" s="5"/>
      <c r="X181" s="5"/>
      <c r="Y181" s="5"/>
      <c r="Z181" s="5"/>
    </row>
    <row r="182" spans="1:26">
      <c r="A182" s="95"/>
      <c r="B182" s="107"/>
      <c r="C182" s="96"/>
      <c r="D182" s="97"/>
      <c r="E182" s="97"/>
      <c r="F182" s="67" t="str">
        <f t="shared" si="2"/>
        <v/>
      </c>
      <c r="G182" s="96"/>
      <c r="H182" s="96"/>
      <c r="I182" s="89"/>
      <c r="J182" s="44"/>
      <c r="K182" s="44"/>
      <c r="L182" s="44"/>
      <c r="M182" s="5"/>
      <c r="N182" s="5"/>
      <c r="O182" s="5"/>
      <c r="P182" s="5"/>
      <c r="Q182" s="5"/>
      <c r="R182" s="5"/>
      <c r="S182" s="5"/>
      <c r="T182" s="5"/>
      <c r="U182" s="5"/>
      <c r="V182" s="5"/>
      <c r="W182" s="5"/>
      <c r="X182" s="5"/>
      <c r="Y182" s="5"/>
      <c r="Z182" s="5"/>
    </row>
    <row r="183" spans="1:26">
      <c r="A183" s="95"/>
      <c r="B183" s="107"/>
      <c r="C183" s="96"/>
      <c r="D183" s="97"/>
      <c r="E183" s="97"/>
      <c r="F183" s="67" t="str">
        <f t="shared" si="2"/>
        <v/>
      </c>
      <c r="G183" s="96"/>
      <c r="H183" s="96"/>
      <c r="I183" s="89"/>
      <c r="J183" s="44"/>
      <c r="K183" s="44"/>
      <c r="L183" s="44"/>
      <c r="M183" s="5"/>
      <c r="N183" s="5"/>
      <c r="O183" s="5"/>
      <c r="P183" s="5"/>
      <c r="Q183" s="5"/>
      <c r="R183" s="5"/>
      <c r="S183" s="5"/>
      <c r="T183" s="5"/>
      <c r="U183" s="5"/>
      <c r="V183" s="5"/>
      <c r="W183" s="5"/>
      <c r="X183" s="5"/>
      <c r="Y183" s="5"/>
      <c r="Z183" s="5"/>
    </row>
    <row r="184" spans="1:26">
      <c r="A184" s="95"/>
      <c r="B184" s="107"/>
      <c r="C184" s="96"/>
      <c r="D184" s="97"/>
      <c r="E184" s="97"/>
      <c r="F184" s="67" t="str">
        <f t="shared" si="2"/>
        <v/>
      </c>
      <c r="G184" s="96"/>
      <c r="H184" s="96"/>
      <c r="I184" s="89"/>
      <c r="J184" s="44"/>
      <c r="K184" s="44"/>
      <c r="L184" s="44"/>
      <c r="M184" s="5"/>
      <c r="N184" s="5"/>
      <c r="O184" s="5"/>
      <c r="P184" s="5"/>
      <c r="Q184" s="5"/>
      <c r="R184" s="5"/>
      <c r="S184" s="5"/>
      <c r="T184" s="5"/>
      <c r="U184" s="5"/>
      <c r="V184" s="5"/>
      <c r="W184" s="5"/>
      <c r="X184" s="5"/>
      <c r="Y184" s="5"/>
      <c r="Z184" s="5"/>
    </row>
    <row r="185" spans="1:26">
      <c r="A185" s="95"/>
      <c r="B185" s="107"/>
      <c r="C185" s="96"/>
      <c r="D185" s="97"/>
      <c r="E185" s="97"/>
      <c r="F185" s="67" t="str">
        <f t="shared" si="2"/>
        <v/>
      </c>
      <c r="G185" s="96"/>
      <c r="H185" s="96"/>
      <c r="I185" s="89"/>
      <c r="J185" s="44"/>
      <c r="K185" s="44"/>
      <c r="L185" s="44"/>
      <c r="M185" s="5"/>
      <c r="N185" s="5"/>
      <c r="O185" s="5"/>
      <c r="P185" s="5"/>
      <c r="Q185" s="5"/>
      <c r="R185" s="5"/>
      <c r="S185" s="5"/>
      <c r="T185" s="5"/>
      <c r="U185" s="5"/>
      <c r="V185" s="5"/>
      <c r="W185" s="5"/>
      <c r="X185" s="5"/>
      <c r="Y185" s="5"/>
      <c r="Z185" s="5"/>
    </row>
    <row r="186" spans="1:26">
      <c r="A186" s="95"/>
      <c r="B186" s="107"/>
      <c r="C186" s="96"/>
      <c r="D186" s="97"/>
      <c r="E186" s="97"/>
      <c r="F186" s="67" t="str">
        <f t="shared" si="2"/>
        <v/>
      </c>
      <c r="G186" s="96"/>
      <c r="H186" s="96"/>
      <c r="I186" s="89"/>
      <c r="J186" s="44"/>
      <c r="K186" s="44"/>
      <c r="L186" s="44"/>
      <c r="M186" s="5"/>
      <c r="N186" s="5"/>
      <c r="O186" s="5"/>
      <c r="P186" s="5"/>
      <c r="Q186" s="5"/>
      <c r="R186" s="5"/>
      <c r="S186" s="5"/>
      <c r="T186" s="5"/>
      <c r="U186" s="5"/>
      <c r="V186" s="5"/>
      <c r="W186" s="5"/>
      <c r="X186" s="5"/>
      <c r="Y186" s="5"/>
      <c r="Z186" s="5"/>
    </row>
    <row r="187" spans="1:26">
      <c r="A187" s="95"/>
      <c r="B187" s="107"/>
      <c r="C187" s="96"/>
      <c r="D187" s="97"/>
      <c r="E187" s="97"/>
      <c r="F187" s="67" t="str">
        <f t="shared" si="2"/>
        <v/>
      </c>
      <c r="G187" s="96"/>
      <c r="H187" s="96"/>
      <c r="I187" s="89"/>
      <c r="J187" s="44"/>
      <c r="K187" s="44"/>
      <c r="L187" s="44"/>
      <c r="M187" s="5"/>
      <c r="N187" s="5"/>
      <c r="O187" s="5"/>
      <c r="P187" s="5"/>
      <c r="Q187" s="5"/>
      <c r="R187" s="5"/>
      <c r="S187" s="5"/>
      <c r="T187" s="5"/>
      <c r="U187" s="5"/>
      <c r="V187" s="5"/>
      <c r="W187" s="5"/>
      <c r="X187" s="5"/>
      <c r="Y187" s="5"/>
      <c r="Z187" s="5"/>
    </row>
    <row r="188" spans="1:26">
      <c r="A188" s="95"/>
      <c r="B188" s="107"/>
      <c r="C188" s="96"/>
      <c r="D188" s="97"/>
      <c r="E188" s="97"/>
      <c r="F188" s="67" t="str">
        <f t="shared" si="2"/>
        <v/>
      </c>
      <c r="G188" s="96"/>
      <c r="H188" s="96"/>
      <c r="I188" s="89"/>
      <c r="J188" s="44"/>
      <c r="K188" s="44"/>
      <c r="L188" s="44"/>
      <c r="M188" s="5"/>
      <c r="N188" s="5"/>
      <c r="O188" s="5"/>
      <c r="P188" s="5"/>
      <c r="Q188" s="5"/>
      <c r="R188" s="5"/>
      <c r="S188" s="5"/>
      <c r="T188" s="5"/>
      <c r="U188" s="5"/>
      <c r="V188" s="5"/>
      <c r="W188" s="5"/>
      <c r="X188" s="5"/>
      <c r="Y188" s="5"/>
      <c r="Z188" s="5"/>
    </row>
    <row r="189" spans="1:26">
      <c r="A189" s="95"/>
      <c r="B189" s="107"/>
      <c r="C189" s="96"/>
      <c r="D189" s="97"/>
      <c r="E189" s="97"/>
      <c r="F189" s="67" t="str">
        <f t="shared" si="2"/>
        <v/>
      </c>
      <c r="G189" s="96"/>
      <c r="H189" s="96"/>
      <c r="I189" s="89"/>
      <c r="J189" s="44"/>
      <c r="K189" s="44"/>
      <c r="L189" s="44"/>
      <c r="M189" s="5"/>
      <c r="N189" s="5"/>
      <c r="O189" s="5"/>
      <c r="P189" s="5"/>
      <c r="Q189" s="5"/>
      <c r="R189" s="5"/>
      <c r="S189" s="5"/>
      <c r="T189" s="5"/>
      <c r="U189" s="5"/>
      <c r="V189" s="5"/>
      <c r="W189" s="5"/>
      <c r="X189" s="5"/>
      <c r="Y189" s="5"/>
      <c r="Z189" s="5"/>
    </row>
    <row r="190" spans="1:26">
      <c r="A190" s="95"/>
      <c r="B190" s="107"/>
      <c r="C190" s="96"/>
      <c r="D190" s="97"/>
      <c r="E190" s="97"/>
      <c r="F190" s="67" t="str">
        <f t="shared" si="2"/>
        <v/>
      </c>
      <c r="G190" s="96"/>
      <c r="H190" s="96"/>
      <c r="I190" s="89"/>
      <c r="J190" s="44"/>
      <c r="K190" s="44"/>
      <c r="L190" s="44"/>
      <c r="M190" s="5"/>
      <c r="N190" s="5"/>
      <c r="O190" s="5"/>
      <c r="P190" s="5"/>
      <c r="Q190" s="5"/>
      <c r="R190" s="5"/>
      <c r="S190" s="5"/>
      <c r="T190" s="5"/>
      <c r="U190" s="5"/>
      <c r="V190" s="5"/>
      <c r="W190" s="5"/>
      <c r="X190" s="5"/>
      <c r="Y190" s="5"/>
      <c r="Z190" s="5"/>
    </row>
    <row r="191" spans="1:26">
      <c r="A191" s="95"/>
      <c r="B191" s="107"/>
      <c r="C191" s="96"/>
      <c r="D191" s="97"/>
      <c r="E191" s="97"/>
      <c r="F191" s="67" t="str">
        <f t="shared" si="2"/>
        <v/>
      </c>
      <c r="G191" s="96"/>
      <c r="H191" s="96"/>
      <c r="I191" s="89"/>
      <c r="J191" s="44"/>
      <c r="K191" s="44"/>
      <c r="L191" s="44"/>
      <c r="M191" s="5"/>
      <c r="N191" s="5"/>
      <c r="O191" s="5"/>
      <c r="P191" s="5"/>
      <c r="Q191" s="5"/>
      <c r="R191" s="5"/>
      <c r="S191" s="5"/>
      <c r="T191" s="5"/>
      <c r="U191" s="5"/>
      <c r="V191" s="5"/>
      <c r="W191" s="5"/>
      <c r="X191" s="5"/>
      <c r="Y191" s="5"/>
      <c r="Z191" s="5"/>
    </row>
    <row r="192" spans="1:26">
      <c r="A192" s="95"/>
      <c r="B192" s="107"/>
      <c r="C192" s="96"/>
      <c r="D192" s="97"/>
      <c r="E192" s="97"/>
      <c r="F192" s="67" t="str">
        <f t="shared" si="2"/>
        <v/>
      </c>
      <c r="G192" s="96"/>
      <c r="H192" s="96"/>
      <c r="I192" s="89"/>
      <c r="J192" s="44"/>
      <c r="K192" s="44"/>
      <c r="L192" s="44"/>
      <c r="M192" s="5"/>
      <c r="N192" s="5"/>
      <c r="O192" s="5"/>
      <c r="P192" s="5"/>
      <c r="Q192" s="5"/>
      <c r="R192" s="5"/>
      <c r="S192" s="5"/>
      <c r="T192" s="5"/>
      <c r="U192" s="5"/>
      <c r="V192" s="5"/>
      <c r="W192" s="5"/>
      <c r="X192" s="5"/>
      <c r="Y192" s="5"/>
      <c r="Z192" s="5"/>
    </row>
    <row r="193" spans="1:26">
      <c r="A193" s="95"/>
      <c r="B193" s="107"/>
      <c r="C193" s="96"/>
      <c r="D193" s="97"/>
      <c r="E193" s="97"/>
      <c r="F193" s="67" t="str">
        <f t="shared" si="2"/>
        <v/>
      </c>
      <c r="G193" s="96"/>
      <c r="H193" s="96"/>
      <c r="I193" s="89"/>
      <c r="J193" s="44"/>
      <c r="K193" s="44"/>
      <c r="L193" s="44"/>
      <c r="M193" s="5"/>
      <c r="N193" s="5"/>
      <c r="O193" s="5"/>
      <c r="P193" s="5"/>
      <c r="Q193" s="5"/>
      <c r="R193" s="5"/>
      <c r="S193" s="5"/>
      <c r="T193" s="5"/>
      <c r="U193" s="5"/>
      <c r="V193" s="5"/>
      <c r="W193" s="5"/>
      <c r="X193" s="5"/>
      <c r="Y193" s="5"/>
      <c r="Z193" s="5"/>
    </row>
    <row r="194" spans="1:26">
      <c r="A194" s="95"/>
      <c r="B194" s="107"/>
      <c r="C194" s="96"/>
      <c r="D194" s="97"/>
      <c r="E194" s="97"/>
      <c r="F194" s="67" t="str">
        <f t="shared" si="2"/>
        <v/>
      </c>
      <c r="G194" s="96"/>
      <c r="H194" s="96"/>
      <c r="I194" s="89"/>
      <c r="J194" s="44"/>
      <c r="K194" s="44"/>
      <c r="L194" s="44"/>
      <c r="M194" s="5"/>
      <c r="N194" s="5"/>
      <c r="O194" s="5"/>
      <c r="P194" s="5"/>
      <c r="Q194" s="5"/>
      <c r="R194" s="5"/>
      <c r="S194" s="5"/>
      <c r="T194" s="5"/>
      <c r="U194" s="5"/>
      <c r="V194" s="5"/>
      <c r="W194" s="5"/>
      <c r="X194" s="5"/>
      <c r="Y194" s="5"/>
      <c r="Z194" s="5"/>
    </row>
    <row r="195" spans="1:26">
      <c r="A195" s="95"/>
      <c r="B195" s="107"/>
      <c r="C195" s="96"/>
      <c r="D195" s="97"/>
      <c r="E195" s="97"/>
      <c r="F195" s="67" t="str">
        <f t="shared" si="2"/>
        <v/>
      </c>
      <c r="G195" s="96"/>
      <c r="H195" s="96"/>
      <c r="I195" s="89"/>
      <c r="J195" s="44"/>
      <c r="K195" s="44"/>
      <c r="L195" s="44"/>
      <c r="M195" s="5"/>
      <c r="N195" s="5"/>
      <c r="O195" s="5"/>
      <c r="P195" s="5"/>
      <c r="Q195" s="5"/>
      <c r="R195" s="5"/>
      <c r="S195" s="5"/>
      <c r="T195" s="5"/>
      <c r="U195" s="5"/>
      <c r="V195" s="5"/>
      <c r="W195" s="5"/>
      <c r="X195" s="5"/>
      <c r="Y195" s="5"/>
      <c r="Z195" s="5"/>
    </row>
    <row r="196" spans="1:26">
      <c r="A196" s="95"/>
      <c r="B196" s="107"/>
      <c r="C196" s="96"/>
      <c r="D196" s="97"/>
      <c r="E196" s="97"/>
      <c r="F196" s="67" t="str">
        <f t="shared" si="2"/>
        <v/>
      </c>
      <c r="G196" s="96"/>
      <c r="H196" s="96"/>
      <c r="I196" s="89"/>
      <c r="J196" s="44"/>
      <c r="K196" s="44"/>
      <c r="L196" s="44"/>
      <c r="M196" s="5"/>
      <c r="N196" s="5"/>
      <c r="O196" s="5"/>
      <c r="P196" s="5"/>
      <c r="Q196" s="5"/>
      <c r="R196" s="5"/>
      <c r="S196" s="5"/>
      <c r="T196" s="5"/>
      <c r="U196" s="5"/>
      <c r="V196" s="5"/>
      <c r="W196" s="5"/>
      <c r="X196" s="5"/>
      <c r="Y196" s="5"/>
      <c r="Z196" s="5"/>
    </row>
    <row r="197" spans="1:26">
      <c r="A197" s="95"/>
      <c r="B197" s="107"/>
      <c r="C197" s="96"/>
      <c r="D197" s="97"/>
      <c r="E197" s="97"/>
      <c r="F197" s="67" t="str">
        <f t="shared" si="2"/>
        <v/>
      </c>
      <c r="G197" s="96"/>
      <c r="H197" s="96"/>
      <c r="I197" s="89"/>
      <c r="J197" s="44"/>
      <c r="K197" s="44"/>
      <c r="L197" s="44"/>
      <c r="M197" s="5"/>
      <c r="N197" s="5"/>
      <c r="O197" s="5"/>
      <c r="P197" s="5"/>
      <c r="Q197" s="5"/>
      <c r="R197" s="5"/>
      <c r="S197" s="5"/>
      <c r="T197" s="5"/>
      <c r="U197" s="5"/>
      <c r="V197" s="5"/>
      <c r="W197" s="5"/>
      <c r="X197" s="5"/>
      <c r="Y197" s="5"/>
      <c r="Z197" s="5"/>
    </row>
    <row r="198" spans="1:26">
      <c r="A198" s="95"/>
      <c r="B198" s="107"/>
      <c r="C198" s="96"/>
      <c r="D198" s="97"/>
      <c r="E198" s="97"/>
      <c r="F198" s="67" t="str">
        <f t="shared" ref="F198:F261" si="3">IF($A198="","",$F197+$D198-$E198)</f>
        <v/>
      </c>
      <c r="G198" s="96"/>
      <c r="H198" s="96"/>
      <c r="I198" s="89"/>
      <c r="J198" s="44"/>
      <c r="K198" s="44"/>
      <c r="L198" s="44"/>
      <c r="M198" s="5"/>
      <c r="N198" s="5"/>
      <c r="O198" s="5"/>
      <c r="P198" s="5"/>
      <c r="Q198" s="5"/>
      <c r="R198" s="5"/>
      <c r="S198" s="5"/>
      <c r="T198" s="5"/>
      <c r="U198" s="5"/>
      <c r="V198" s="5"/>
      <c r="W198" s="5"/>
      <c r="X198" s="5"/>
      <c r="Y198" s="5"/>
      <c r="Z198" s="5"/>
    </row>
    <row r="199" spans="1:26">
      <c r="A199" s="95"/>
      <c r="B199" s="107"/>
      <c r="C199" s="96"/>
      <c r="D199" s="97"/>
      <c r="E199" s="97"/>
      <c r="F199" s="67" t="str">
        <f t="shared" si="3"/>
        <v/>
      </c>
      <c r="G199" s="96"/>
      <c r="H199" s="96"/>
      <c r="I199" s="89"/>
      <c r="J199" s="44"/>
      <c r="K199" s="44"/>
      <c r="L199" s="44"/>
      <c r="M199" s="5"/>
      <c r="N199" s="5"/>
      <c r="O199" s="5"/>
      <c r="P199" s="5"/>
      <c r="Q199" s="5"/>
      <c r="R199" s="5"/>
      <c r="S199" s="5"/>
      <c r="T199" s="5"/>
      <c r="U199" s="5"/>
      <c r="V199" s="5"/>
      <c r="W199" s="5"/>
      <c r="X199" s="5"/>
      <c r="Y199" s="5"/>
      <c r="Z199" s="5"/>
    </row>
    <row r="200" spans="1:26">
      <c r="A200" s="95"/>
      <c r="B200" s="107"/>
      <c r="C200" s="96"/>
      <c r="D200" s="97"/>
      <c r="E200" s="97"/>
      <c r="F200" s="67" t="str">
        <f t="shared" si="3"/>
        <v/>
      </c>
      <c r="G200" s="96"/>
      <c r="H200" s="96"/>
      <c r="I200" s="89"/>
      <c r="J200" s="44"/>
      <c r="K200" s="44"/>
      <c r="L200" s="44"/>
      <c r="M200" s="5"/>
      <c r="N200" s="5"/>
      <c r="O200" s="5"/>
      <c r="P200" s="5"/>
      <c r="Q200" s="5"/>
      <c r="R200" s="5"/>
      <c r="S200" s="5"/>
      <c r="T200" s="5"/>
      <c r="U200" s="5"/>
      <c r="V200" s="5"/>
      <c r="W200" s="5"/>
      <c r="X200" s="5"/>
      <c r="Y200" s="5"/>
      <c r="Z200" s="5"/>
    </row>
    <row r="201" spans="1:26">
      <c r="A201" s="95"/>
      <c r="B201" s="107"/>
      <c r="C201" s="96"/>
      <c r="D201" s="97"/>
      <c r="E201" s="97"/>
      <c r="F201" s="67" t="str">
        <f t="shared" si="3"/>
        <v/>
      </c>
      <c r="G201" s="96"/>
      <c r="H201" s="96"/>
      <c r="I201" s="89"/>
      <c r="J201" s="44"/>
      <c r="K201" s="44"/>
      <c r="L201" s="44"/>
      <c r="M201" s="5"/>
      <c r="N201" s="5"/>
      <c r="O201" s="5"/>
      <c r="P201" s="5"/>
      <c r="Q201" s="5"/>
      <c r="R201" s="5"/>
      <c r="S201" s="5"/>
      <c r="T201" s="5"/>
      <c r="U201" s="5"/>
      <c r="V201" s="5"/>
      <c r="W201" s="5"/>
      <c r="X201" s="5"/>
      <c r="Y201" s="5"/>
      <c r="Z201" s="5"/>
    </row>
    <row r="202" spans="1:26">
      <c r="A202" s="95"/>
      <c r="B202" s="107"/>
      <c r="C202" s="96"/>
      <c r="D202" s="97"/>
      <c r="E202" s="97"/>
      <c r="F202" s="67" t="str">
        <f t="shared" si="3"/>
        <v/>
      </c>
      <c r="G202" s="96"/>
      <c r="H202" s="96"/>
      <c r="I202" s="89"/>
      <c r="J202" s="44"/>
      <c r="K202" s="44"/>
      <c r="L202" s="44"/>
      <c r="M202" s="5"/>
      <c r="N202" s="5"/>
      <c r="O202" s="5"/>
      <c r="P202" s="5"/>
      <c r="Q202" s="5"/>
      <c r="R202" s="5"/>
      <c r="S202" s="5"/>
      <c r="T202" s="5"/>
      <c r="U202" s="5"/>
      <c r="V202" s="5"/>
      <c r="W202" s="5"/>
      <c r="X202" s="5"/>
      <c r="Y202" s="5"/>
      <c r="Z202" s="5"/>
    </row>
    <row r="203" spans="1:26">
      <c r="A203" s="95"/>
      <c r="B203" s="107"/>
      <c r="C203" s="96"/>
      <c r="D203" s="97"/>
      <c r="E203" s="97"/>
      <c r="F203" s="67" t="str">
        <f t="shared" si="3"/>
        <v/>
      </c>
      <c r="G203" s="96"/>
      <c r="H203" s="96"/>
      <c r="I203" s="89"/>
      <c r="J203" s="44"/>
      <c r="K203" s="44"/>
      <c r="L203" s="44"/>
      <c r="M203" s="5"/>
      <c r="N203" s="5"/>
      <c r="O203" s="5"/>
      <c r="P203" s="5"/>
      <c r="Q203" s="5"/>
      <c r="R203" s="5"/>
      <c r="S203" s="5"/>
      <c r="T203" s="5"/>
      <c r="U203" s="5"/>
      <c r="V203" s="5"/>
      <c r="W203" s="5"/>
      <c r="X203" s="5"/>
      <c r="Y203" s="5"/>
      <c r="Z203" s="5"/>
    </row>
    <row r="204" spans="1:26">
      <c r="A204" s="95"/>
      <c r="B204" s="107"/>
      <c r="C204" s="96"/>
      <c r="D204" s="97"/>
      <c r="E204" s="97"/>
      <c r="F204" s="67" t="str">
        <f t="shared" si="3"/>
        <v/>
      </c>
      <c r="G204" s="96"/>
      <c r="H204" s="96"/>
      <c r="I204" s="89"/>
      <c r="J204" s="44"/>
      <c r="K204" s="44"/>
      <c r="L204" s="44"/>
      <c r="M204" s="5"/>
      <c r="N204" s="5"/>
      <c r="O204" s="5"/>
      <c r="P204" s="5"/>
      <c r="Q204" s="5"/>
      <c r="R204" s="5"/>
      <c r="S204" s="5"/>
      <c r="T204" s="5"/>
      <c r="U204" s="5"/>
      <c r="V204" s="5"/>
      <c r="W204" s="5"/>
      <c r="X204" s="5"/>
      <c r="Y204" s="5"/>
      <c r="Z204" s="5"/>
    </row>
    <row r="205" spans="1:26">
      <c r="A205" s="95"/>
      <c r="B205" s="107"/>
      <c r="C205" s="96"/>
      <c r="D205" s="97"/>
      <c r="E205" s="97"/>
      <c r="F205" s="67" t="str">
        <f t="shared" si="3"/>
        <v/>
      </c>
      <c r="G205" s="96"/>
      <c r="H205" s="96"/>
      <c r="I205" s="89"/>
      <c r="J205" s="44"/>
      <c r="K205" s="44"/>
      <c r="L205" s="44"/>
      <c r="M205" s="5"/>
      <c r="N205" s="5"/>
      <c r="O205" s="5"/>
      <c r="P205" s="5"/>
      <c r="Q205" s="5"/>
      <c r="R205" s="5"/>
      <c r="S205" s="5"/>
      <c r="T205" s="5"/>
      <c r="U205" s="5"/>
      <c r="V205" s="5"/>
      <c r="W205" s="5"/>
      <c r="X205" s="5"/>
      <c r="Y205" s="5"/>
      <c r="Z205" s="5"/>
    </row>
    <row r="206" spans="1:26">
      <c r="A206" s="95"/>
      <c r="B206" s="107"/>
      <c r="C206" s="96"/>
      <c r="D206" s="97"/>
      <c r="E206" s="97"/>
      <c r="F206" s="67" t="str">
        <f t="shared" si="3"/>
        <v/>
      </c>
      <c r="G206" s="96"/>
      <c r="H206" s="96"/>
      <c r="I206" s="89"/>
      <c r="J206" s="44"/>
      <c r="K206" s="44"/>
      <c r="L206" s="44"/>
      <c r="M206" s="5"/>
      <c r="N206" s="5"/>
      <c r="O206" s="5"/>
      <c r="P206" s="5"/>
      <c r="Q206" s="5"/>
      <c r="R206" s="5"/>
      <c r="S206" s="5"/>
      <c r="T206" s="5"/>
      <c r="U206" s="5"/>
      <c r="V206" s="5"/>
      <c r="W206" s="5"/>
      <c r="X206" s="5"/>
      <c r="Y206" s="5"/>
      <c r="Z206" s="5"/>
    </row>
    <row r="207" spans="1:26">
      <c r="A207" s="95"/>
      <c r="B207" s="107"/>
      <c r="C207" s="96"/>
      <c r="D207" s="97"/>
      <c r="E207" s="97"/>
      <c r="F207" s="67" t="str">
        <f t="shared" si="3"/>
        <v/>
      </c>
      <c r="G207" s="96"/>
      <c r="H207" s="96"/>
      <c r="I207" s="89"/>
      <c r="J207" s="44"/>
      <c r="K207" s="44"/>
      <c r="L207" s="44"/>
      <c r="M207" s="5"/>
      <c r="N207" s="5"/>
      <c r="O207" s="5"/>
      <c r="P207" s="5"/>
      <c r="Q207" s="5"/>
      <c r="R207" s="5"/>
      <c r="S207" s="5"/>
      <c r="T207" s="5"/>
      <c r="U207" s="5"/>
      <c r="V207" s="5"/>
      <c r="W207" s="5"/>
      <c r="X207" s="5"/>
      <c r="Y207" s="5"/>
      <c r="Z207" s="5"/>
    </row>
    <row r="208" spans="1:26">
      <c r="A208" s="95"/>
      <c r="B208" s="107"/>
      <c r="C208" s="96"/>
      <c r="D208" s="97"/>
      <c r="E208" s="97"/>
      <c r="F208" s="67" t="str">
        <f t="shared" si="3"/>
        <v/>
      </c>
      <c r="G208" s="96"/>
      <c r="H208" s="96"/>
      <c r="I208" s="89"/>
      <c r="J208" s="44"/>
      <c r="K208" s="44"/>
      <c r="L208" s="44"/>
      <c r="M208" s="5"/>
      <c r="N208" s="5"/>
      <c r="O208" s="5"/>
      <c r="P208" s="5"/>
      <c r="Q208" s="5"/>
      <c r="R208" s="5"/>
      <c r="S208" s="5"/>
      <c r="T208" s="5"/>
      <c r="U208" s="5"/>
      <c r="V208" s="5"/>
      <c r="W208" s="5"/>
      <c r="X208" s="5"/>
      <c r="Y208" s="5"/>
      <c r="Z208" s="5"/>
    </row>
    <row r="209" spans="1:26">
      <c r="A209" s="95"/>
      <c r="B209" s="107"/>
      <c r="C209" s="96"/>
      <c r="D209" s="97"/>
      <c r="E209" s="97"/>
      <c r="F209" s="67" t="str">
        <f t="shared" si="3"/>
        <v/>
      </c>
      <c r="G209" s="96"/>
      <c r="H209" s="96"/>
      <c r="I209" s="89"/>
      <c r="J209" s="44"/>
      <c r="K209" s="44"/>
      <c r="L209" s="44"/>
      <c r="M209" s="5"/>
      <c r="N209" s="5"/>
      <c r="O209" s="5"/>
      <c r="P209" s="5"/>
      <c r="Q209" s="5"/>
      <c r="R209" s="5"/>
      <c r="S209" s="5"/>
      <c r="T209" s="5"/>
      <c r="U209" s="5"/>
      <c r="V209" s="5"/>
      <c r="W209" s="5"/>
      <c r="X209" s="5"/>
      <c r="Y209" s="5"/>
      <c r="Z209" s="5"/>
    </row>
    <row r="210" spans="1:26">
      <c r="A210" s="95"/>
      <c r="B210" s="107"/>
      <c r="C210" s="96"/>
      <c r="D210" s="97"/>
      <c r="E210" s="97"/>
      <c r="F210" s="67" t="str">
        <f t="shared" si="3"/>
        <v/>
      </c>
      <c r="G210" s="96"/>
      <c r="H210" s="96"/>
      <c r="I210" s="89"/>
      <c r="J210" s="44"/>
      <c r="K210" s="44"/>
      <c r="L210" s="44"/>
      <c r="M210" s="5"/>
      <c r="N210" s="5"/>
      <c r="O210" s="5"/>
      <c r="P210" s="5"/>
      <c r="Q210" s="5"/>
      <c r="R210" s="5"/>
      <c r="S210" s="5"/>
      <c r="T210" s="5"/>
      <c r="U210" s="5"/>
      <c r="V210" s="5"/>
      <c r="W210" s="5"/>
      <c r="X210" s="5"/>
      <c r="Y210" s="5"/>
      <c r="Z210" s="5"/>
    </row>
    <row r="211" spans="1:26">
      <c r="A211" s="95"/>
      <c r="B211" s="107"/>
      <c r="C211" s="96"/>
      <c r="D211" s="97"/>
      <c r="E211" s="97"/>
      <c r="F211" s="67" t="str">
        <f t="shared" si="3"/>
        <v/>
      </c>
      <c r="G211" s="96"/>
      <c r="H211" s="96"/>
      <c r="I211" s="89"/>
      <c r="J211" s="44"/>
      <c r="K211" s="44"/>
      <c r="L211" s="44"/>
      <c r="M211" s="5"/>
      <c r="N211" s="5"/>
      <c r="O211" s="5"/>
      <c r="P211" s="5"/>
      <c r="Q211" s="5"/>
      <c r="R211" s="5"/>
      <c r="S211" s="5"/>
      <c r="T211" s="5"/>
      <c r="U211" s="5"/>
      <c r="V211" s="5"/>
      <c r="W211" s="5"/>
      <c r="X211" s="5"/>
      <c r="Y211" s="5"/>
      <c r="Z211" s="5"/>
    </row>
    <row r="212" spans="1:26">
      <c r="A212" s="95"/>
      <c r="B212" s="107"/>
      <c r="C212" s="96"/>
      <c r="D212" s="97"/>
      <c r="E212" s="97"/>
      <c r="F212" s="67" t="str">
        <f t="shared" si="3"/>
        <v/>
      </c>
      <c r="G212" s="96"/>
      <c r="H212" s="96"/>
      <c r="I212" s="89"/>
      <c r="J212" s="44"/>
      <c r="K212" s="44"/>
      <c r="L212" s="44"/>
      <c r="M212" s="5"/>
      <c r="N212" s="5"/>
      <c r="O212" s="5"/>
      <c r="P212" s="5"/>
      <c r="Q212" s="5"/>
      <c r="R212" s="5"/>
      <c r="S212" s="5"/>
      <c r="T212" s="5"/>
      <c r="U212" s="5"/>
      <c r="V212" s="5"/>
      <c r="W212" s="5"/>
      <c r="X212" s="5"/>
      <c r="Y212" s="5"/>
      <c r="Z212" s="5"/>
    </row>
    <row r="213" spans="1:26">
      <c r="A213" s="95"/>
      <c r="B213" s="107"/>
      <c r="C213" s="96"/>
      <c r="D213" s="97"/>
      <c r="E213" s="97"/>
      <c r="F213" s="67" t="str">
        <f t="shared" si="3"/>
        <v/>
      </c>
      <c r="G213" s="96"/>
      <c r="H213" s="96"/>
      <c r="I213" s="89"/>
      <c r="J213" s="44"/>
      <c r="K213" s="44"/>
      <c r="L213" s="44"/>
      <c r="M213" s="5"/>
      <c r="N213" s="5"/>
      <c r="O213" s="5"/>
      <c r="P213" s="5"/>
      <c r="Q213" s="5"/>
      <c r="R213" s="5"/>
      <c r="S213" s="5"/>
      <c r="T213" s="5"/>
      <c r="U213" s="5"/>
      <c r="V213" s="5"/>
      <c r="W213" s="5"/>
      <c r="X213" s="5"/>
      <c r="Y213" s="5"/>
      <c r="Z213" s="5"/>
    </row>
    <row r="214" spans="1:26">
      <c r="A214" s="95"/>
      <c r="B214" s="107"/>
      <c r="C214" s="96"/>
      <c r="D214" s="97"/>
      <c r="E214" s="97"/>
      <c r="F214" s="67" t="str">
        <f t="shared" si="3"/>
        <v/>
      </c>
      <c r="G214" s="96"/>
      <c r="H214" s="96"/>
      <c r="I214" s="89"/>
      <c r="J214" s="44"/>
      <c r="K214" s="44"/>
      <c r="L214" s="44"/>
      <c r="M214" s="5"/>
      <c r="N214" s="5"/>
      <c r="O214" s="5"/>
      <c r="P214" s="5"/>
      <c r="Q214" s="5"/>
      <c r="R214" s="5"/>
      <c r="S214" s="5"/>
      <c r="T214" s="5"/>
      <c r="U214" s="5"/>
      <c r="V214" s="5"/>
      <c r="W214" s="5"/>
      <c r="X214" s="5"/>
      <c r="Y214" s="5"/>
      <c r="Z214" s="5"/>
    </row>
    <row r="215" spans="1:26">
      <c r="A215" s="95"/>
      <c r="B215" s="107"/>
      <c r="C215" s="96"/>
      <c r="D215" s="97"/>
      <c r="E215" s="97"/>
      <c r="F215" s="67" t="str">
        <f t="shared" si="3"/>
        <v/>
      </c>
      <c r="G215" s="96"/>
      <c r="H215" s="96"/>
      <c r="I215" s="89"/>
      <c r="J215" s="44"/>
      <c r="K215" s="44"/>
      <c r="L215" s="44"/>
      <c r="M215" s="5"/>
      <c r="N215" s="5"/>
      <c r="O215" s="5"/>
      <c r="P215" s="5"/>
      <c r="Q215" s="5"/>
      <c r="R215" s="5"/>
      <c r="S215" s="5"/>
      <c r="T215" s="5"/>
      <c r="U215" s="5"/>
      <c r="V215" s="5"/>
      <c r="W215" s="5"/>
      <c r="X215" s="5"/>
      <c r="Y215" s="5"/>
      <c r="Z215" s="5"/>
    </row>
    <row r="216" spans="1:26">
      <c r="A216" s="95"/>
      <c r="B216" s="107"/>
      <c r="C216" s="96"/>
      <c r="D216" s="97"/>
      <c r="E216" s="97"/>
      <c r="F216" s="67" t="str">
        <f t="shared" si="3"/>
        <v/>
      </c>
      <c r="G216" s="96"/>
      <c r="H216" s="96"/>
      <c r="I216" s="89"/>
      <c r="J216" s="44"/>
      <c r="K216" s="44"/>
      <c r="L216" s="44"/>
      <c r="M216" s="5"/>
      <c r="N216" s="5"/>
      <c r="O216" s="5"/>
      <c r="P216" s="5"/>
      <c r="Q216" s="5"/>
      <c r="R216" s="5"/>
      <c r="S216" s="5"/>
      <c r="T216" s="5"/>
      <c r="U216" s="5"/>
      <c r="V216" s="5"/>
      <c r="W216" s="5"/>
      <c r="X216" s="5"/>
      <c r="Y216" s="5"/>
      <c r="Z216" s="5"/>
    </row>
    <row r="217" spans="1:26">
      <c r="A217" s="95"/>
      <c r="B217" s="107"/>
      <c r="C217" s="96"/>
      <c r="D217" s="97"/>
      <c r="E217" s="97"/>
      <c r="F217" s="67" t="str">
        <f t="shared" si="3"/>
        <v/>
      </c>
      <c r="G217" s="96"/>
      <c r="H217" s="96"/>
      <c r="I217" s="89"/>
      <c r="J217" s="44"/>
      <c r="K217" s="44"/>
      <c r="L217" s="44"/>
      <c r="M217" s="5"/>
      <c r="N217" s="5"/>
      <c r="O217" s="5"/>
      <c r="P217" s="5"/>
      <c r="Q217" s="5"/>
      <c r="R217" s="5"/>
      <c r="S217" s="5"/>
      <c r="T217" s="5"/>
      <c r="U217" s="5"/>
      <c r="V217" s="5"/>
      <c r="W217" s="5"/>
      <c r="X217" s="5"/>
      <c r="Y217" s="5"/>
      <c r="Z217" s="5"/>
    </row>
    <row r="218" spans="1:26">
      <c r="A218" s="95"/>
      <c r="B218" s="107"/>
      <c r="C218" s="96"/>
      <c r="D218" s="97"/>
      <c r="E218" s="97"/>
      <c r="F218" s="67" t="str">
        <f t="shared" si="3"/>
        <v/>
      </c>
      <c r="G218" s="96"/>
      <c r="H218" s="96"/>
      <c r="I218" s="89"/>
      <c r="J218" s="44"/>
      <c r="K218" s="44"/>
      <c r="L218" s="44"/>
      <c r="M218" s="5"/>
      <c r="N218" s="5"/>
      <c r="O218" s="5"/>
      <c r="P218" s="5"/>
      <c r="Q218" s="5"/>
      <c r="R218" s="5"/>
      <c r="S218" s="5"/>
      <c r="T218" s="5"/>
      <c r="U218" s="5"/>
      <c r="V218" s="5"/>
      <c r="W218" s="5"/>
      <c r="X218" s="5"/>
      <c r="Y218" s="5"/>
      <c r="Z218" s="5"/>
    </row>
    <row r="219" spans="1:26">
      <c r="A219" s="95"/>
      <c r="B219" s="107"/>
      <c r="C219" s="96"/>
      <c r="D219" s="97"/>
      <c r="E219" s="97"/>
      <c r="F219" s="67" t="str">
        <f t="shared" si="3"/>
        <v/>
      </c>
      <c r="G219" s="96"/>
      <c r="H219" s="96"/>
      <c r="I219" s="89"/>
      <c r="J219" s="44"/>
      <c r="K219" s="44"/>
      <c r="L219" s="44"/>
      <c r="M219" s="5"/>
      <c r="N219" s="5"/>
      <c r="O219" s="5"/>
      <c r="P219" s="5"/>
      <c r="Q219" s="5"/>
      <c r="R219" s="5"/>
      <c r="S219" s="5"/>
      <c r="T219" s="5"/>
      <c r="U219" s="5"/>
      <c r="V219" s="5"/>
      <c r="W219" s="5"/>
      <c r="X219" s="5"/>
      <c r="Y219" s="5"/>
      <c r="Z219" s="5"/>
    </row>
    <row r="220" spans="1:26">
      <c r="A220" s="95"/>
      <c r="B220" s="107"/>
      <c r="C220" s="96"/>
      <c r="D220" s="97"/>
      <c r="E220" s="97"/>
      <c r="F220" s="67" t="str">
        <f t="shared" si="3"/>
        <v/>
      </c>
      <c r="G220" s="96"/>
      <c r="H220" s="96"/>
      <c r="I220" s="89"/>
      <c r="J220" s="44"/>
      <c r="K220" s="44"/>
      <c r="L220" s="44"/>
      <c r="M220" s="5"/>
      <c r="N220" s="5"/>
      <c r="O220" s="5"/>
      <c r="P220" s="5"/>
      <c r="Q220" s="5"/>
      <c r="R220" s="5"/>
      <c r="S220" s="5"/>
      <c r="T220" s="5"/>
      <c r="U220" s="5"/>
      <c r="V220" s="5"/>
      <c r="W220" s="5"/>
      <c r="X220" s="5"/>
      <c r="Y220" s="5"/>
      <c r="Z220" s="5"/>
    </row>
    <row r="221" spans="1:26">
      <c r="A221" s="95"/>
      <c r="B221" s="107"/>
      <c r="C221" s="96"/>
      <c r="D221" s="97"/>
      <c r="E221" s="97"/>
      <c r="F221" s="67" t="str">
        <f t="shared" si="3"/>
        <v/>
      </c>
      <c r="G221" s="96"/>
      <c r="H221" s="96"/>
      <c r="I221" s="89"/>
      <c r="J221" s="44"/>
      <c r="K221" s="44"/>
      <c r="L221" s="44"/>
      <c r="M221" s="5"/>
      <c r="N221" s="5"/>
      <c r="O221" s="5"/>
      <c r="P221" s="5"/>
      <c r="Q221" s="5"/>
      <c r="R221" s="5"/>
      <c r="S221" s="5"/>
      <c r="T221" s="5"/>
      <c r="U221" s="5"/>
      <c r="V221" s="5"/>
      <c r="W221" s="5"/>
      <c r="X221" s="5"/>
      <c r="Y221" s="5"/>
      <c r="Z221" s="5"/>
    </row>
    <row r="222" spans="1:26">
      <c r="A222" s="95"/>
      <c r="B222" s="107"/>
      <c r="C222" s="96"/>
      <c r="D222" s="97"/>
      <c r="E222" s="97"/>
      <c r="F222" s="67" t="str">
        <f t="shared" si="3"/>
        <v/>
      </c>
      <c r="G222" s="96"/>
      <c r="H222" s="96"/>
      <c r="I222" s="89"/>
      <c r="J222" s="44"/>
      <c r="K222" s="44"/>
      <c r="L222" s="44"/>
      <c r="M222" s="5"/>
      <c r="N222" s="5"/>
      <c r="O222" s="5"/>
      <c r="P222" s="5"/>
      <c r="Q222" s="5"/>
      <c r="R222" s="5"/>
      <c r="S222" s="5"/>
      <c r="T222" s="5"/>
      <c r="U222" s="5"/>
      <c r="V222" s="5"/>
      <c r="W222" s="5"/>
      <c r="X222" s="5"/>
      <c r="Y222" s="5"/>
      <c r="Z222" s="5"/>
    </row>
    <row r="223" spans="1:26">
      <c r="A223" s="95"/>
      <c r="B223" s="107"/>
      <c r="C223" s="96"/>
      <c r="D223" s="97"/>
      <c r="E223" s="97"/>
      <c r="F223" s="67" t="str">
        <f t="shared" si="3"/>
        <v/>
      </c>
      <c r="G223" s="96"/>
      <c r="H223" s="96"/>
      <c r="I223" s="89"/>
      <c r="J223" s="44"/>
      <c r="K223" s="44"/>
      <c r="L223" s="44"/>
      <c r="M223" s="5"/>
      <c r="N223" s="5"/>
      <c r="O223" s="5"/>
      <c r="P223" s="5"/>
      <c r="Q223" s="5"/>
      <c r="R223" s="5"/>
      <c r="S223" s="5"/>
      <c r="T223" s="5"/>
      <c r="U223" s="5"/>
      <c r="V223" s="5"/>
      <c r="W223" s="5"/>
      <c r="X223" s="5"/>
      <c r="Y223" s="5"/>
      <c r="Z223" s="5"/>
    </row>
    <row r="224" spans="1:26">
      <c r="A224" s="95"/>
      <c r="B224" s="107"/>
      <c r="C224" s="96"/>
      <c r="D224" s="97"/>
      <c r="E224" s="97"/>
      <c r="F224" s="67" t="str">
        <f t="shared" si="3"/>
        <v/>
      </c>
      <c r="G224" s="96"/>
      <c r="H224" s="96"/>
      <c r="I224" s="89"/>
      <c r="J224" s="44"/>
      <c r="K224" s="44"/>
      <c r="L224" s="44"/>
      <c r="M224" s="5"/>
      <c r="N224" s="5"/>
      <c r="O224" s="5"/>
      <c r="P224" s="5"/>
      <c r="Q224" s="5"/>
      <c r="R224" s="5"/>
      <c r="S224" s="5"/>
      <c r="T224" s="5"/>
      <c r="U224" s="5"/>
      <c r="V224" s="5"/>
      <c r="W224" s="5"/>
      <c r="X224" s="5"/>
      <c r="Y224" s="5"/>
      <c r="Z224" s="5"/>
    </row>
    <row r="225" spans="1:26">
      <c r="A225" s="95"/>
      <c r="B225" s="107"/>
      <c r="C225" s="96"/>
      <c r="D225" s="97"/>
      <c r="E225" s="97"/>
      <c r="F225" s="67" t="str">
        <f t="shared" si="3"/>
        <v/>
      </c>
      <c r="G225" s="96"/>
      <c r="H225" s="96"/>
      <c r="I225" s="89"/>
      <c r="J225" s="44"/>
      <c r="K225" s="44"/>
      <c r="L225" s="44"/>
      <c r="M225" s="5"/>
      <c r="N225" s="5"/>
      <c r="O225" s="5"/>
      <c r="P225" s="5"/>
      <c r="Q225" s="5"/>
      <c r="R225" s="5"/>
      <c r="S225" s="5"/>
      <c r="T225" s="5"/>
      <c r="U225" s="5"/>
      <c r="V225" s="5"/>
      <c r="W225" s="5"/>
      <c r="X225" s="5"/>
      <c r="Y225" s="5"/>
      <c r="Z225" s="5"/>
    </row>
    <row r="226" spans="1:26">
      <c r="A226" s="95"/>
      <c r="B226" s="107"/>
      <c r="C226" s="96"/>
      <c r="D226" s="97"/>
      <c r="E226" s="97"/>
      <c r="F226" s="67" t="str">
        <f t="shared" si="3"/>
        <v/>
      </c>
      <c r="G226" s="96"/>
      <c r="H226" s="96"/>
      <c r="I226" s="89"/>
      <c r="J226" s="44"/>
      <c r="K226" s="44"/>
      <c r="L226" s="44"/>
      <c r="M226" s="5"/>
      <c r="N226" s="5"/>
      <c r="O226" s="5"/>
      <c r="P226" s="5"/>
      <c r="Q226" s="5"/>
      <c r="R226" s="5"/>
      <c r="S226" s="5"/>
      <c r="T226" s="5"/>
      <c r="U226" s="5"/>
      <c r="V226" s="5"/>
      <c r="W226" s="5"/>
      <c r="X226" s="5"/>
      <c r="Y226" s="5"/>
      <c r="Z226" s="5"/>
    </row>
    <row r="227" spans="1:26">
      <c r="A227" s="95"/>
      <c r="B227" s="107"/>
      <c r="C227" s="96"/>
      <c r="D227" s="97"/>
      <c r="E227" s="97"/>
      <c r="F227" s="67" t="str">
        <f t="shared" si="3"/>
        <v/>
      </c>
      <c r="G227" s="96"/>
      <c r="H227" s="96"/>
      <c r="I227" s="89"/>
      <c r="J227" s="44"/>
      <c r="K227" s="44"/>
      <c r="L227" s="44"/>
      <c r="M227" s="5"/>
      <c r="N227" s="5"/>
      <c r="O227" s="5"/>
      <c r="P227" s="5"/>
      <c r="Q227" s="5"/>
      <c r="R227" s="5"/>
      <c r="S227" s="5"/>
      <c r="T227" s="5"/>
      <c r="U227" s="5"/>
      <c r="V227" s="5"/>
      <c r="W227" s="5"/>
      <c r="X227" s="5"/>
      <c r="Y227" s="5"/>
      <c r="Z227" s="5"/>
    </row>
    <row r="228" spans="1:26">
      <c r="A228" s="95"/>
      <c r="B228" s="107"/>
      <c r="C228" s="96"/>
      <c r="D228" s="97"/>
      <c r="E228" s="97"/>
      <c r="F228" s="67" t="str">
        <f t="shared" si="3"/>
        <v/>
      </c>
      <c r="G228" s="96"/>
      <c r="H228" s="96"/>
      <c r="I228" s="89"/>
      <c r="J228" s="44"/>
      <c r="K228" s="44"/>
      <c r="L228" s="44"/>
      <c r="M228" s="5"/>
      <c r="N228" s="5"/>
      <c r="O228" s="5"/>
      <c r="P228" s="5"/>
      <c r="Q228" s="5"/>
      <c r="R228" s="5"/>
      <c r="S228" s="5"/>
      <c r="T228" s="5"/>
      <c r="U228" s="5"/>
      <c r="V228" s="5"/>
      <c r="W228" s="5"/>
      <c r="X228" s="5"/>
      <c r="Y228" s="5"/>
      <c r="Z228" s="5"/>
    </row>
    <row r="229" spans="1:26">
      <c r="A229" s="95"/>
      <c r="B229" s="107"/>
      <c r="C229" s="96"/>
      <c r="D229" s="97"/>
      <c r="E229" s="97"/>
      <c r="F229" s="67" t="str">
        <f t="shared" si="3"/>
        <v/>
      </c>
      <c r="G229" s="96"/>
      <c r="H229" s="96"/>
      <c r="I229" s="89"/>
      <c r="J229" s="44"/>
      <c r="K229" s="44"/>
      <c r="L229" s="44"/>
      <c r="M229" s="5"/>
      <c r="N229" s="5"/>
      <c r="O229" s="5"/>
      <c r="P229" s="5"/>
      <c r="Q229" s="5"/>
      <c r="R229" s="5"/>
      <c r="S229" s="5"/>
      <c r="T229" s="5"/>
      <c r="U229" s="5"/>
      <c r="V229" s="5"/>
      <c r="W229" s="5"/>
      <c r="X229" s="5"/>
      <c r="Y229" s="5"/>
      <c r="Z229" s="5"/>
    </row>
    <row r="230" spans="1:26">
      <c r="A230" s="95"/>
      <c r="B230" s="107"/>
      <c r="C230" s="96"/>
      <c r="D230" s="97"/>
      <c r="E230" s="97"/>
      <c r="F230" s="67" t="str">
        <f t="shared" si="3"/>
        <v/>
      </c>
      <c r="G230" s="96"/>
      <c r="H230" s="96"/>
      <c r="I230" s="89"/>
      <c r="J230" s="44"/>
      <c r="K230" s="44"/>
      <c r="L230" s="44"/>
      <c r="M230" s="5"/>
      <c r="N230" s="5"/>
      <c r="O230" s="5"/>
      <c r="P230" s="5"/>
      <c r="Q230" s="5"/>
      <c r="R230" s="5"/>
      <c r="S230" s="5"/>
      <c r="T230" s="5"/>
      <c r="U230" s="5"/>
      <c r="V230" s="5"/>
      <c r="W230" s="5"/>
      <c r="X230" s="5"/>
      <c r="Y230" s="5"/>
      <c r="Z230" s="5"/>
    </row>
    <row r="231" spans="1:26">
      <c r="A231" s="95"/>
      <c r="B231" s="107"/>
      <c r="C231" s="96"/>
      <c r="D231" s="97"/>
      <c r="E231" s="97"/>
      <c r="F231" s="67" t="str">
        <f t="shared" si="3"/>
        <v/>
      </c>
      <c r="G231" s="96"/>
      <c r="H231" s="96"/>
      <c r="I231" s="89"/>
      <c r="J231" s="44"/>
      <c r="K231" s="44"/>
      <c r="L231" s="44"/>
      <c r="M231" s="5"/>
      <c r="N231" s="5"/>
      <c r="O231" s="5"/>
      <c r="P231" s="5"/>
      <c r="Q231" s="5"/>
      <c r="R231" s="5"/>
      <c r="S231" s="5"/>
      <c r="T231" s="5"/>
      <c r="U231" s="5"/>
      <c r="V231" s="5"/>
      <c r="W231" s="5"/>
      <c r="X231" s="5"/>
      <c r="Y231" s="5"/>
      <c r="Z231" s="5"/>
    </row>
    <row r="232" spans="1:26">
      <c r="A232" s="95"/>
      <c r="B232" s="107"/>
      <c r="C232" s="96"/>
      <c r="D232" s="97"/>
      <c r="E232" s="97"/>
      <c r="F232" s="67" t="str">
        <f t="shared" si="3"/>
        <v/>
      </c>
      <c r="G232" s="96"/>
      <c r="H232" s="96"/>
      <c r="I232" s="89"/>
      <c r="J232" s="44"/>
      <c r="K232" s="44"/>
      <c r="L232" s="44"/>
      <c r="M232" s="5"/>
      <c r="N232" s="5"/>
      <c r="O232" s="5"/>
      <c r="P232" s="5"/>
      <c r="Q232" s="5"/>
      <c r="R232" s="5"/>
      <c r="S232" s="5"/>
      <c r="T232" s="5"/>
      <c r="U232" s="5"/>
      <c r="V232" s="5"/>
      <c r="W232" s="5"/>
      <c r="X232" s="5"/>
      <c r="Y232" s="5"/>
      <c r="Z232" s="5"/>
    </row>
    <row r="233" spans="1:26">
      <c r="A233" s="95"/>
      <c r="B233" s="107"/>
      <c r="C233" s="96"/>
      <c r="D233" s="97"/>
      <c r="E233" s="97"/>
      <c r="F233" s="67" t="str">
        <f t="shared" si="3"/>
        <v/>
      </c>
      <c r="G233" s="96"/>
      <c r="H233" s="96"/>
      <c r="I233" s="89"/>
      <c r="J233" s="44"/>
      <c r="K233" s="44"/>
      <c r="L233" s="44"/>
      <c r="M233" s="5"/>
      <c r="N233" s="5"/>
      <c r="O233" s="5"/>
      <c r="P233" s="5"/>
      <c r="Q233" s="5"/>
      <c r="R233" s="5"/>
      <c r="S233" s="5"/>
      <c r="T233" s="5"/>
      <c r="U233" s="5"/>
      <c r="V233" s="5"/>
      <c r="W233" s="5"/>
      <c r="X233" s="5"/>
      <c r="Y233" s="5"/>
      <c r="Z233" s="5"/>
    </row>
    <row r="234" spans="1:26">
      <c r="A234" s="95"/>
      <c r="B234" s="107"/>
      <c r="C234" s="96"/>
      <c r="D234" s="97"/>
      <c r="E234" s="97"/>
      <c r="F234" s="67" t="str">
        <f t="shared" si="3"/>
        <v/>
      </c>
      <c r="G234" s="96"/>
      <c r="H234" s="96"/>
      <c r="I234" s="89"/>
      <c r="J234" s="44"/>
      <c r="K234" s="44"/>
      <c r="L234" s="44"/>
      <c r="M234" s="5"/>
      <c r="N234" s="5"/>
      <c r="O234" s="5"/>
      <c r="P234" s="5"/>
      <c r="Q234" s="5"/>
      <c r="R234" s="5"/>
      <c r="S234" s="5"/>
      <c r="T234" s="5"/>
      <c r="U234" s="5"/>
      <c r="V234" s="5"/>
      <c r="W234" s="5"/>
      <c r="X234" s="5"/>
      <c r="Y234" s="5"/>
      <c r="Z234" s="5"/>
    </row>
    <row r="235" spans="1:26">
      <c r="A235" s="95"/>
      <c r="B235" s="107"/>
      <c r="C235" s="96"/>
      <c r="D235" s="97"/>
      <c r="E235" s="97"/>
      <c r="F235" s="67" t="str">
        <f t="shared" si="3"/>
        <v/>
      </c>
      <c r="G235" s="96"/>
      <c r="H235" s="96"/>
      <c r="I235" s="89"/>
      <c r="J235" s="44"/>
      <c r="K235" s="44"/>
      <c r="L235" s="44"/>
      <c r="M235" s="5"/>
      <c r="N235" s="5"/>
      <c r="O235" s="5"/>
      <c r="P235" s="5"/>
      <c r="Q235" s="5"/>
      <c r="R235" s="5"/>
      <c r="S235" s="5"/>
      <c r="T235" s="5"/>
      <c r="U235" s="5"/>
      <c r="V235" s="5"/>
      <c r="W235" s="5"/>
      <c r="X235" s="5"/>
      <c r="Y235" s="5"/>
      <c r="Z235" s="5"/>
    </row>
    <row r="236" spans="1:26">
      <c r="A236" s="95"/>
      <c r="B236" s="107"/>
      <c r="C236" s="96"/>
      <c r="D236" s="97"/>
      <c r="E236" s="97"/>
      <c r="F236" s="67" t="str">
        <f t="shared" si="3"/>
        <v/>
      </c>
      <c r="G236" s="96"/>
      <c r="H236" s="96"/>
      <c r="I236" s="89"/>
      <c r="J236" s="44"/>
      <c r="K236" s="44"/>
      <c r="L236" s="44"/>
      <c r="M236" s="5"/>
      <c r="N236" s="5"/>
      <c r="O236" s="5"/>
      <c r="P236" s="5"/>
      <c r="Q236" s="5"/>
      <c r="R236" s="5"/>
      <c r="S236" s="5"/>
      <c r="T236" s="5"/>
      <c r="U236" s="5"/>
      <c r="V236" s="5"/>
      <c r="W236" s="5"/>
      <c r="X236" s="5"/>
      <c r="Y236" s="5"/>
      <c r="Z236" s="5"/>
    </row>
    <row r="237" spans="1:26">
      <c r="A237" s="95"/>
      <c r="B237" s="107"/>
      <c r="C237" s="96"/>
      <c r="D237" s="97"/>
      <c r="E237" s="97"/>
      <c r="F237" s="67" t="str">
        <f t="shared" si="3"/>
        <v/>
      </c>
      <c r="G237" s="96"/>
      <c r="H237" s="96"/>
      <c r="I237" s="89"/>
      <c r="J237" s="44"/>
      <c r="K237" s="44"/>
      <c r="L237" s="44"/>
      <c r="M237" s="5"/>
      <c r="N237" s="5"/>
      <c r="O237" s="5"/>
      <c r="P237" s="5"/>
      <c r="Q237" s="5"/>
      <c r="R237" s="5"/>
      <c r="S237" s="5"/>
      <c r="T237" s="5"/>
      <c r="U237" s="5"/>
      <c r="V237" s="5"/>
      <c r="W237" s="5"/>
      <c r="X237" s="5"/>
      <c r="Y237" s="5"/>
      <c r="Z237" s="5"/>
    </row>
    <row r="238" spans="1:26">
      <c r="A238" s="95"/>
      <c r="B238" s="107"/>
      <c r="C238" s="96"/>
      <c r="D238" s="97"/>
      <c r="E238" s="97"/>
      <c r="F238" s="67" t="str">
        <f t="shared" si="3"/>
        <v/>
      </c>
      <c r="G238" s="96"/>
      <c r="H238" s="96"/>
      <c r="I238" s="89"/>
      <c r="J238" s="44"/>
      <c r="K238" s="44"/>
      <c r="L238" s="44"/>
      <c r="M238" s="5"/>
      <c r="N238" s="5"/>
      <c r="O238" s="5"/>
      <c r="P238" s="5"/>
      <c r="Q238" s="5"/>
      <c r="R238" s="5"/>
      <c r="S238" s="5"/>
      <c r="T238" s="5"/>
      <c r="U238" s="5"/>
      <c r="V238" s="5"/>
      <c r="W238" s="5"/>
      <c r="X238" s="5"/>
      <c r="Y238" s="5"/>
      <c r="Z238" s="5"/>
    </row>
    <row r="239" spans="1:26">
      <c r="A239" s="95"/>
      <c r="B239" s="107"/>
      <c r="C239" s="96"/>
      <c r="D239" s="97"/>
      <c r="E239" s="97"/>
      <c r="F239" s="67" t="str">
        <f t="shared" si="3"/>
        <v/>
      </c>
      <c r="G239" s="96"/>
      <c r="H239" s="96"/>
      <c r="I239" s="89"/>
      <c r="J239" s="44"/>
      <c r="K239" s="44"/>
      <c r="L239" s="44"/>
      <c r="M239" s="5"/>
      <c r="N239" s="5"/>
      <c r="O239" s="5"/>
      <c r="P239" s="5"/>
      <c r="Q239" s="5"/>
      <c r="R239" s="5"/>
      <c r="S239" s="5"/>
      <c r="T239" s="5"/>
      <c r="U239" s="5"/>
      <c r="V239" s="5"/>
      <c r="W239" s="5"/>
      <c r="X239" s="5"/>
      <c r="Y239" s="5"/>
      <c r="Z239" s="5"/>
    </row>
    <row r="240" spans="1:26">
      <c r="A240" s="95"/>
      <c r="B240" s="107"/>
      <c r="C240" s="96"/>
      <c r="D240" s="97"/>
      <c r="E240" s="97"/>
      <c r="F240" s="67" t="str">
        <f t="shared" si="3"/>
        <v/>
      </c>
      <c r="G240" s="96"/>
      <c r="H240" s="96"/>
      <c r="I240" s="89"/>
      <c r="J240" s="44"/>
      <c r="K240" s="44"/>
      <c r="L240" s="44"/>
      <c r="M240" s="5"/>
      <c r="N240" s="5"/>
      <c r="O240" s="5"/>
      <c r="P240" s="5"/>
      <c r="Q240" s="5"/>
      <c r="R240" s="5"/>
      <c r="S240" s="5"/>
      <c r="T240" s="5"/>
      <c r="U240" s="5"/>
      <c r="V240" s="5"/>
      <c r="W240" s="5"/>
      <c r="X240" s="5"/>
      <c r="Y240" s="5"/>
      <c r="Z240" s="5"/>
    </row>
    <row r="241" spans="1:26">
      <c r="A241" s="95"/>
      <c r="B241" s="107"/>
      <c r="C241" s="96"/>
      <c r="D241" s="97"/>
      <c r="E241" s="97"/>
      <c r="F241" s="67" t="str">
        <f t="shared" si="3"/>
        <v/>
      </c>
      <c r="G241" s="96"/>
      <c r="H241" s="96"/>
      <c r="I241" s="89"/>
      <c r="J241" s="44"/>
      <c r="K241" s="44"/>
      <c r="L241" s="44"/>
      <c r="M241" s="5"/>
      <c r="N241" s="5"/>
      <c r="O241" s="5"/>
      <c r="P241" s="5"/>
      <c r="Q241" s="5"/>
      <c r="R241" s="5"/>
      <c r="S241" s="5"/>
      <c r="T241" s="5"/>
      <c r="U241" s="5"/>
      <c r="V241" s="5"/>
      <c r="W241" s="5"/>
      <c r="X241" s="5"/>
      <c r="Y241" s="5"/>
      <c r="Z241" s="5"/>
    </row>
    <row r="242" spans="1:26">
      <c r="A242" s="95"/>
      <c r="B242" s="107"/>
      <c r="C242" s="96"/>
      <c r="D242" s="97"/>
      <c r="E242" s="97"/>
      <c r="F242" s="67" t="str">
        <f t="shared" si="3"/>
        <v/>
      </c>
      <c r="G242" s="96"/>
      <c r="H242" s="96"/>
      <c r="I242" s="89"/>
      <c r="J242" s="44"/>
      <c r="K242" s="44"/>
      <c r="L242" s="44"/>
      <c r="M242" s="5"/>
      <c r="N242" s="5"/>
      <c r="O242" s="5"/>
      <c r="P242" s="5"/>
      <c r="Q242" s="5"/>
      <c r="R242" s="5"/>
      <c r="S242" s="5"/>
      <c r="T242" s="5"/>
      <c r="U242" s="5"/>
      <c r="V242" s="5"/>
      <c r="W242" s="5"/>
      <c r="X242" s="5"/>
      <c r="Y242" s="5"/>
      <c r="Z242" s="5"/>
    </row>
    <row r="243" spans="1:26">
      <c r="A243" s="95"/>
      <c r="B243" s="107"/>
      <c r="C243" s="96"/>
      <c r="D243" s="97"/>
      <c r="E243" s="97"/>
      <c r="F243" s="67" t="str">
        <f t="shared" si="3"/>
        <v/>
      </c>
      <c r="G243" s="96"/>
      <c r="H243" s="96"/>
      <c r="I243" s="89"/>
      <c r="J243" s="44"/>
      <c r="K243" s="44"/>
      <c r="L243" s="44"/>
      <c r="M243" s="5"/>
      <c r="N243" s="5"/>
      <c r="O243" s="5"/>
      <c r="P243" s="5"/>
      <c r="Q243" s="5"/>
      <c r="R243" s="5"/>
      <c r="S243" s="5"/>
      <c r="T243" s="5"/>
      <c r="U243" s="5"/>
      <c r="V243" s="5"/>
      <c r="W243" s="5"/>
      <c r="X243" s="5"/>
      <c r="Y243" s="5"/>
      <c r="Z243" s="5"/>
    </row>
    <row r="244" spans="1:26">
      <c r="A244" s="95"/>
      <c r="B244" s="107"/>
      <c r="C244" s="96"/>
      <c r="D244" s="97"/>
      <c r="E244" s="97"/>
      <c r="F244" s="67" t="str">
        <f t="shared" si="3"/>
        <v/>
      </c>
      <c r="G244" s="96"/>
      <c r="H244" s="96"/>
      <c r="I244" s="89"/>
      <c r="J244" s="44"/>
      <c r="K244" s="44"/>
      <c r="L244" s="44"/>
      <c r="M244" s="5"/>
      <c r="N244" s="5"/>
      <c r="O244" s="5"/>
      <c r="P244" s="5"/>
      <c r="Q244" s="5"/>
      <c r="R244" s="5"/>
      <c r="S244" s="5"/>
      <c r="T244" s="5"/>
      <c r="U244" s="5"/>
      <c r="V244" s="5"/>
      <c r="W244" s="5"/>
      <c r="X244" s="5"/>
      <c r="Y244" s="5"/>
      <c r="Z244" s="5"/>
    </row>
    <row r="245" spans="1:26">
      <c r="A245" s="95"/>
      <c r="B245" s="107"/>
      <c r="C245" s="96"/>
      <c r="D245" s="97"/>
      <c r="E245" s="97"/>
      <c r="F245" s="67" t="str">
        <f t="shared" si="3"/>
        <v/>
      </c>
      <c r="G245" s="96"/>
      <c r="H245" s="96"/>
      <c r="I245" s="89"/>
      <c r="J245" s="44"/>
      <c r="K245" s="44"/>
      <c r="L245" s="44"/>
      <c r="M245" s="5"/>
      <c r="N245" s="5"/>
      <c r="O245" s="5"/>
      <c r="P245" s="5"/>
      <c r="Q245" s="5"/>
      <c r="R245" s="5"/>
      <c r="S245" s="5"/>
      <c r="T245" s="5"/>
      <c r="U245" s="5"/>
      <c r="V245" s="5"/>
      <c r="W245" s="5"/>
      <c r="X245" s="5"/>
      <c r="Y245" s="5"/>
      <c r="Z245" s="5"/>
    </row>
    <row r="246" spans="1:26">
      <c r="A246" s="95"/>
      <c r="B246" s="107"/>
      <c r="C246" s="96"/>
      <c r="D246" s="97"/>
      <c r="E246" s="97"/>
      <c r="F246" s="67" t="str">
        <f t="shared" si="3"/>
        <v/>
      </c>
      <c r="G246" s="96"/>
      <c r="H246" s="96"/>
      <c r="I246" s="89"/>
      <c r="J246" s="44"/>
      <c r="K246" s="44"/>
      <c r="L246" s="44"/>
      <c r="M246" s="5"/>
      <c r="N246" s="5"/>
      <c r="O246" s="5"/>
      <c r="P246" s="5"/>
      <c r="Q246" s="5"/>
      <c r="R246" s="5"/>
      <c r="S246" s="5"/>
      <c r="T246" s="5"/>
      <c r="U246" s="5"/>
      <c r="V246" s="5"/>
      <c r="W246" s="5"/>
      <c r="X246" s="5"/>
      <c r="Y246" s="5"/>
      <c r="Z246" s="5"/>
    </row>
    <row r="247" spans="1:26">
      <c r="A247" s="95"/>
      <c r="B247" s="107"/>
      <c r="C247" s="96"/>
      <c r="D247" s="97"/>
      <c r="E247" s="97"/>
      <c r="F247" s="67" t="str">
        <f t="shared" si="3"/>
        <v/>
      </c>
      <c r="G247" s="96"/>
      <c r="H247" s="96"/>
      <c r="I247" s="89"/>
      <c r="J247" s="44"/>
      <c r="K247" s="44"/>
      <c r="L247" s="44"/>
      <c r="M247" s="5"/>
      <c r="N247" s="5"/>
      <c r="O247" s="5"/>
      <c r="P247" s="5"/>
      <c r="Q247" s="5"/>
      <c r="R247" s="5"/>
      <c r="S247" s="5"/>
      <c r="T247" s="5"/>
      <c r="U247" s="5"/>
      <c r="V247" s="5"/>
      <c r="W247" s="5"/>
      <c r="X247" s="5"/>
      <c r="Y247" s="5"/>
      <c r="Z247" s="5"/>
    </row>
    <row r="248" spans="1:26">
      <c r="A248" s="95"/>
      <c r="B248" s="107"/>
      <c r="C248" s="96"/>
      <c r="D248" s="97"/>
      <c r="E248" s="97"/>
      <c r="F248" s="67" t="str">
        <f t="shared" si="3"/>
        <v/>
      </c>
      <c r="G248" s="96"/>
      <c r="H248" s="96"/>
      <c r="I248" s="89"/>
      <c r="J248" s="44"/>
      <c r="K248" s="44"/>
      <c r="L248" s="44"/>
      <c r="M248" s="5"/>
      <c r="N248" s="5"/>
      <c r="O248" s="5"/>
      <c r="P248" s="5"/>
      <c r="Q248" s="5"/>
      <c r="R248" s="5"/>
      <c r="S248" s="5"/>
      <c r="T248" s="5"/>
      <c r="U248" s="5"/>
      <c r="V248" s="5"/>
      <c r="W248" s="5"/>
      <c r="X248" s="5"/>
      <c r="Y248" s="5"/>
      <c r="Z248" s="5"/>
    </row>
    <row r="249" spans="1:26">
      <c r="A249" s="95"/>
      <c r="B249" s="107"/>
      <c r="C249" s="96"/>
      <c r="D249" s="97"/>
      <c r="E249" s="97"/>
      <c r="F249" s="67" t="str">
        <f t="shared" si="3"/>
        <v/>
      </c>
      <c r="G249" s="96"/>
      <c r="H249" s="96"/>
      <c r="I249" s="89"/>
      <c r="J249" s="44"/>
      <c r="K249" s="44"/>
      <c r="L249" s="44"/>
      <c r="M249" s="5"/>
      <c r="N249" s="5"/>
      <c r="O249" s="5"/>
      <c r="P249" s="5"/>
      <c r="Q249" s="5"/>
      <c r="R249" s="5"/>
      <c r="S249" s="5"/>
      <c r="T249" s="5"/>
      <c r="U249" s="5"/>
      <c r="V249" s="5"/>
      <c r="W249" s="5"/>
      <c r="X249" s="5"/>
      <c r="Y249" s="5"/>
      <c r="Z249" s="5"/>
    </row>
    <row r="250" spans="1:26">
      <c r="A250" s="95"/>
      <c r="B250" s="107"/>
      <c r="C250" s="96"/>
      <c r="D250" s="97"/>
      <c r="E250" s="97"/>
      <c r="F250" s="67" t="str">
        <f t="shared" si="3"/>
        <v/>
      </c>
      <c r="G250" s="96"/>
      <c r="H250" s="96"/>
      <c r="I250" s="89"/>
      <c r="J250" s="44"/>
      <c r="K250" s="44"/>
      <c r="L250" s="44"/>
      <c r="M250" s="5"/>
      <c r="N250" s="5"/>
      <c r="O250" s="5"/>
      <c r="P250" s="5"/>
      <c r="Q250" s="5"/>
      <c r="R250" s="5"/>
      <c r="S250" s="5"/>
      <c r="T250" s="5"/>
      <c r="U250" s="5"/>
      <c r="V250" s="5"/>
      <c r="W250" s="5"/>
      <c r="X250" s="5"/>
      <c r="Y250" s="5"/>
      <c r="Z250" s="5"/>
    </row>
    <row r="251" spans="1:26">
      <c r="A251" s="95"/>
      <c r="B251" s="107"/>
      <c r="C251" s="96"/>
      <c r="D251" s="97"/>
      <c r="E251" s="97"/>
      <c r="F251" s="67" t="str">
        <f t="shared" si="3"/>
        <v/>
      </c>
      <c r="G251" s="96"/>
      <c r="H251" s="96"/>
      <c r="I251" s="89"/>
      <c r="J251" s="44"/>
      <c r="K251" s="44"/>
      <c r="L251" s="44"/>
      <c r="M251" s="5"/>
      <c r="N251" s="5"/>
      <c r="O251" s="5"/>
      <c r="P251" s="5"/>
      <c r="Q251" s="5"/>
      <c r="R251" s="5"/>
      <c r="S251" s="5"/>
      <c r="T251" s="5"/>
      <c r="U251" s="5"/>
      <c r="V251" s="5"/>
      <c r="W251" s="5"/>
      <c r="X251" s="5"/>
      <c r="Y251" s="5"/>
      <c r="Z251" s="5"/>
    </row>
    <row r="252" spans="1:26">
      <c r="A252" s="95"/>
      <c r="B252" s="107"/>
      <c r="C252" s="96"/>
      <c r="D252" s="97"/>
      <c r="E252" s="97"/>
      <c r="F252" s="67" t="str">
        <f t="shared" si="3"/>
        <v/>
      </c>
      <c r="G252" s="96"/>
      <c r="H252" s="96"/>
      <c r="I252" s="89"/>
      <c r="J252" s="44"/>
      <c r="K252" s="44"/>
      <c r="L252" s="44"/>
      <c r="M252" s="5"/>
      <c r="N252" s="5"/>
      <c r="O252" s="5"/>
      <c r="P252" s="5"/>
      <c r="Q252" s="5"/>
      <c r="R252" s="5"/>
      <c r="S252" s="5"/>
      <c r="T252" s="5"/>
      <c r="U252" s="5"/>
      <c r="V252" s="5"/>
      <c r="W252" s="5"/>
      <c r="X252" s="5"/>
      <c r="Y252" s="5"/>
      <c r="Z252" s="5"/>
    </row>
    <row r="253" spans="1:26">
      <c r="A253" s="95"/>
      <c r="B253" s="107"/>
      <c r="C253" s="96"/>
      <c r="D253" s="97"/>
      <c r="E253" s="97"/>
      <c r="F253" s="67" t="str">
        <f t="shared" si="3"/>
        <v/>
      </c>
      <c r="G253" s="96"/>
      <c r="H253" s="96"/>
      <c r="I253" s="89"/>
      <c r="J253" s="44"/>
      <c r="K253" s="44"/>
      <c r="L253" s="44"/>
      <c r="M253" s="5"/>
      <c r="N253" s="5"/>
      <c r="O253" s="5"/>
      <c r="P253" s="5"/>
      <c r="Q253" s="5"/>
      <c r="R253" s="5"/>
      <c r="S253" s="5"/>
      <c r="T253" s="5"/>
      <c r="U253" s="5"/>
      <c r="V253" s="5"/>
      <c r="W253" s="5"/>
      <c r="X253" s="5"/>
      <c r="Y253" s="5"/>
      <c r="Z253" s="5"/>
    </row>
    <row r="254" spans="1:26">
      <c r="A254" s="95"/>
      <c r="B254" s="107"/>
      <c r="C254" s="96"/>
      <c r="D254" s="97"/>
      <c r="E254" s="97"/>
      <c r="F254" s="67" t="str">
        <f t="shared" si="3"/>
        <v/>
      </c>
      <c r="G254" s="96"/>
      <c r="H254" s="96"/>
      <c r="I254" s="89"/>
      <c r="J254" s="44"/>
      <c r="K254" s="44"/>
      <c r="L254" s="44"/>
      <c r="M254" s="5"/>
      <c r="N254" s="5"/>
      <c r="O254" s="5"/>
      <c r="P254" s="5"/>
      <c r="Q254" s="5"/>
      <c r="R254" s="5"/>
      <c r="S254" s="5"/>
      <c r="T254" s="5"/>
      <c r="U254" s="5"/>
      <c r="V254" s="5"/>
      <c r="W254" s="5"/>
      <c r="X254" s="5"/>
      <c r="Y254" s="5"/>
      <c r="Z254" s="5"/>
    </row>
    <row r="255" spans="1:26">
      <c r="A255" s="95"/>
      <c r="B255" s="107"/>
      <c r="C255" s="96"/>
      <c r="D255" s="97"/>
      <c r="E255" s="97"/>
      <c r="F255" s="67" t="str">
        <f t="shared" si="3"/>
        <v/>
      </c>
      <c r="G255" s="96"/>
      <c r="H255" s="96"/>
      <c r="I255" s="89"/>
      <c r="J255" s="44"/>
      <c r="K255" s="44"/>
      <c r="L255" s="44"/>
      <c r="M255" s="5"/>
      <c r="N255" s="5"/>
      <c r="O255" s="5"/>
      <c r="P255" s="5"/>
      <c r="Q255" s="5"/>
      <c r="R255" s="5"/>
      <c r="S255" s="5"/>
      <c r="T255" s="5"/>
      <c r="U255" s="5"/>
      <c r="V255" s="5"/>
      <c r="W255" s="5"/>
      <c r="X255" s="5"/>
      <c r="Y255" s="5"/>
      <c r="Z255" s="5"/>
    </row>
    <row r="256" spans="1:26">
      <c r="A256" s="95"/>
      <c r="B256" s="107"/>
      <c r="C256" s="96"/>
      <c r="D256" s="97"/>
      <c r="E256" s="97"/>
      <c r="F256" s="67" t="str">
        <f t="shared" si="3"/>
        <v/>
      </c>
      <c r="G256" s="96"/>
      <c r="H256" s="96"/>
      <c r="I256" s="89"/>
      <c r="J256" s="44"/>
      <c r="K256" s="44"/>
      <c r="L256" s="44"/>
      <c r="M256" s="5"/>
      <c r="N256" s="5"/>
      <c r="O256" s="5"/>
      <c r="P256" s="5"/>
      <c r="Q256" s="5"/>
      <c r="R256" s="5"/>
      <c r="S256" s="5"/>
      <c r="T256" s="5"/>
      <c r="U256" s="5"/>
      <c r="V256" s="5"/>
      <c r="W256" s="5"/>
      <c r="X256" s="5"/>
      <c r="Y256" s="5"/>
      <c r="Z256" s="5"/>
    </row>
    <row r="257" spans="1:26">
      <c r="A257" s="95"/>
      <c r="B257" s="107"/>
      <c r="C257" s="96"/>
      <c r="D257" s="97"/>
      <c r="E257" s="97"/>
      <c r="F257" s="67" t="str">
        <f t="shared" si="3"/>
        <v/>
      </c>
      <c r="G257" s="96"/>
      <c r="H257" s="96"/>
      <c r="I257" s="89"/>
      <c r="J257" s="44"/>
      <c r="K257" s="44"/>
      <c r="L257" s="44"/>
      <c r="M257" s="5"/>
      <c r="N257" s="5"/>
      <c r="O257" s="5"/>
      <c r="P257" s="5"/>
      <c r="Q257" s="5"/>
      <c r="R257" s="5"/>
      <c r="S257" s="5"/>
      <c r="T257" s="5"/>
      <c r="U257" s="5"/>
      <c r="V257" s="5"/>
      <c r="W257" s="5"/>
      <c r="X257" s="5"/>
      <c r="Y257" s="5"/>
      <c r="Z257" s="5"/>
    </row>
    <row r="258" spans="1:26">
      <c r="A258" s="95"/>
      <c r="B258" s="107"/>
      <c r="C258" s="96"/>
      <c r="D258" s="97"/>
      <c r="E258" s="97"/>
      <c r="F258" s="67" t="str">
        <f t="shared" si="3"/>
        <v/>
      </c>
      <c r="G258" s="96"/>
      <c r="H258" s="96"/>
      <c r="I258" s="89"/>
      <c r="J258" s="44"/>
      <c r="K258" s="44"/>
      <c r="L258" s="44"/>
      <c r="M258" s="5"/>
      <c r="N258" s="5"/>
      <c r="O258" s="5"/>
      <c r="P258" s="5"/>
      <c r="Q258" s="5"/>
      <c r="R258" s="5"/>
      <c r="S258" s="5"/>
      <c r="T258" s="5"/>
      <c r="U258" s="5"/>
      <c r="V258" s="5"/>
      <c r="W258" s="5"/>
      <c r="X258" s="5"/>
      <c r="Y258" s="5"/>
      <c r="Z258" s="5"/>
    </row>
    <row r="259" spans="1:26">
      <c r="A259" s="95"/>
      <c r="B259" s="107"/>
      <c r="C259" s="96"/>
      <c r="D259" s="97"/>
      <c r="E259" s="97"/>
      <c r="F259" s="67" t="str">
        <f t="shared" si="3"/>
        <v/>
      </c>
      <c r="G259" s="96"/>
      <c r="H259" s="96"/>
      <c r="I259" s="89"/>
      <c r="J259" s="44"/>
      <c r="K259" s="44"/>
      <c r="L259" s="44"/>
      <c r="M259" s="5"/>
      <c r="N259" s="5"/>
      <c r="O259" s="5"/>
      <c r="P259" s="5"/>
      <c r="Q259" s="5"/>
      <c r="R259" s="5"/>
      <c r="S259" s="5"/>
      <c r="T259" s="5"/>
      <c r="U259" s="5"/>
      <c r="V259" s="5"/>
      <c r="W259" s="5"/>
      <c r="X259" s="5"/>
      <c r="Y259" s="5"/>
      <c r="Z259" s="5"/>
    </row>
    <row r="260" spans="1:26">
      <c r="A260" s="95"/>
      <c r="B260" s="107"/>
      <c r="C260" s="96"/>
      <c r="D260" s="97"/>
      <c r="E260" s="97"/>
      <c r="F260" s="67" t="str">
        <f t="shared" si="3"/>
        <v/>
      </c>
      <c r="G260" s="96"/>
      <c r="H260" s="96"/>
      <c r="I260" s="89"/>
      <c r="J260" s="44"/>
      <c r="K260" s="44"/>
      <c r="L260" s="44"/>
      <c r="M260" s="5"/>
      <c r="N260" s="5"/>
      <c r="O260" s="5"/>
      <c r="P260" s="5"/>
      <c r="Q260" s="5"/>
      <c r="R260" s="5"/>
      <c r="S260" s="5"/>
      <c r="T260" s="5"/>
      <c r="U260" s="5"/>
      <c r="V260" s="5"/>
      <c r="W260" s="5"/>
      <c r="X260" s="5"/>
      <c r="Y260" s="5"/>
      <c r="Z260" s="5"/>
    </row>
    <row r="261" spans="1:26">
      <c r="A261" s="95"/>
      <c r="B261" s="107"/>
      <c r="C261" s="96"/>
      <c r="D261" s="97"/>
      <c r="E261" s="97"/>
      <c r="F261" s="67" t="str">
        <f t="shared" si="3"/>
        <v/>
      </c>
      <c r="G261" s="96"/>
      <c r="H261" s="96"/>
      <c r="I261" s="89"/>
      <c r="J261" s="44"/>
      <c r="K261" s="44"/>
      <c r="L261" s="44"/>
      <c r="M261" s="5"/>
      <c r="N261" s="5"/>
      <c r="O261" s="5"/>
      <c r="P261" s="5"/>
      <c r="Q261" s="5"/>
      <c r="R261" s="5"/>
      <c r="S261" s="5"/>
      <c r="T261" s="5"/>
      <c r="U261" s="5"/>
      <c r="V261" s="5"/>
      <c r="W261" s="5"/>
      <c r="X261" s="5"/>
      <c r="Y261" s="5"/>
      <c r="Z261" s="5"/>
    </row>
    <row r="262" spans="1:26">
      <c r="A262" s="95"/>
      <c r="B262" s="107"/>
      <c r="C262" s="96"/>
      <c r="D262" s="97"/>
      <c r="E262" s="97"/>
      <c r="F262" s="67" t="str">
        <f t="shared" ref="F262:F325" si="4">IF($A262="","",$F261+$D262-$E262)</f>
        <v/>
      </c>
      <c r="G262" s="96"/>
      <c r="H262" s="96"/>
      <c r="I262" s="89"/>
      <c r="J262" s="44"/>
      <c r="K262" s="44"/>
      <c r="L262" s="44"/>
      <c r="M262" s="5"/>
      <c r="N262" s="5"/>
      <c r="O262" s="5"/>
      <c r="P262" s="5"/>
      <c r="Q262" s="5"/>
      <c r="R262" s="5"/>
      <c r="S262" s="5"/>
      <c r="T262" s="5"/>
      <c r="U262" s="5"/>
      <c r="V262" s="5"/>
      <c r="W262" s="5"/>
      <c r="X262" s="5"/>
      <c r="Y262" s="5"/>
      <c r="Z262" s="5"/>
    </row>
    <row r="263" spans="1:26">
      <c r="A263" s="95"/>
      <c r="B263" s="107"/>
      <c r="C263" s="96"/>
      <c r="D263" s="97"/>
      <c r="E263" s="97"/>
      <c r="F263" s="67" t="str">
        <f t="shared" si="4"/>
        <v/>
      </c>
      <c r="G263" s="96"/>
      <c r="H263" s="96"/>
      <c r="I263" s="89"/>
      <c r="J263" s="44"/>
      <c r="K263" s="44"/>
      <c r="L263" s="44"/>
      <c r="M263" s="5"/>
      <c r="N263" s="5"/>
      <c r="O263" s="5"/>
      <c r="P263" s="5"/>
      <c r="Q263" s="5"/>
      <c r="R263" s="5"/>
      <c r="S263" s="5"/>
      <c r="T263" s="5"/>
      <c r="U263" s="5"/>
      <c r="V263" s="5"/>
      <c r="W263" s="5"/>
      <c r="X263" s="5"/>
      <c r="Y263" s="5"/>
      <c r="Z263" s="5"/>
    </row>
    <row r="264" spans="1:26">
      <c r="A264" s="95"/>
      <c r="B264" s="107"/>
      <c r="C264" s="96"/>
      <c r="D264" s="97"/>
      <c r="E264" s="97"/>
      <c r="F264" s="67" t="str">
        <f t="shared" si="4"/>
        <v/>
      </c>
      <c r="G264" s="96"/>
      <c r="H264" s="96"/>
      <c r="I264" s="89"/>
      <c r="J264" s="44"/>
      <c r="K264" s="44"/>
      <c r="L264" s="44"/>
      <c r="M264" s="5"/>
      <c r="N264" s="5"/>
      <c r="O264" s="5"/>
      <c r="P264" s="5"/>
      <c r="Q264" s="5"/>
      <c r="R264" s="5"/>
      <c r="S264" s="5"/>
      <c r="T264" s="5"/>
      <c r="U264" s="5"/>
      <c r="V264" s="5"/>
      <c r="W264" s="5"/>
      <c r="X264" s="5"/>
      <c r="Y264" s="5"/>
      <c r="Z264" s="5"/>
    </row>
    <row r="265" spans="1:26">
      <c r="A265" s="95"/>
      <c r="B265" s="107"/>
      <c r="C265" s="96"/>
      <c r="D265" s="97"/>
      <c r="E265" s="97"/>
      <c r="F265" s="67" t="str">
        <f t="shared" si="4"/>
        <v/>
      </c>
      <c r="G265" s="96"/>
      <c r="H265" s="96"/>
      <c r="I265" s="89"/>
      <c r="J265" s="44"/>
      <c r="K265" s="44"/>
      <c r="L265" s="44"/>
      <c r="M265" s="5"/>
      <c r="N265" s="5"/>
      <c r="O265" s="5"/>
      <c r="P265" s="5"/>
      <c r="Q265" s="5"/>
      <c r="R265" s="5"/>
      <c r="S265" s="5"/>
      <c r="T265" s="5"/>
      <c r="U265" s="5"/>
      <c r="V265" s="5"/>
      <c r="W265" s="5"/>
      <c r="X265" s="5"/>
      <c r="Y265" s="5"/>
      <c r="Z265" s="5"/>
    </row>
    <row r="266" spans="1:26">
      <c r="A266" s="95"/>
      <c r="B266" s="107"/>
      <c r="C266" s="96"/>
      <c r="D266" s="97"/>
      <c r="E266" s="97"/>
      <c r="F266" s="67" t="str">
        <f t="shared" si="4"/>
        <v/>
      </c>
      <c r="G266" s="96"/>
      <c r="H266" s="96"/>
      <c r="I266" s="89"/>
      <c r="J266" s="44"/>
      <c r="K266" s="44"/>
      <c r="L266" s="44"/>
      <c r="M266" s="5"/>
      <c r="N266" s="5"/>
      <c r="O266" s="5"/>
      <c r="P266" s="5"/>
      <c r="Q266" s="5"/>
      <c r="R266" s="5"/>
      <c r="S266" s="5"/>
      <c r="T266" s="5"/>
      <c r="U266" s="5"/>
      <c r="V266" s="5"/>
      <c r="W266" s="5"/>
      <c r="X266" s="5"/>
      <c r="Y266" s="5"/>
      <c r="Z266" s="5"/>
    </row>
    <row r="267" spans="1:26">
      <c r="A267" s="95"/>
      <c r="B267" s="107"/>
      <c r="C267" s="96"/>
      <c r="D267" s="97"/>
      <c r="E267" s="97"/>
      <c r="F267" s="67" t="str">
        <f t="shared" si="4"/>
        <v/>
      </c>
      <c r="G267" s="96"/>
      <c r="H267" s="96"/>
      <c r="I267" s="89"/>
      <c r="J267" s="44"/>
      <c r="K267" s="44"/>
      <c r="L267" s="44"/>
      <c r="M267" s="5"/>
      <c r="N267" s="5"/>
      <c r="O267" s="5"/>
      <c r="P267" s="5"/>
      <c r="Q267" s="5"/>
      <c r="R267" s="5"/>
      <c r="S267" s="5"/>
      <c r="T267" s="5"/>
      <c r="U267" s="5"/>
      <c r="V267" s="5"/>
      <c r="W267" s="5"/>
      <c r="X267" s="5"/>
      <c r="Y267" s="5"/>
      <c r="Z267" s="5"/>
    </row>
    <row r="268" spans="1:26">
      <c r="A268" s="95"/>
      <c r="B268" s="107"/>
      <c r="C268" s="96"/>
      <c r="D268" s="97"/>
      <c r="E268" s="97"/>
      <c r="F268" s="67" t="str">
        <f t="shared" si="4"/>
        <v/>
      </c>
      <c r="G268" s="96"/>
      <c r="H268" s="96"/>
      <c r="I268" s="89"/>
      <c r="J268" s="44"/>
      <c r="K268" s="44"/>
      <c r="L268" s="44"/>
      <c r="M268" s="5"/>
      <c r="N268" s="5"/>
      <c r="O268" s="5"/>
      <c r="P268" s="5"/>
      <c r="Q268" s="5"/>
      <c r="R268" s="5"/>
      <c r="S268" s="5"/>
      <c r="T268" s="5"/>
      <c r="U268" s="5"/>
      <c r="V268" s="5"/>
      <c r="W268" s="5"/>
      <c r="X268" s="5"/>
      <c r="Y268" s="5"/>
      <c r="Z268" s="5"/>
    </row>
    <row r="269" spans="1:26">
      <c r="A269" s="95"/>
      <c r="B269" s="107"/>
      <c r="C269" s="96"/>
      <c r="D269" s="97"/>
      <c r="E269" s="97"/>
      <c r="F269" s="67" t="str">
        <f t="shared" si="4"/>
        <v/>
      </c>
      <c r="G269" s="96"/>
      <c r="H269" s="96"/>
      <c r="I269" s="89"/>
      <c r="J269" s="44"/>
      <c r="K269" s="44"/>
      <c r="L269" s="44"/>
      <c r="M269" s="5"/>
      <c r="N269" s="5"/>
      <c r="O269" s="5"/>
      <c r="P269" s="5"/>
      <c r="Q269" s="5"/>
      <c r="R269" s="5"/>
      <c r="S269" s="5"/>
      <c r="T269" s="5"/>
      <c r="U269" s="5"/>
      <c r="V269" s="5"/>
      <c r="W269" s="5"/>
      <c r="X269" s="5"/>
      <c r="Y269" s="5"/>
      <c r="Z269" s="5"/>
    </row>
    <row r="270" spans="1:26">
      <c r="A270" s="95"/>
      <c r="B270" s="107"/>
      <c r="C270" s="96"/>
      <c r="D270" s="97"/>
      <c r="E270" s="97"/>
      <c r="F270" s="67" t="str">
        <f t="shared" si="4"/>
        <v/>
      </c>
      <c r="G270" s="96"/>
      <c r="H270" s="96"/>
      <c r="I270" s="89"/>
      <c r="J270" s="44"/>
      <c r="K270" s="44"/>
      <c r="L270" s="44"/>
      <c r="M270" s="5"/>
      <c r="N270" s="5"/>
      <c r="O270" s="5"/>
      <c r="P270" s="5"/>
      <c r="Q270" s="5"/>
      <c r="R270" s="5"/>
      <c r="S270" s="5"/>
      <c r="T270" s="5"/>
      <c r="U270" s="5"/>
      <c r="V270" s="5"/>
      <c r="W270" s="5"/>
      <c r="X270" s="5"/>
      <c r="Y270" s="5"/>
      <c r="Z270" s="5"/>
    </row>
    <row r="271" spans="1:26">
      <c r="A271" s="95"/>
      <c r="B271" s="107"/>
      <c r="C271" s="96"/>
      <c r="D271" s="97"/>
      <c r="E271" s="97"/>
      <c r="F271" s="67" t="str">
        <f t="shared" si="4"/>
        <v/>
      </c>
      <c r="G271" s="96"/>
      <c r="H271" s="96"/>
      <c r="I271" s="89"/>
      <c r="J271" s="44"/>
      <c r="K271" s="44"/>
      <c r="L271" s="44"/>
      <c r="M271" s="5"/>
      <c r="N271" s="5"/>
      <c r="O271" s="5"/>
      <c r="P271" s="5"/>
      <c r="Q271" s="5"/>
      <c r="R271" s="5"/>
      <c r="S271" s="5"/>
      <c r="T271" s="5"/>
      <c r="U271" s="5"/>
      <c r="V271" s="5"/>
      <c r="W271" s="5"/>
      <c r="X271" s="5"/>
      <c r="Y271" s="5"/>
      <c r="Z271" s="5"/>
    </row>
    <row r="272" spans="1:26">
      <c r="A272" s="95"/>
      <c r="B272" s="107"/>
      <c r="C272" s="96"/>
      <c r="D272" s="97"/>
      <c r="E272" s="97"/>
      <c r="F272" s="67" t="str">
        <f t="shared" si="4"/>
        <v/>
      </c>
      <c r="G272" s="96"/>
      <c r="H272" s="96"/>
      <c r="I272" s="89"/>
      <c r="J272" s="44"/>
      <c r="K272" s="44"/>
      <c r="L272" s="44"/>
      <c r="M272" s="5"/>
      <c r="N272" s="5"/>
      <c r="O272" s="5"/>
      <c r="P272" s="5"/>
      <c r="Q272" s="5"/>
      <c r="R272" s="5"/>
      <c r="S272" s="5"/>
      <c r="T272" s="5"/>
      <c r="U272" s="5"/>
      <c r="V272" s="5"/>
      <c r="W272" s="5"/>
      <c r="X272" s="5"/>
      <c r="Y272" s="5"/>
      <c r="Z272" s="5"/>
    </row>
    <row r="273" spans="1:26">
      <c r="A273" s="95"/>
      <c r="B273" s="107"/>
      <c r="C273" s="96"/>
      <c r="D273" s="97"/>
      <c r="E273" s="97"/>
      <c r="F273" s="67" t="str">
        <f t="shared" si="4"/>
        <v/>
      </c>
      <c r="G273" s="96"/>
      <c r="H273" s="96"/>
      <c r="I273" s="89"/>
      <c r="J273" s="44"/>
      <c r="K273" s="44"/>
      <c r="L273" s="44"/>
      <c r="M273" s="5"/>
      <c r="N273" s="5"/>
      <c r="O273" s="5"/>
      <c r="P273" s="5"/>
      <c r="Q273" s="5"/>
      <c r="R273" s="5"/>
      <c r="S273" s="5"/>
      <c r="T273" s="5"/>
      <c r="U273" s="5"/>
      <c r="V273" s="5"/>
      <c r="W273" s="5"/>
      <c r="X273" s="5"/>
      <c r="Y273" s="5"/>
      <c r="Z273" s="5"/>
    </row>
    <row r="274" spans="1:26">
      <c r="A274" s="95"/>
      <c r="B274" s="107"/>
      <c r="C274" s="96"/>
      <c r="D274" s="97"/>
      <c r="E274" s="97"/>
      <c r="F274" s="67" t="str">
        <f t="shared" si="4"/>
        <v/>
      </c>
      <c r="G274" s="96"/>
      <c r="H274" s="96"/>
      <c r="I274" s="89"/>
      <c r="J274" s="44"/>
      <c r="K274" s="44"/>
      <c r="L274" s="44"/>
      <c r="M274" s="5"/>
      <c r="N274" s="5"/>
      <c r="O274" s="5"/>
      <c r="P274" s="5"/>
      <c r="Q274" s="5"/>
      <c r="R274" s="5"/>
      <c r="S274" s="5"/>
      <c r="T274" s="5"/>
      <c r="U274" s="5"/>
      <c r="V274" s="5"/>
      <c r="W274" s="5"/>
      <c r="X274" s="5"/>
      <c r="Y274" s="5"/>
      <c r="Z274" s="5"/>
    </row>
    <row r="275" spans="1:26">
      <c r="A275" s="95"/>
      <c r="B275" s="107"/>
      <c r="C275" s="96"/>
      <c r="D275" s="97"/>
      <c r="E275" s="97"/>
      <c r="F275" s="67" t="str">
        <f t="shared" si="4"/>
        <v/>
      </c>
      <c r="G275" s="96"/>
      <c r="H275" s="96"/>
      <c r="I275" s="89"/>
      <c r="J275" s="44"/>
      <c r="K275" s="44"/>
      <c r="L275" s="44"/>
      <c r="M275" s="5"/>
      <c r="N275" s="5"/>
      <c r="O275" s="5"/>
      <c r="P275" s="5"/>
      <c r="Q275" s="5"/>
      <c r="R275" s="5"/>
      <c r="S275" s="5"/>
      <c r="T275" s="5"/>
      <c r="U275" s="5"/>
      <c r="V275" s="5"/>
      <c r="W275" s="5"/>
      <c r="X275" s="5"/>
      <c r="Y275" s="5"/>
      <c r="Z275" s="5"/>
    </row>
    <row r="276" spans="1:26">
      <c r="A276" s="95"/>
      <c r="B276" s="107"/>
      <c r="C276" s="96"/>
      <c r="D276" s="97"/>
      <c r="E276" s="97"/>
      <c r="F276" s="67" t="str">
        <f t="shared" si="4"/>
        <v/>
      </c>
      <c r="G276" s="96"/>
      <c r="H276" s="96"/>
      <c r="I276" s="89"/>
      <c r="J276" s="44"/>
      <c r="K276" s="44"/>
      <c r="L276" s="44"/>
      <c r="M276" s="5"/>
      <c r="N276" s="5"/>
      <c r="O276" s="5"/>
      <c r="P276" s="5"/>
      <c r="Q276" s="5"/>
      <c r="R276" s="5"/>
      <c r="S276" s="5"/>
      <c r="T276" s="5"/>
      <c r="U276" s="5"/>
      <c r="V276" s="5"/>
      <c r="W276" s="5"/>
      <c r="X276" s="5"/>
      <c r="Y276" s="5"/>
      <c r="Z276" s="5"/>
    </row>
    <row r="277" spans="1:26">
      <c r="A277" s="95"/>
      <c r="B277" s="107"/>
      <c r="C277" s="96"/>
      <c r="D277" s="97"/>
      <c r="E277" s="97"/>
      <c r="F277" s="67" t="str">
        <f t="shared" si="4"/>
        <v/>
      </c>
      <c r="G277" s="96"/>
      <c r="H277" s="96"/>
      <c r="I277" s="89"/>
      <c r="J277" s="44"/>
      <c r="K277" s="44"/>
      <c r="L277" s="44"/>
      <c r="M277" s="5"/>
      <c r="N277" s="5"/>
      <c r="O277" s="5"/>
      <c r="P277" s="5"/>
      <c r="Q277" s="5"/>
      <c r="R277" s="5"/>
      <c r="S277" s="5"/>
      <c r="T277" s="5"/>
      <c r="U277" s="5"/>
      <c r="V277" s="5"/>
      <c r="W277" s="5"/>
      <c r="X277" s="5"/>
      <c r="Y277" s="5"/>
      <c r="Z277" s="5"/>
    </row>
    <row r="278" spans="1:26">
      <c r="A278" s="95"/>
      <c r="B278" s="107"/>
      <c r="C278" s="96"/>
      <c r="D278" s="97"/>
      <c r="E278" s="97"/>
      <c r="F278" s="67" t="str">
        <f t="shared" si="4"/>
        <v/>
      </c>
      <c r="G278" s="96"/>
      <c r="H278" s="96"/>
      <c r="I278" s="89"/>
      <c r="J278" s="44"/>
      <c r="K278" s="44"/>
      <c r="L278" s="44"/>
      <c r="M278" s="5"/>
      <c r="N278" s="5"/>
      <c r="O278" s="5"/>
      <c r="P278" s="5"/>
      <c r="Q278" s="5"/>
      <c r="R278" s="5"/>
      <c r="S278" s="5"/>
      <c r="T278" s="5"/>
      <c r="U278" s="5"/>
      <c r="V278" s="5"/>
      <c r="W278" s="5"/>
      <c r="X278" s="5"/>
      <c r="Y278" s="5"/>
      <c r="Z278" s="5"/>
    </row>
    <row r="279" spans="1:26">
      <c r="A279" s="95"/>
      <c r="B279" s="107"/>
      <c r="C279" s="96"/>
      <c r="D279" s="97"/>
      <c r="E279" s="97"/>
      <c r="F279" s="67" t="str">
        <f t="shared" si="4"/>
        <v/>
      </c>
      <c r="G279" s="96"/>
      <c r="H279" s="96"/>
      <c r="I279" s="89"/>
      <c r="J279" s="44"/>
      <c r="K279" s="44"/>
      <c r="L279" s="44"/>
      <c r="M279" s="5"/>
      <c r="N279" s="5"/>
      <c r="O279" s="5"/>
      <c r="P279" s="5"/>
      <c r="Q279" s="5"/>
      <c r="R279" s="5"/>
      <c r="S279" s="5"/>
      <c r="T279" s="5"/>
      <c r="U279" s="5"/>
      <c r="V279" s="5"/>
      <c r="W279" s="5"/>
      <c r="X279" s="5"/>
      <c r="Y279" s="5"/>
      <c r="Z279" s="5"/>
    </row>
    <row r="280" spans="1:26">
      <c r="A280" s="95"/>
      <c r="B280" s="107"/>
      <c r="C280" s="96"/>
      <c r="D280" s="97"/>
      <c r="E280" s="97"/>
      <c r="F280" s="67" t="str">
        <f t="shared" si="4"/>
        <v/>
      </c>
      <c r="G280" s="96"/>
      <c r="H280" s="96"/>
      <c r="I280" s="89"/>
      <c r="J280" s="44"/>
      <c r="K280" s="44"/>
      <c r="L280" s="44"/>
      <c r="M280" s="5"/>
      <c r="N280" s="5"/>
      <c r="O280" s="5"/>
      <c r="P280" s="5"/>
      <c r="Q280" s="5"/>
      <c r="R280" s="5"/>
      <c r="S280" s="5"/>
      <c r="T280" s="5"/>
      <c r="U280" s="5"/>
      <c r="V280" s="5"/>
      <c r="W280" s="5"/>
      <c r="X280" s="5"/>
      <c r="Y280" s="5"/>
      <c r="Z280" s="5"/>
    </row>
    <row r="281" spans="1:26">
      <c r="A281" s="95"/>
      <c r="B281" s="107"/>
      <c r="C281" s="96"/>
      <c r="D281" s="97"/>
      <c r="E281" s="97"/>
      <c r="F281" s="67" t="str">
        <f t="shared" si="4"/>
        <v/>
      </c>
      <c r="G281" s="96"/>
      <c r="H281" s="96"/>
      <c r="I281" s="89"/>
      <c r="J281" s="44"/>
      <c r="K281" s="44"/>
      <c r="L281" s="44"/>
      <c r="M281" s="5"/>
      <c r="N281" s="5"/>
      <c r="O281" s="5"/>
      <c r="P281" s="5"/>
      <c r="Q281" s="5"/>
      <c r="R281" s="5"/>
      <c r="S281" s="5"/>
      <c r="T281" s="5"/>
      <c r="U281" s="5"/>
      <c r="V281" s="5"/>
      <c r="W281" s="5"/>
      <c r="X281" s="5"/>
      <c r="Y281" s="5"/>
      <c r="Z281" s="5"/>
    </row>
    <row r="282" spans="1:26">
      <c r="A282" s="95"/>
      <c r="B282" s="107"/>
      <c r="C282" s="96"/>
      <c r="D282" s="97"/>
      <c r="E282" s="97"/>
      <c r="F282" s="67" t="str">
        <f t="shared" si="4"/>
        <v/>
      </c>
      <c r="G282" s="96"/>
      <c r="H282" s="96"/>
      <c r="I282" s="89"/>
      <c r="J282" s="44"/>
      <c r="K282" s="44"/>
      <c r="L282" s="44"/>
      <c r="M282" s="5"/>
      <c r="N282" s="5"/>
      <c r="O282" s="5"/>
      <c r="P282" s="5"/>
      <c r="Q282" s="5"/>
      <c r="R282" s="5"/>
      <c r="S282" s="5"/>
      <c r="T282" s="5"/>
      <c r="U282" s="5"/>
      <c r="V282" s="5"/>
      <c r="W282" s="5"/>
      <c r="X282" s="5"/>
      <c r="Y282" s="5"/>
      <c r="Z282" s="5"/>
    </row>
    <row r="283" spans="1:26">
      <c r="A283" s="95"/>
      <c r="B283" s="107"/>
      <c r="C283" s="96"/>
      <c r="D283" s="97"/>
      <c r="E283" s="97"/>
      <c r="F283" s="67" t="str">
        <f t="shared" si="4"/>
        <v/>
      </c>
      <c r="G283" s="96"/>
      <c r="H283" s="96"/>
      <c r="I283" s="89"/>
      <c r="J283" s="44"/>
      <c r="K283" s="44"/>
      <c r="L283" s="44"/>
      <c r="M283" s="5"/>
      <c r="N283" s="5"/>
      <c r="O283" s="5"/>
      <c r="P283" s="5"/>
      <c r="Q283" s="5"/>
      <c r="R283" s="5"/>
      <c r="S283" s="5"/>
      <c r="T283" s="5"/>
      <c r="U283" s="5"/>
      <c r="V283" s="5"/>
      <c r="W283" s="5"/>
      <c r="X283" s="5"/>
      <c r="Y283" s="5"/>
      <c r="Z283" s="5"/>
    </row>
    <row r="284" spans="1:26">
      <c r="A284" s="95"/>
      <c r="B284" s="107"/>
      <c r="C284" s="96"/>
      <c r="D284" s="97"/>
      <c r="E284" s="97"/>
      <c r="F284" s="67" t="str">
        <f t="shared" si="4"/>
        <v/>
      </c>
      <c r="G284" s="96"/>
      <c r="H284" s="96"/>
      <c r="I284" s="89"/>
      <c r="J284" s="44"/>
      <c r="K284" s="44"/>
      <c r="L284" s="44"/>
      <c r="M284" s="5"/>
      <c r="N284" s="5"/>
      <c r="O284" s="5"/>
      <c r="P284" s="5"/>
      <c r="Q284" s="5"/>
      <c r="R284" s="5"/>
      <c r="S284" s="5"/>
      <c r="T284" s="5"/>
      <c r="U284" s="5"/>
      <c r="V284" s="5"/>
      <c r="W284" s="5"/>
      <c r="X284" s="5"/>
      <c r="Y284" s="5"/>
      <c r="Z284" s="5"/>
    </row>
    <row r="285" spans="1:26">
      <c r="A285" s="95"/>
      <c r="B285" s="107"/>
      <c r="C285" s="96"/>
      <c r="D285" s="97"/>
      <c r="E285" s="97"/>
      <c r="F285" s="67" t="str">
        <f t="shared" si="4"/>
        <v/>
      </c>
      <c r="G285" s="96"/>
      <c r="H285" s="96"/>
      <c r="I285" s="89"/>
      <c r="J285" s="44"/>
      <c r="K285" s="44"/>
      <c r="L285" s="44"/>
      <c r="M285" s="5"/>
      <c r="N285" s="5"/>
      <c r="O285" s="5"/>
      <c r="P285" s="5"/>
      <c r="Q285" s="5"/>
      <c r="R285" s="5"/>
      <c r="S285" s="5"/>
      <c r="T285" s="5"/>
      <c r="U285" s="5"/>
      <c r="V285" s="5"/>
      <c r="W285" s="5"/>
      <c r="X285" s="5"/>
      <c r="Y285" s="5"/>
      <c r="Z285" s="5"/>
    </row>
    <row r="286" spans="1:26">
      <c r="A286" s="95"/>
      <c r="B286" s="107"/>
      <c r="C286" s="96"/>
      <c r="D286" s="97"/>
      <c r="E286" s="97"/>
      <c r="F286" s="67" t="str">
        <f t="shared" si="4"/>
        <v/>
      </c>
      <c r="G286" s="96"/>
      <c r="H286" s="96"/>
      <c r="I286" s="89"/>
      <c r="J286" s="44"/>
      <c r="K286" s="44"/>
      <c r="L286" s="44"/>
      <c r="M286" s="5"/>
      <c r="N286" s="5"/>
      <c r="O286" s="5"/>
      <c r="P286" s="5"/>
      <c r="Q286" s="5"/>
      <c r="R286" s="5"/>
      <c r="S286" s="5"/>
      <c r="T286" s="5"/>
      <c r="U286" s="5"/>
      <c r="V286" s="5"/>
      <c r="W286" s="5"/>
      <c r="X286" s="5"/>
      <c r="Y286" s="5"/>
      <c r="Z286" s="5"/>
    </row>
    <row r="287" spans="1:26">
      <c r="A287" s="95"/>
      <c r="B287" s="107"/>
      <c r="C287" s="96"/>
      <c r="D287" s="97"/>
      <c r="E287" s="97"/>
      <c r="F287" s="67" t="str">
        <f t="shared" si="4"/>
        <v/>
      </c>
      <c r="G287" s="96"/>
      <c r="H287" s="96"/>
      <c r="I287" s="89"/>
      <c r="J287" s="44"/>
      <c r="K287" s="44"/>
      <c r="L287" s="44"/>
      <c r="M287" s="5"/>
      <c r="N287" s="5"/>
      <c r="O287" s="5"/>
      <c r="P287" s="5"/>
      <c r="Q287" s="5"/>
      <c r="R287" s="5"/>
      <c r="S287" s="5"/>
      <c r="T287" s="5"/>
      <c r="U287" s="5"/>
      <c r="V287" s="5"/>
      <c r="W287" s="5"/>
      <c r="X287" s="5"/>
      <c r="Y287" s="5"/>
      <c r="Z287" s="5"/>
    </row>
    <row r="288" spans="1:26">
      <c r="A288" s="95"/>
      <c r="B288" s="107"/>
      <c r="C288" s="96"/>
      <c r="D288" s="97"/>
      <c r="E288" s="97"/>
      <c r="F288" s="67" t="str">
        <f t="shared" si="4"/>
        <v/>
      </c>
      <c r="G288" s="96"/>
      <c r="H288" s="96"/>
      <c r="I288" s="89"/>
      <c r="J288" s="44"/>
      <c r="K288" s="44"/>
      <c r="L288" s="44"/>
      <c r="M288" s="5"/>
      <c r="N288" s="5"/>
      <c r="O288" s="5"/>
      <c r="P288" s="5"/>
      <c r="Q288" s="5"/>
      <c r="R288" s="5"/>
      <c r="S288" s="5"/>
      <c r="T288" s="5"/>
      <c r="U288" s="5"/>
      <c r="V288" s="5"/>
      <c r="W288" s="5"/>
      <c r="X288" s="5"/>
      <c r="Y288" s="5"/>
      <c r="Z288" s="5"/>
    </row>
    <row r="289" spans="1:26">
      <c r="A289" s="95"/>
      <c r="B289" s="107"/>
      <c r="C289" s="96"/>
      <c r="D289" s="97"/>
      <c r="E289" s="97"/>
      <c r="F289" s="67" t="str">
        <f t="shared" si="4"/>
        <v/>
      </c>
      <c r="G289" s="96"/>
      <c r="H289" s="96"/>
      <c r="I289" s="89"/>
      <c r="J289" s="44"/>
      <c r="K289" s="44"/>
      <c r="L289" s="44"/>
      <c r="M289" s="5"/>
      <c r="N289" s="5"/>
      <c r="O289" s="5"/>
      <c r="P289" s="5"/>
      <c r="Q289" s="5"/>
      <c r="R289" s="5"/>
      <c r="S289" s="5"/>
      <c r="T289" s="5"/>
      <c r="U289" s="5"/>
      <c r="V289" s="5"/>
      <c r="W289" s="5"/>
      <c r="X289" s="5"/>
      <c r="Y289" s="5"/>
      <c r="Z289" s="5"/>
    </row>
    <row r="290" spans="1:26">
      <c r="A290" s="95"/>
      <c r="B290" s="107"/>
      <c r="C290" s="96"/>
      <c r="D290" s="97"/>
      <c r="E290" s="97"/>
      <c r="F290" s="67" t="str">
        <f t="shared" si="4"/>
        <v/>
      </c>
      <c r="G290" s="96"/>
      <c r="H290" s="96"/>
      <c r="I290" s="89"/>
      <c r="J290" s="44"/>
      <c r="K290" s="44"/>
      <c r="L290" s="44"/>
      <c r="M290" s="5"/>
      <c r="N290" s="5"/>
      <c r="O290" s="5"/>
      <c r="P290" s="5"/>
      <c r="Q290" s="5"/>
      <c r="R290" s="5"/>
      <c r="S290" s="5"/>
      <c r="T290" s="5"/>
      <c r="U290" s="5"/>
      <c r="V290" s="5"/>
      <c r="W290" s="5"/>
      <c r="X290" s="5"/>
      <c r="Y290" s="5"/>
      <c r="Z290" s="5"/>
    </row>
    <row r="291" spans="1:26">
      <c r="A291" s="95"/>
      <c r="B291" s="107"/>
      <c r="C291" s="96"/>
      <c r="D291" s="97"/>
      <c r="E291" s="97"/>
      <c r="F291" s="67" t="str">
        <f t="shared" si="4"/>
        <v/>
      </c>
      <c r="G291" s="96"/>
      <c r="H291" s="96"/>
      <c r="I291" s="89"/>
      <c r="J291" s="44"/>
      <c r="K291" s="44"/>
      <c r="L291" s="44"/>
      <c r="M291" s="5"/>
      <c r="N291" s="5"/>
      <c r="O291" s="5"/>
      <c r="P291" s="5"/>
      <c r="Q291" s="5"/>
      <c r="R291" s="5"/>
      <c r="S291" s="5"/>
      <c r="T291" s="5"/>
      <c r="U291" s="5"/>
      <c r="V291" s="5"/>
      <c r="W291" s="5"/>
      <c r="X291" s="5"/>
      <c r="Y291" s="5"/>
      <c r="Z291" s="5"/>
    </row>
    <row r="292" spans="1:26">
      <c r="A292" s="95"/>
      <c r="B292" s="107"/>
      <c r="C292" s="96"/>
      <c r="D292" s="97"/>
      <c r="E292" s="97"/>
      <c r="F292" s="67" t="str">
        <f t="shared" si="4"/>
        <v/>
      </c>
      <c r="G292" s="96"/>
      <c r="H292" s="96"/>
      <c r="I292" s="89"/>
      <c r="J292" s="44"/>
      <c r="K292" s="44"/>
      <c r="L292" s="44"/>
      <c r="M292" s="5"/>
      <c r="N292" s="5"/>
      <c r="O292" s="5"/>
      <c r="P292" s="5"/>
      <c r="Q292" s="5"/>
      <c r="R292" s="5"/>
      <c r="S292" s="5"/>
      <c r="T292" s="5"/>
      <c r="U292" s="5"/>
      <c r="V292" s="5"/>
      <c r="W292" s="5"/>
      <c r="X292" s="5"/>
      <c r="Y292" s="5"/>
      <c r="Z292" s="5"/>
    </row>
    <row r="293" spans="1:26">
      <c r="A293" s="95"/>
      <c r="B293" s="107"/>
      <c r="C293" s="96"/>
      <c r="D293" s="97"/>
      <c r="E293" s="97"/>
      <c r="F293" s="67" t="str">
        <f t="shared" si="4"/>
        <v/>
      </c>
      <c r="G293" s="96"/>
      <c r="H293" s="96"/>
      <c r="I293" s="89"/>
      <c r="J293" s="44"/>
      <c r="K293" s="44"/>
      <c r="L293" s="44"/>
      <c r="M293" s="5"/>
      <c r="N293" s="5"/>
      <c r="O293" s="5"/>
      <c r="P293" s="5"/>
      <c r="Q293" s="5"/>
      <c r="R293" s="5"/>
      <c r="S293" s="5"/>
      <c r="T293" s="5"/>
      <c r="U293" s="5"/>
      <c r="V293" s="5"/>
      <c r="W293" s="5"/>
      <c r="X293" s="5"/>
      <c r="Y293" s="5"/>
      <c r="Z293" s="5"/>
    </row>
    <row r="294" spans="1:26">
      <c r="A294" s="95"/>
      <c r="B294" s="107"/>
      <c r="C294" s="96"/>
      <c r="D294" s="97"/>
      <c r="E294" s="97"/>
      <c r="F294" s="67" t="str">
        <f t="shared" si="4"/>
        <v/>
      </c>
      <c r="G294" s="96"/>
      <c r="H294" s="96"/>
      <c r="I294" s="89"/>
      <c r="J294" s="44"/>
      <c r="K294" s="44"/>
      <c r="L294" s="44"/>
      <c r="M294" s="5"/>
      <c r="N294" s="5"/>
      <c r="O294" s="5"/>
      <c r="P294" s="5"/>
      <c r="Q294" s="5"/>
      <c r="R294" s="5"/>
      <c r="S294" s="5"/>
      <c r="T294" s="5"/>
      <c r="U294" s="5"/>
      <c r="V294" s="5"/>
      <c r="W294" s="5"/>
      <c r="X294" s="5"/>
      <c r="Y294" s="5"/>
      <c r="Z294" s="5"/>
    </row>
    <row r="295" spans="1:26">
      <c r="A295" s="95"/>
      <c r="B295" s="107"/>
      <c r="C295" s="96"/>
      <c r="D295" s="97"/>
      <c r="E295" s="97"/>
      <c r="F295" s="67" t="str">
        <f t="shared" si="4"/>
        <v/>
      </c>
      <c r="G295" s="96"/>
      <c r="H295" s="96"/>
      <c r="I295" s="89"/>
      <c r="J295" s="44"/>
      <c r="K295" s="44"/>
      <c r="L295" s="44"/>
      <c r="M295" s="5"/>
      <c r="N295" s="5"/>
      <c r="O295" s="5"/>
      <c r="P295" s="5"/>
      <c r="Q295" s="5"/>
      <c r="R295" s="5"/>
      <c r="S295" s="5"/>
      <c r="T295" s="5"/>
      <c r="U295" s="5"/>
      <c r="V295" s="5"/>
      <c r="W295" s="5"/>
      <c r="X295" s="5"/>
      <c r="Y295" s="5"/>
      <c r="Z295" s="5"/>
    </row>
    <row r="296" spans="1:26">
      <c r="A296" s="95"/>
      <c r="B296" s="107"/>
      <c r="C296" s="96"/>
      <c r="D296" s="97"/>
      <c r="E296" s="97"/>
      <c r="F296" s="67" t="str">
        <f t="shared" si="4"/>
        <v/>
      </c>
      <c r="G296" s="96"/>
      <c r="H296" s="96"/>
      <c r="I296" s="89"/>
      <c r="J296" s="44"/>
      <c r="K296" s="44"/>
      <c r="L296" s="44"/>
      <c r="M296" s="5"/>
      <c r="N296" s="5"/>
      <c r="O296" s="5"/>
      <c r="P296" s="5"/>
      <c r="Q296" s="5"/>
      <c r="R296" s="5"/>
      <c r="S296" s="5"/>
      <c r="T296" s="5"/>
      <c r="U296" s="5"/>
      <c r="V296" s="5"/>
      <c r="W296" s="5"/>
      <c r="X296" s="5"/>
      <c r="Y296" s="5"/>
      <c r="Z296" s="5"/>
    </row>
    <row r="297" spans="1:26">
      <c r="A297" s="95"/>
      <c r="B297" s="107"/>
      <c r="C297" s="96"/>
      <c r="D297" s="97"/>
      <c r="E297" s="97"/>
      <c r="F297" s="67" t="str">
        <f t="shared" si="4"/>
        <v/>
      </c>
      <c r="G297" s="96"/>
      <c r="H297" s="96"/>
      <c r="I297" s="89"/>
      <c r="J297" s="44"/>
      <c r="K297" s="44"/>
      <c r="L297" s="44"/>
      <c r="M297" s="5"/>
      <c r="N297" s="5"/>
      <c r="O297" s="5"/>
      <c r="P297" s="5"/>
      <c r="Q297" s="5"/>
      <c r="R297" s="5"/>
      <c r="S297" s="5"/>
      <c r="T297" s="5"/>
      <c r="U297" s="5"/>
      <c r="V297" s="5"/>
      <c r="W297" s="5"/>
      <c r="X297" s="5"/>
      <c r="Y297" s="5"/>
      <c r="Z297" s="5"/>
    </row>
    <row r="298" spans="1:26">
      <c r="A298" s="95"/>
      <c r="B298" s="107"/>
      <c r="C298" s="96"/>
      <c r="D298" s="97"/>
      <c r="E298" s="97"/>
      <c r="F298" s="67" t="str">
        <f t="shared" si="4"/>
        <v/>
      </c>
      <c r="G298" s="96"/>
      <c r="H298" s="96"/>
      <c r="I298" s="89"/>
      <c r="J298" s="44"/>
      <c r="K298" s="44"/>
      <c r="L298" s="44"/>
      <c r="M298" s="5"/>
      <c r="N298" s="5"/>
      <c r="O298" s="5"/>
      <c r="P298" s="5"/>
      <c r="Q298" s="5"/>
      <c r="R298" s="5"/>
      <c r="S298" s="5"/>
      <c r="T298" s="5"/>
      <c r="U298" s="5"/>
      <c r="V298" s="5"/>
      <c r="W298" s="5"/>
      <c r="X298" s="5"/>
      <c r="Y298" s="5"/>
      <c r="Z298" s="5"/>
    </row>
    <row r="299" spans="1:26">
      <c r="A299" s="95"/>
      <c r="B299" s="107"/>
      <c r="C299" s="96"/>
      <c r="D299" s="97"/>
      <c r="E299" s="97"/>
      <c r="F299" s="67" t="str">
        <f t="shared" si="4"/>
        <v/>
      </c>
      <c r="G299" s="96"/>
      <c r="H299" s="96"/>
      <c r="I299" s="89"/>
      <c r="J299" s="44"/>
      <c r="K299" s="44"/>
      <c r="L299" s="44"/>
      <c r="M299" s="5"/>
      <c r="N299" s="5"/>
      <c r="O299" s="5"/>
      <c r="P299" s="5"/>
      <c r="Q299" s="5"/>
      <c r="R299" s="5"/>
      <c r="S299" s="5"/>
      <c r="T299" s="5"/>
      <c r="U299" s="5"/>
      <c r="V299" s="5"/>
      <c r="W299" s="5"/>
      <c r="X299" s="5"/>
      <c r="Y299" s="5"/>
      <c r="Z299" s="5"/>
    </row>
    <row r="300" spans="1:26">
      <c r="A300" s="95"/>
      <c r="B300" s="107"/>
      <c r="C300" s="96"/>
      <c r="D300" s="97"/>
      <c r="E300" s="97"/>
      <c r="F300" s="67" t="str">
        <f t="shared" si="4"/>
        <v/>
      </c>
      <c r="G300" s="96"/>
      <c r="H300" s="96"/>
      <c r="I300" s="89"/>
      <c r="J300" s="44"/>
      <c r="K300" s="44"/>
      <c r="L300" s="44"/>
      <c r="M300" s="5"/>
      <c r="N300" s="5"/>
      <c r="O300" s="5"/>
      <c r="P300" s="5"/>
      <c r="Q300" s="5"/>
      <c r="R300" s="5"/>
      <c r="S300" s="5"/>
      <c r="T300" s="5"/>
      <c r="U300" s="5"/>
      <c r="V300" s="5"/>
      <c r="W300" s="5"/>
      <c r="X300" s="5"/>
      <c r="Y300" s="5"/>
      <c r="Z300" s="5"/>
    </row>
    <row r="301" spans="1:26">
      <c r="A301" s="95"/>
      <c r="B301" s="107"/>
      <c r="C301" s="96"/>
      <c r="D301" s="97"/>
      <c r="E301" s="97"/>
      <c r="F301" s="67" t="str">
        <f t="shared" si="4"/>
        <v/>
      </c>
      <c r="G301" s="96"/>
      <c r="H301" s="96"/>
      <c r="I301" s="89"/>
      <c r="J301" s="44"/>
      <c r="K301" s="44"/>
      <c r="L301" s="44"/>
      <c r="M301" s="5"/>
      <c r="N301" s="5"/>
      <c r="O301" s="5"/>
      <c r="P301" s="5"/>
      <c r="Q301" s="5"/>
      <c r="R301" s="5"/>
      <c r="S301" s="5"/>
      <c r="T301" s="5"/>
      <c r="U301" s="5"/>
      <c r="V301" s="5"/>
      <c r="W301" s="5"/>
      <c r="X301" s="5"/>
      <c r="Y301" s="5"/>
      <c r="Z301" s="5"/>
    </row>
    <row r="302" spans="1:26">
      <c r="A302" s="95"/>
      <c r="B302" s="107"/>
      <c r="C302" s="96"/>
      <c r="D302" s="97"/>
      <c r="E302" s="97"/>
      <c r="F302" s="67" t="str">
        <f t="shared" si="4"/>
        <v/>
      </c>
      <c r="G302" s="96"/>
      <c r="H302" s="96"/>
      <c r="I302" s="89"/>
      <c r="J302" s="44"/>
      <c r="K302" s="44"/>
      <c r="L302" s="44"/>
      <c r="M302" s="5"/>
      <c r="N302" s="5"/>
      <c r="O302" s="5"/>
      <c r="P302" s="5"/>
      <c r="Q302" s="5"/>
      <c r="R302" s="5"/>
      <c r="S302" s="5"/>
      <c r="T302" s="5"/>
      <c r="U302" s="5"/>
      <c r="V302" s="5"/>
      <c r="W302" s="5"/>
      <c r="X302" s="5"/>
      <c r="Y302" s="5"/>
      <c r="Z302" s="5"/>
    </row>
    <row r="303" spans="1:26">
      <c r="A303" s="95"/>
      <c r="B303" s="107"/>
      <c r="C303" s="96"/>
      <c r="D303" s="97"/>
      <c r="E303" s="97"/>
      <c r="F303" s="67" t="str">
        <f t="shared" si="4"/>
        <v/>
      </c>
      <c r="G303" s="96"/>
      <c r="H303" s="96"/>
      <c r="I303" s="89"/>
      <c r="J303" s="44"/>
      <c r="K303" s="44"/>
      <c r="L303" s="44"/>
      <c r="M303" s="5"/>
      <c r="N303" s="5"/>
      <c r="O303" s="5"/>
      <c r="P303" s="5"/>
      <c r="Q303" s="5"/>
      <c r="R303" s="5"/>
      <c r="S303" s="5"/>
      <c r="T303" s="5"/>
      <c r="U303" s="5"/>
      <c r="V303" s="5"/>
      <c r="W303" s="5"/>
      <c r="X303" s="5"/>
      <c r="Y303" s="5"/>
      <c r="Z303" s="5"/>
    </row>
    <row r="304" spans="1:26">
      <c r="A304" s="95"/>
      <c r="B304" s="107"/>
      <c r="C304" s="96"/>
      <c r="D304" s="97"/>
      <c r="E304" s="97"/>
      <c r="F304" s="67" t="str">
        <f t="shared" si="4"/>
        <v/>
      </c>
      <c r="G304" s="96"/>
      <c r="H304" s="96"/>
      <c r="I304" s="89"/>
      <c r="J304" s="44"/>
      <c r="K304" s="44"/>
      <c r="L304" s="44"/>
      <c r="M304" s="5"/>
      <c r="N304" s="5"/>
      <c r="O304" s="5"/>
      <c r="P304" s="5"/>
      <c r="Q304" s="5"/>
      <c r="R304" s="5"/>
      <c r="S304" s="5"/>
      <c r="T304" s="5"/>
      <c r="U304" s="5"/>
      <c r="V304" s="5"/>
      <c r="W304" s="5"/>
      <c r="X304" s="5"/>
      <c r="Y304" s="5"/>
      <c r="Z304" s="5"/>
    </row>
    <row r="305" spans="1:26">
      <c r="A305" s="95"/>
      <c r="B305" s="107"/>
      <c r="C305" s="96"/>
      <c r="D305" s="97"/>
      <c r="E305" s="97"/>
      <c r="F305" s="67" t="str">
        <f t="shared" si="4"/>
        <v/>
      </c>
      <c r="G305" s="96"/>
      <c r="H305" s="96"/>
      <c r="I305" s="89"/>
      <c r="J305" s="44"/>
      <c r="K305" s="44"/>
      <c r="L305" s="44"/>
      <c r="M305" s="5"/>
      <c r="N305" s="5"/>
      <c r="O305" s="5"/>
      <c r="P305" s="5"/>
      <c r="Q305" s="5"/>
      <c r="R305" s="5"/>
      <c r="S305" s="5"/>
      <c r="T305" s="5"/>
      <c r="U305" s="5"/>
      <c r="V305" s="5"/>
      <c r="W305" s="5"/>
      <c r="X305" s="5"/>
      <c r="Y305" s="5"/>
      <c r="Z305" s="5"/>
    </row>
    <row r="306" spans="1:26">
      <c r="A306" s="95"/>
      <c r="B306" s="107"/>
      <c r="C306" s="96"/>
      <c r="D306" s="97"/>
      <c r="E306" s="97"/>
      <c r="F306" s="67" t="str">
        <f t="shared" si="4"/>
        <v/>
      </c>
      <c r="G306" s="96"/>
      <c r="H306" s="96"/>
      <c r="I306" s="89"/>
      <c r="J306" s="44"/>
      <c r="K306" s="44"/>
      <c r="L306" s="44"/>
      <c r="M306" s="5"/>
      <c r="N306" s="5"/>
      <c r="O306" s="5"/>
      <c r="P306" s="5"/>
      <c r="Q306" s="5"/>
      <c r="R306" s="5"/>
      <c r="S306" s="5"/>
      <c r="T306" s="5"/>
      <c r="U306" s="5"/>
      <c r="V306" s="5"/>
      <c r="W306" s="5"/>
      <c r="X306" s="5"/>
      <c r="Y306" s="5"/>
      <c r="Z306" s="5"/>
    </row>
    <row r="307" spans="1:26">
      <c r="A307" s="95"/>
      <c r="B307" s="107"/>
      <c r="C307" s="96"/>
      <c r="D307" s="97"/>
      <c r="E307" s="97"/>
      <c r="F307" s="67" t="str">
        <f t="shared" si="4"/>
        <v/>
      </c>
      <c r="G307" s="96"/>
      <c r="H307" s="96"/>
      <c r="I307" s="89"/>
      <c r="J307" s="44"/>
      <c r="K307" s="44"/>
      <c r="L307" s="44"/>
      <c r="M307" s="5"/>
      <c r="N307" s="5"/>
      <c r="O307" s="5"/>
      <c r="P307" s="5"/>
      <c r="Q307" s="5"/>
      <c r="R307" s="5"/>
      <c r="S307" s="5"/>
      <c r="T307" s="5"/>
      <c r="U307" s="5"/>
      <c r="V307" s="5"/>
      <c r="W307" s="5"/>
      <c r="X307" s="5"/>
      <c r="Y307" s="5"/>
      <c r="Z307" s="5"/>
    </row>
    <row r="308" spans="1:26">
      <c r="A308" s="95"/>
      <c r="B308" s="107"/>
      <c r="C308" s="96"/>
      <c r="D308" s="97"/>
      <c r="E308" s="97"/>
      <c r="F308" s="67" t="str">
        <f t="shared" si="4"/>
        <v/>
      </c>
      <c r="G308" s="96"/>
      <c r="H308" s="96"/>
      <c r="I308" s="89"/>
      <c r="J308" s="44"/>
      <c r="K308" s="44"/>
      <c r="L308" s="44"/>
      <c r="M308" s="5"/>
      <c r="N308" s="5"/>
      <c r="O308" s="5"/>
      <c r="P308" s="5"/>
      <c r="Q308" s="5"/>
      <c r="R308" s="5"/>
      <c r="S308" s="5"/>
      <c r="T308" s="5"/>
      <c r="U308" s="5"/>
      <c r="V308" s="5"/>
      <c r="W308" s="5"/>
      <c r="X308" s="5"/>
      <c r="Y308" s="5"/>
      <c r="Z308" s="5"/>
    </row>
    <row r="309" spans="1:26">
      <c r="A309" s="95"/>
      <c r="B309" s="107"/>
      <c r="C309" s="96"/>
      <c r="D309" s="97"/>
      <c r="E309" s="97"/>
      <c r="F309" s="67" t="str">
        <f t="shared" si="4"/>
        <v/>
      </c>
      <c r="G309" s="96"/>
      <c r="H309" s="96"/>
      <c r="I309" s="89"/>
      <c r="J309" s="44"/>
      <c r="K309" s="44"/>
      <c r="L309" s="44"/>
      <c r="M309" s="5"/>
      <c r="N309" s="5"/>
      <c r="O309" s="5"/>
      <c r="P309" s="5"/>
      <c r="Q309" s="5"/>
      <c r="R309" s="5"/>
      <c r="S309" s="5"/>
      <c r="T309" s="5"/>
      <c r="U309" s="5"/>
      <c r="V309" s="5"/>
      <c r="W309" s="5"/>
      <c r="X309" s="5"/>
      <c r="Y309" s="5"/>
      <c r="Z309" s="5"/>
    </row>
    <row r="310" spans="1:26">
      <c r="A310" s="95"/>
      <c r="B310" s="107"/>
      <c r="C310" s="96"/>
      <c r="D310" s="97"/>
      <c r="E310" s="97"/>
      <c r="F310" s="67" t="str">
        <f t="shared" si="4"/>
        <v/>
      </c>
      <c r="G310" s="96"/>
      <c r="H310" s="96"/>
      <c r="I310" s="89"/>
      <c r="J310" s="44"/>
      <c r="K310" s="44"/>
      <c r="L310" s="44"/>
      <c r="M310" s="5"/>
      <c r="N310" s="5"/>
      <c r="O310" s="5"/>
      <c r="P310" s="5"/>
      <c r="Q310" s="5"/>
      <c r="R310" s="5"/>
      <c r="S310" s="5"/>
      <c r="T310" s="5"/>
      <c r="U310" s="5"/>
      <c r="V310" s="5"/>
      <c r="W310" s="5"/>
      <c r="X310" s="5"/>
      <c r="Y310" s="5"/>
      <c r="Z310" s="5"/>
    </row>
    <row r="311" spans="1:26">
      <c r="A311" s="95"/>
      <c r="B311" s="107"/>
      <c r="C311" s="96"/>
      <c r="D311" s="97"/>
      <c r="E311" s="97"/>
      <c r="F311" s="67" t="str">
        <f t="shared" si="4"/>
        <v/>
      </c>
      <c r="G311" s="96"/>
      <c r="H311" s="96"/>
      <c r="I311" s="89"/>
      <c r="J311" s="44"/>
      <c r="K311" s="44"/>
      <c r="L311" s="44"/>
      <c r="M311" s="5"/>
      <c r="N311" s="5"/>
      <c r="O311" s="5"/>
      <c r="P311" s="5"/>
      <c r="Q311" s="5"/>
      <c r="R311" s="5"/>
      <c r="S311" s="5"/>
      <c r="T311" s="5"/>
      <c r="U311" s="5"/>
      <c r="V311" s="5"/>
      <c r="W311" s="5"/>
      <c r="X311" s="5"/>
      <c r="Y311" s="5"/>
      <c r="Z311" s="5"/>
    </row>
    <row r="312" spans="1:26">
      <c r="A312" s="95"/>
      <c r="B312" s="107"/>
      <c r="C312" s="96"/>
      <c r="D312" s="97"/>
      <c r="E312" s="97"/>
      <c r="F312" s="67" t="str">
        <f t="shared" si="4"/>
        <v/>
      </c>
      <c r="G312" s="96"/>
      <c r="H312" s="96"/>
      <c r="I312" s="89"/>
      <c r="J312" s="44"/>
      <c r="K312" s="44"/>
      <c r="L312" s="44"/>
      <c r="M312" s="5"/>
      <c r="N312" s="5"/>
      <c r="O312" s="5"/>
      <c r="P312" s="5"/>
      <c r="Q312" s="5"/>
      <c r="R312" s="5"/>
      <c r="S312" s="5"/>
      <c r="T312" s="5"/>
      <c r="U312" s="5"/>
      <c r="V312" s="5"/>
      <c r="W312" s="5"/>
      <c r="X312" s="5"/>
      <c r="Y312" s="5"/>
      <c r="Z312" s="5"/>
    </row>
    <row r="313" spans="1:26">
      <c r="A313" s="95"/>
      <c r="B313" s="107"/>
      <c r="C313" s="96"/>
      <c r="D313" s="97"/>
      <c r="E313" s="97"/>
      <c r="F313" s="67" t="str">
        <f t="shared" si="4"/>
        <v/>
      </c>
      <c r="G313" s="96"/>
      <c r="H313" s="96"/>
      <c r="I313" s="89"/>
      <c r="J313" s="44"/>
      <c r="K313" s="44"/>
      <c r="L313" s="44"/>
      <c r="M313" s="5"/>
      <c r="N313" s="5"/>
      <c r="O313" s="5"/>
      <c r="P313" s="5"/>
      <c r="Q313" s="5"/>
      <c r="R313" s="5"/>
      <c r="S313" s="5"/>
      <c r="T313" s="5"/>
      <c r="U313" s="5"/>
      <c r="V313" s="5"/>
      <c r="W313" s="5"/>
      <c r="X313" s="5"/>
      <c r="Y313" s="5"/>
      <c r="Z313" s="5"/>
    </row>
    <row r="314" spans="1:26">
      <c r="A314" s="95"/>
      <c r="B314" s="107"/>
      <c r="C314" s="96"/>
      <c r="D314" s="97"/>
      <c r="E314" s="97"/>
      <c r="F314" s="67" t="str">
        <f t="shared" si="4"/>
        <v/>
      </c>
      <c r="G314" s="96"/>
      <c r="H314" s="96"/>
      <c r="I314" s="89"/>
      <c r="J314" s="44"/>
      <c r="K314" s="44"/>
      <c r="L314" s="44"/>
      <c r="M314" s="5"/>
      <c r="N314" s="5"/>
      <c r="O314" s="5"/>
      <c r="P314" s="5"/>
      <c r="Q314" s="5"/>
      <c r="R314" s="5"/>
      <c r="S314" s="5"/>
      <c r="T314" s="5"/>
      <c r="U314" s="5"/>
      <c r="V314" s="5"/>
      <c r="W314" s="5"/>
      <c r="X314" s="5"/>
      <c r="Y314" s="5"/>
      <c r="Z314" s="5"/>
    </row>
    <row r="315" spans="1:26">
      <c r="A315" s="95"/>
      <c r="B315" s="107"/>
      <c r="C315" s="96"/>
      <c r="D315" s="97"/>
      <c r="E315" s="97"/>
      <c r="F315" s="67" t="str">
        <f t="shared" si="4"/>
        <v/>
      </c>
      <c r="G315" s="96"/>
      <c r="H315" s="96"/>
      <c r="I315" s="89"/>
      <c r="J315" s="44"/>
      <c r="K315" s="44"/>
      <c r="L315" s="44"/>
      <c r="M315" s="5"/>
      <c r="N315" s="5"/>
      <c r="O315" s="5"/>
      <c r="P315" s="5"/>
      <c r="Q315" s="5"/>
      <c r="R315" s="5"/>
      <c r="S315" s="5"/>
      <c r="T315" s="5"/>
      <c r="U315" s="5"/>
      <c r="V315" s="5"/>
      <c r="W315" s="5"/>
      <c r="X315" s="5"/>
      <c r="Y315" s="5"/>
      <c r="Z315" s="5"/>
    </row>
    <row r="316" spans="1:26">
      <c r="A316" s="95"/>
      <c r="B316" s="107"/>
      <c r="C316" s="96"/>
      <c r="D316" s="97"/>
      <c r="E316" s="97"/>
      <c r="F316" s="67" t="str">
        <f t="shared" si="4"/>
        <v/>
      </c>
      <c r="G316" s="96"/>
      <c r="H316" s="96"/>
      <c r="I316" s="89"/>
      <c r="J316" s="44"/>
      <c r="K316" s="44"/>
      <c r="L316" s="44"/>
      <c r="M316" s="5"/>
      <c r="N316" s="5"/>
      <c r="O316" s="5"/>
      <c r="P316" s="5"/>
      <c r="Q316" s="5"/>
      <c r="R316" s="5"/>
      <c r="S316" s="5"/>
      <c r="T316" s="5"/>
      <c r="U316" s="5"/>
      <c r="V316" s="5"/>
      <c r="W316" s="5"/>
      <c r="X316" s="5"/>
      <c r="Y316" s="5"/>
      <c r="Z316" s="5"/>
    </row>
    <row r="317" spans="1:26">
      <c r="A317" s="95"/>
      <c r="B317" s="107"/>
      <c r="C317" s="96"/>
      <c r="D317" s="97"/>
      <c r="E317" s="97"/>
      <c r="F317" s="67" t="str">
        <f t="shared" si="4"/>
        <v/>
      </c>
      <c r="G317" s="96"/>
      <c r="H317" s="96"/>
      <c r="I317" s="89"/>
      <c r="J317" s="44"/>
      <c r="K317" s="44"/>
      <c r="L317" s="44"/>
      <c r="M317" s="5"/>
      <c r="N317" s="5"/>
      <c r="O317" s="5"/>
      <c r="P317" s="5"/>
      <c r="Q317" s="5"/>
      <c r="R317" s="5"/>
      <c r="S317" s="5"/>
      <c r="T317" s="5"/>
      <c r="U317" s="5"/>
      <c r="V317" s="5"/>
      <c r="W317" s="5"/>
      <c r="X317" s="5"/>
      <c r="Y317" s="5"/>
      <c r="Z317" s="5"/>
    </row>
    <row r="318" spans="1:26">
      <c r="A318" s="95"/>
      <c r="B318" s="107"/>
      <c r="C318" s="96"/>
      <c r="D318" s="97"/>
      <c r="E318" s="97"/>
      <c r="F318" s="67" t="str">
        <f t="shared" si="4"/>
        <v/>
      </c>
      <c r="G318" s="96"/>
      <c r="H318" s="96"/>
      <c r="I318" s="89"/>
      <c r="J318" s="44"/>
      <c r="K318" s="44"/>
      <c r="L318" s="44"/>
      <c r="M318" s="5"/>
      <c r="N318" s="5"/>
      <c r="O318" s="5"/>
      <c r="P318" s="5"/>
      <c r="Q318" s="5"/>
      <c r="R318" s="5"/>
      <c r="S318" s="5"/>
      <c r="T318" s="5"/>
      <c r="U318" s="5"/>
      <c r="V318" s="5"/>
      <c r="W318" s="5"/>
      <c r="X318" s="5"/>
      <c r="Y318" s="5"/>
      <c r="Z318" s="5"/>
    </row>
    <row r="319" spans="1:26">
      <c r="A319" s="95"/>
      <c r="B319" s="107"/>
      <c r="C319" s="96"/>
      <c r="D319" s="97"/>
      <c r="E319" s="97"/>
      <c r="F319" s="67" t="str">
        <f t="shared" si="4"/>
        <v/>
      </c>
      <c r="G319" s="96"/>
      <c r="H319" s="96"/>
      <c r="I319" s="89"/>
      <c r="J319" s="44"/>
      <c r="K319" s="44"/>
      <c r="L319" s="44"/>
      <c r="M319" s="5"/>
      <c r="N319" s="5"/>
      <c r="O319" s="5"/>
      <c r="P319" s="5"/>
      <c r="Q319" s="5"/>
      <c r="R319" s="5"/>
      <c r="S319" s="5"/>
      <c r="T319" s="5"/>
      <c r="U319" s="5"/>
      <c r="V319" s="5"/>
      <c r="W319" s="5"/>
      <c r="X319" s="5"/>
      <c r="Y319" s="5"/>
      <c r="Z319" s="5"/>
    </row>
    <row r="320" spans="1:26">
      <c r="A320" s="95"/>
      <c r="B320" s="107"/>
      <c r="C320" s="96"/>
      <c r="D320" s="97"/>
      <c r="E320" s="97"/>
      <c r="F320" s="67" t="str">
        <f t="shared" si="4"/>
        <v/>
      </c>
      <c r="G320" s="96"/>
      <c r="H320" s="96"/>
      <c r="I320" s="89"/>
      <c r="J320" s="44"/>
      <c r="K320" s="44"/>
      <c r="L320" s="44"/>
      <c r="M320" s="5"/>
      <c r="N320" s="5"/>
      <c r="O320" s="5"/>
      <c r="P320" s="5"/>
      <c r="Q320" s="5"/>
      <c r="R320" s="5"/>
      <c r="S320" s="5"/>
      <c r="T320" s="5"/>
      <c r="U320" s="5"/>
      <c r="V320" s="5"/>
      <c r="W320" s="5"/>
      <c r="X320" s="5"/>
      <c r="Y320" s="5"/>
      <c r="Z320" s="5"/>
    </row>
    <row r="321" spans="1:26">
      <c r="A321" s="95"/>
      <c r="B321" s="107"/>
      <c r="C321" s="96"/>
      <c r="D321" s="97"/>
      <c r="E321" s="97"/>
      <c r="F321" s="67" t="str">
        <f t="shared" si="4"/>
        <v/>
      </c>
      <c r="G321" s="96"/>
      <c r="H321" s="96"/>
      <c r="I321" s="89"/>
      <c r="J321" s="44"/>
      <c r="K321" s="44"/>
      <c r="L321" s="44"/>
      <c r="M321" s="5"/>
      <c r="N321" s="5"/>
      <c r="O321" s="5"/>
      <c r="P321" s="5"/>
      <c r="Q321" s="5"/>
      <c r="R321" s="5"/>
      <c r="S321" s="5"/>
      <c r="T321" s="5"/>
      <c r="U321" s="5"/>
      <c r="V321" s="5"/>
      <c r="W321" s="5"/>
      <c r="X321" s="5"/>
      <c r="Y321" s="5"/>
      <c r="Z321" s="5"/>
    </row>
    <row r="322" spans="1:26">
      <c r="A322" s="95"/>
      <c r="B322" s="107"/>
      <c r="C322" s="96"/>
      <c r="D322" s="97"/>
      <c r="E322" s="97"/>
      <c r="F322" s="67" t="str">
        <f t="shared" si="4"/>
        <v/>
      </c>
      <c r="G322" s="96"/>
      <c r="H322" s="96"/>
      <c r="I322" s="89"/>
      <c r="J322" s="44"/>
      <c r="K322" s="44"/>
      <c r="L322" s="44"/>
      <c r="M322" s="5"/>
      <c r="N322" s="5"/>
      <c r="O322" s="5"/>
      <c r="P322" s="5"/>
      <c r="Q322" s="5"/>
      <c r="R322" s="5"/>
      <c r="S322" s="5"/>
      <c r="T322" s="5"/>
      <c r="U322" s="5"/>
      <c r="V322" s="5"/>
      <c r="W322" s="5"/>
      <c r="X322" s="5"/>
      <c r="Y322" s="5"/>
      <c r="Z322" s="5"/>
    </row>
    <row r="323" spans="1:26">
      <c r="A323" s="95"/>
      <c r="B323" s="107"/>
      <c r="C323" s="96"/>
      <c r="D323" s="97"/>
      <c r="E323" s="97"/>
      <c r="F323" s="67" t="str">
        <f t="shared" si="4"/>
        <v/>
      </c>
      <c r="G323" s="96"/>
      <c r="H323" s="96"/>
      <c r="I323" s="89"/>
      <c r="J323" s="44"/>
      <c r="K323" s="44"/>
      <c r="L323" s="44"/>
      <c r="M323" s="5"/>
      <c r="N323" s="5"/>
      <c r="O323" s="5"/>
      <c r="P323" s="5"/>
      <c r="Q323" s="5"/>
      <c r="R323" s="5"/>
      <c r="S323" s="5"/>
      <c r="T323" s="5"/>
      <c r="U323" s="5"/>
      <c r="V323" s="5"/>
      <c r="W323" s="5"/>
      <c r="X323" s="5"/>
      <c r="Y323" s="5"/>
      <c r="Z323" s="5"/>
    </row>
    <row r="324" spans="1:26">
      <c r="A324" s="95"/>
      <c r="B324" s="107"/>
      <c r="C324" s="96"/>
      <c r="D324" s="97"/>
      <c r="E324" s="97"/>
      <c r="F324" s="67" t="str">
        <f t="shared" si="4"/>
        <v/>
      </c>
      <c r="G324" s="96"/>
      <c r="H324" s="96"/>
      <c r="I324" s="89"/>
      <c r="J324" s="44"/>
      <c r="K324" s="44"/>
      <c r="L324" s="44"/>
      <c r="M324" s="5"/>
      <c r="N324" s="5"/>
      <c r="O324" s="5"/>
      <c r="P324" s="5"/>
      <c r="Q324" s="5"/>
      <c r="R324" s="5"/>
      <c r="S324" s="5"/>
      <c r="T324" s="5"/>
      <c r="U324" s="5"/>
      <c r="V324" s="5"/>
      <c r="W324" s="5"/>
      <c r="X324" s="5"/>
      <c r="Y324" s="5"/>
      <c r="Z324" s="5"/>
    </row>
    <row r="325" spans="1:26">
      <c r="A325" s="95"/>
      <c r="B325" s="107"/>
      <c r="C325" s="96"/>
      <c r="D325" s="97"/>
      <c r="E325" s="97"/>
      <c r="F325" s="67" t="str">
        <f t="shared" si="4"/>
        <v/>
      </c>
      <c r="G325" s="96"/>
      <c r="H325" s="96"/>
      <c r="I325" s="89"/>
      <c r="J325" s="44"/>
      <c r="K325" s="44"/>
      <c r="L325" s="44"/>
      <c r="M325" s="5"/>
      <c r="N325" s="5"/>
      <c r="O325" s="5"/>
      <c r="P325" s="5"/>
      <c r="Q325" s="5"/>
      <c r="R325" s="5"/>
      <c r="S325" s="5"/>
      <c r="T325" s="5"/>
      <c r="U325" s="5"/>
      <c r="V325" s="5"/>
      <c r="W325" s="5"/>
      <c r="X325" s="5"/>
      <c r="Y325" s="5"/>
      <c r="Z325" s="5"/>
    </row>
    <row r="326" spans="1:26">
      <c r="A326" s="95"/>
      <c r="B326" s="107"/>
      <c r="C326" s="96"/>
      <c r="D326" s="97"/>
      <c r="E326" s="97"/>
      <c r="F326" s="67" t="str">
        <f t="shared" ref="F326:F389" si="5">IF($A326="","",$F325+$D326-$E326)</f>
        <v/>
      </c>
      <c r="G326" s="96"/>
      <c r="H326" s="96"/>
      <c r="I326" s="89"/>
      <c r="J326" s="44"/>
      <c r="K326" s="44"/>
      <c r="L326" s="44"/>
      <c r="M326" s="5"/>
      <c r="N326" s="5"/>
      <c r="O326" s="5"/>
      <c r="P326" s="5"/>
      <c r="Q326" s="5"/>
      <c r="R326" s="5"/>
      <c r="S326" s="5"/>
      <c r="T326" s="5"/>
      <c r="U326" s="5"/>
      <c r="V326" s="5"/>
      <c r="W326" s="5"/>
      <c r="X326" s="5"/>
      <c r="Y326" s="5"/>
      <c r="Z326" s="5"/>
    </row>
    <row r="327" spans="1:26">
      <c r="A327" s="95"/>
      <c r="B327" s="107"/>
      <c r="C327" s="96"/>
      <c r="D327" s="97"/>
      <c r="E327" s="97"/>
      <c r="F327" s="67" t="str">
        <f t="shared" si="5"/>
        <v/>
      </c>
      <c r="G327" s="96"/>
      <c r="H327" s="96"/>
      <c r="I327" s="89"/>
      <c r="J327" s="44"/>
      <c r="K327" s="44"/>
      <c r="L327" s="44"/>
      <c r="M327" s="5"/>
      <c r="N327" s="5"/>
      <c r="O327" s="5"/>
      <c r="P327" s="5"/>
      <c r="Q327" s="5"/>
      <c r="R327" s="5"/>
      <c r="S327" s="5"/>
      <c r="T327" s="5"/>
      <c r="U327" s="5"/>
      <c r="V327" s="5"/>
      <c r="W327" s="5"/>
      <c r="X327" s="5"/>
      <c r="Y327" s="5"/>
      <c r="Z327" s="5"/>
    </row>
    <row r="328" spans="1:26">
      <c r="A328" s="95"/>
      <c r="B328" s="107"/>
      <c r="C328" s="96"/>
      <c r="D328" s="97"/>
      <c r="E328" s="97"/>
      <c r="F328" s="67" t="str">
        <f t="shared" si="5"/>
        <v/>
      </c>
      <c r="G328" s="96"/>
      <c r="H328" s="96"/>
      <c r="I328" s="89"/>
      <c r="J328" s="44"/>
      <c r="K328" s="44"/>
      <c r="L328" s="44"/>
      <c r="M328" s="5"/>
      <c r="N328" s="5"/>
      <c r="O328" s="5"/>
      <c r="P328" s="5"/>
      <c r="Q328" s="5"/>
      <c r="R328" s="5"/>
      <c r="S328" s="5"/>
      <c r="T328" s="5"/>
      <c r="U328" s="5"/>
      <c r="V328" s="5"/>
      <c r="W328" s="5"/>
      <c r="X328" s="5"/>
      <c r="Y328" s="5"/>
      <c r="Z328" s="5"/>
    </row>
    <row r="329" spans="1:26">
      <c r="A329" s="95"/>
      <c r="B329" s="107"/>
      <c r="C329" s="96"/>
      <c r="D329" s="97"/>
      <c r="E329" s="97"/>
      <c r="F329" s="67" t="str">
        <f t="shared" si="5"/>
        <v/>
      </c>
      <c r="G329" s="96"/>
      <c r="H329" s="96"/>
      <c r="I329" s="89"/>
      <c r="J329" s="44"/>
      <c r="K329" s="44"/>
      <c r="L329" s="44"/>
      <c r="M329" s="5"/>
      <c r="N329" s="5"/>
      <c r="O329" s="5"/>
      <c r="P329" s="5"/>
      <c r="Q329" s="5"/>
      <c r="R329" s="5"/>
      <c r="S329" s="5"/>
      <c r="T329" s="5"/>
      <c r="U329" s="5"/>
      <c r="V329" s="5"/>
      <c r="W329" s="5"/>
      <c r="X329" s="5"/>
      <c r="Y329" s="5"/>
      <c r="Z329" s="5"/>
    </row>
    <row r="330" spans="1:26">
      <c r="A330" s="95"/>
      <c r="B330" s="107"/>
      <c r="C330" s="96"/>
      <c r="D330" s="97"/>
      <c r="E330" s="97"/>
      <c r="F330" s="67" t="str">
        <f t="shared" si="5"/>
        <v/>
      </c>
      <c r="G330" s="96"/>
      <c r="H330" s="96"/>
      <c r="I330" s="89"/>
      <c r="J330" s="44"/>
      <c r="K330" s="44"/>
      <c r="L330" s="44"/>
      <c r="M330" s="5"/>
      <c r="N330" s="5"/>
      <c r="O330" s="5"/>
      <c r="P330" s="5"/>
      <c r="Q330" s="5"/>
      <c r="R330" s="5"/>
      <c r="S330" s="5"/>
      <c r="T330" s="5"/>
      <c r="U330" s="5"/>
      <c r="V330" s="5"/>
      <c r="W330" s="5"/>
      <c r="X330" s="5"/>
      <c r="Y330" s="5"/>
      <c r="Z330" s="5"/>
    </row>
    <row r="331" spans="1:26">
      <c r="A331" s="95"/>
      <c r="B331" s="107"/>
      <c r="C331" s="96"/>
      <c r="D331" s="97"/>
      <c r="E331" s="97"/>
      <c r="F331" s="67" t="str">
        <f t="shared" si="5"/>
        <v/>
      </c>
      <c r="G331" s="96"/>
      <c r="H331" s="96"/>
      <c r="I331" s="89"/>
      <c r="J331" s="44"/>
      <c r="K331" s="44"/>
      <c r="L331" s="44"/>
      <c r="M331" s="5"/>
      <c r="N331" s="5"/>
      <c r="O331" s="5"/>
      <c r="P331" s="5"/>
      <c r="Q331" s="5"/>
      <c r="R331" s="5"/>
      <c r="S331" s="5"/>
      <c r="T331" s="5"/>
      <c r="U331" s="5"/>
      <c r="V331" s="5"/>
      <c r="W331" s="5"/>
      <c r="X331" s="5"/>
      <c r="Y331" s="5"/>
      <c r="Z331" s="5"/>
    </row>
    <row r="332" spans="1:26">
      <c r="A332" s="95"/>
      <c r="B332" s="107"/>
      <c r="C332" s="96"/>
      <c r="D332" s="97"/>
      <c r="E332" s="97"/>
      <c r="F332" s="67" t="str">
        <f t="shared" si="5"/>
        <v/>
      </c>
      <c r="G332" s="96"/>
      <c r="H332" s="96"/>
      <c r="I332" s="89"/>
      <c r="J332" s="44"/>
      <c r="K332" s="44"/>
      <c r="L332" s="44"/>
      <c r="M332" s="5"/>
      <c r="N332" s="5"/>
      <c r="O332" s="5"/>
      <c r="P332" s="5"/>
      <c r="Q332" s="5"/>
      <c r="R332" s="5"/>
      <c r="S332" s="5"/>
      <c r="T332" s="5"/>
      <c r="U332" s="5"/>
      <c r="V332" s="5"/>
      <c r="W332" s="5"/>
      <c r="X332" s="5"/>
      <c r="Y332" s="5"/>
      <c r="Z332" s="5"/>
    </row>
    <row r="333" spans="1:26">
      <c r="A333" s="95"/>
      <c r="B333" s="107"/>
      <c r="C333" s="96"/>
      <c r="D333" s="97"/>
      <c r="E333" s="97"/>
      <c r="F333" s="67" t="str">
        <f t="shared" si="5"/>
        <v/>
      </c>
      <c r="G333" s="96"/>
      <c r="H333" s="96"/>
      <c r="I333" s="89"/>
      <c r="J333" s="44"/>
      <c r="K333" s="44"/>
      <c r="L333" s="44"/>
      <c r="M333" s="5"/>
      <c r="N333" s="5"/>
      <c r="O333" s="5"/>
      <c r="P333" s="5"/>
      <c r="Q333" s="5"/>
      <c r="R333" s="5"/>
      <c r="S333" s="5"/>
      <c r="T333" s="5"/>
      <c r="U333" s="5"/>
      <c r="V333" s="5"/>
      <c r="W333" s="5"/>
      <c r="X333" s="5"/>
      <c r="Y333" s="5"/>
      <c r="Z333" s="5"/>
    </row>
    <row r="334" spans="1:26">
      <c r="A334" s="95"/>
      <c r="B334" s="107"/>
      <c r="C334" s="96"/>
      <c r="D334" s="97"/>
      <c r="E334" s="97"/>
      <c r="F334" s="67" t="str">
        <f t="shared" si="5"/>
        <v/>
      </c>
      <c r="G334" s="96"/>
      <c r="H334" s="96"/>
      <c r="I334" s="89"/>
      <c r="J334" s="44"/>
      <c r="K334" s="44"/>
      <c r="L334" s="44"/>
      <c r="M334" s="5"/>
      <c r="N334" s="5"/>
      <c r="O334" s="5"/>
      <c r="P334" s="5"/>
      <c r="Q334" s="5"/>
      <c r="R334" s="5"/>
      <c r="S334" s="5"/>
      <c r="T334" s="5"/>
      <c r="U334" s="5"/>
      <c r="V334" s="5"/>
      <c r="W334" s="5"/>
      <c r="X334" s="5"/>
      <c r="Y334" s="5"/>
      <c r="Z334" s="5"/>
    </row>
    <row r="335" spans="1:26">
      <c r="A335" s="95"/>
      <c r="B335" s="107"/>
      <c r="C335" s="96"/>
      <c r="D335" s="97"/>
      <c r="E335" s="97"/>
      <c r="F335" s="67" t="str">
        <f t="shared" si="5"/>
        <v/>
      </c>
      <c r="G335" s="96"/>
      <c r="H335" s="96"/>
      <c r="I335" s="89"/>
      <c r="J335" s="44"/>
      <c r="K335" s="44"/>
      <c r="L335" s="44"/>
      <c r="M335" s="5"/>
      <c r="N335" s="5"/>
      <c r="O335" s="5"/>
      <c r="P335" s="5"/>
      <c r="Q335" s="5"/>
      <c r="R335" s="5"/>
      <c r="S335" s="5"/>
      <c r="T335" s="5"/>
      <c r="U335" s="5"/>
      <c r="V335" s="5"/>
      <c r="W335" s="5"/>
      <c r="X335" s="5"/>
      <c r="Y335" s="5"/>
      <c r="Z335" s="5"/>
    </row>
    <row r="336" spans="1:26">
      <c r="A336" s="95"/>
      <c r="B336" s="107"/>
      <c r="C336" s="96"/>
      <c r="D336" s="97"/>
      <c r="E336" s="97"/>
      <c r="F336" s="67" t="str">
        <f t="shared" si="5"/>
        <v/>
      </c>
      <c r="G336" s="96"/>
      <c r="H336" s="96"/>
      <c r="I336" s="89"/>
      <c r="J336" s="44"/>
      <c r="K336" s="44"/>
      <c r="L336" s="44"/>
      <c r="M336" s="5"/>
      <c r="N336" s="5"/>
      <c r="O336" s="5"/>
      <c r="P336" s="5"/>
      <c r="Q336" s="5"/>
      <c r="R336" s="5"/>
      <c r="S336" s="5"/>
      <c r="T336" s="5"/>
      <c r="U336" s="5"/>
      <c r="V336" s="5"/>
      <c r="W336" s="5"/>
      <c r="X336" s="5"/>
      <c r="Y336" s="5"/>
      <c r="Z336" s="5"/>
    </row>
    <row r="337" spans="1:26">
      <c r="A337" s="95"/>
      <c r="B337" s="107"/>
      <c r="C337" s="96"/>
      <c r="D337" s="97"/>
      <c r="E337" s="97"/>
      <c r="F337" s="67" t="str">
        <f t="shared" si="5"/>
        <v/>
      </c>
      <c r="G337" s="96"/>
      <c r="H337" s="96"/>
      <c r="I337" s="89"/>
      <c r="J337" s="44"/>
      <c r="K337" s="44"/>
      <c r="L337" s="44"/>
      <c r="M337" s="5"/>
      <c r="N337" s="5"/>
      <c r="O337" s="5"/>
      <c r="P337" s="5"/>
      <c r="Q337" s="5"/>
      <c r="R337" s="5"/>
      <c r="S337" s="5"/>
      <c r="T337" s="5"/>
      <c r="U337" s="5"/>
      <c r="V337" s="5"/>
      <c r="W337" s="5"/>
      <c r="X337" s="5"/>
      <c r="Y337" s="5"/>
      <c r="Z337" s="5"/>
    </row>
    <row r="338" spans="1:26">
      <c r="A338" s="95"/>
      <c r="B338" s="107"/>
      <c r="C338" s="96"/>
      <c r="D338" s="97"/>
      <c r="E338" s="97"/>
      <c r="F338" s="67" t="str">
        <f t="shared" si="5"/>
        <v/>
      </c>
      <c r="G338" s="96"/>
      <c r="H338" s="96"/>
      <c r="I338" s="89"/>
      <c r="J338" s="44"/>
      <c r="K338" s="44"/>
      <c r="L338" s="44"/>
      <c r="M338" s="5"/>
      <c r="N338" s="5"/>
      <c r="O338" s="5"/>
      <c r="P338" s="5"/>
      <c r="Q338" s="5"/>
      <c r="R338" s="5"/>
      <c r="S338" s="5"/>
      <c r="T338" s="5"/>
      <c r="U338" s="5"/>
      <c r="V338" s="5"/>
      <c r="W338" s="5"/>
      <c r="X338" s="5"/>
      <c r="Y338" s="5"/>
      <c r="Z338" s="5"/>
    </row>
    <row r="339" spans="1:26">
      <c r="A339" s="95"/>
      <c r="B339" s="107"/>
      <c r="C339" s="96"/>
      <c r="D339" s="97"/>
      <c r="E339" s="97"/>
      <c r="F339" s="67" t="str">
        <f t="shared" si="5"/>
        <v/>
      </c>
      <c r="G339" s="96"/>
      <c r="H339" s="96"/>
      <c r="I339" s="89"/>
      <c r="J339" s="44"/>
      <c r="K339" s="44"/>
      <c r="L339" s="44"/>
      <c r="M339" s="5"/>
      <c r="N339" s="5"/>
      <c r="O339" s="5"/>
      <c r="P339" s="5"/>
      <c r="Q339" s="5"/>
      <c r="R339" s="5"/>
      <c r="S339" s="5"/>
      <c r="T339" s="5"/>
      <c r="U339" s="5"/>
      <c r="V339" s="5"/>
      <c r="W339" s="5"/>
      <c r="X339" s="5"/>
      <c r="Y339" s="5"/>
      <c r="Z339" s="5"/>
    </row>
    <row r="340" spans="1:26">
      <c r="A340" s="95"/>
      <c r="B340" s="107"/>
      <c r="C340" s="96"/>
      <c r="D340" s="97"/>
      <c r="E340" s="97"/>
      <c r="F340" s="67" t="str">
        <f t="shared" si="5"/>
        <v/>
      </c>
      <c r="G340" s="96"/>
      <c r="H340" s="96"/>
      <c r="I340" s="89"/>
      <c r="J340" s="44"/>
      <c r="K340" s="44"/>
      <c r="L340" s="44"/>
      <c r="M340" s="5"/>
      <c r="N340" s="5"/>
      <c r="O340" s="5"/>
      <c r="P340" s="5"/>
      <c r="Q340" s="5"/>
      <c r="R340" s="5"/>
      <c r="S340" s="5"/>
      <c r="T340" s="5"/>
      <c r="U340" s="5"/>
      <c r="V340" s="5"/>
      <c r="W340" s="5"/>
      <c r="X340" s="5"/>
      <c r="Y340" s="5"/>
      <c r="Z340" s="5"/>
    </row>
    <row r="341" spans="1:26">
      <c r="A341" s="95"/>
      <c r="B341" s="107"/>
      <c r="C341" s="96"/>
      <c r="D341" s="97"/>
      <c r="E341" s="97"/>
      <c r="F341" s="67" t="str">
        <f t="shared" si="5"/>
        <v/>
      </c>
      <c r="G341" s="96"/>
      <c r="H341" s="96"/>
      <c r="I341" s="89"/>
      <c r="J341" s="44"/>
      <c r="K341" s="44"/>
      <c r="L341" s="44"/>
      <c r="M341" s="5"/>
      <c r="N341" s="5"/>
      <c r="O341" s="5"/>
      <c r="P341" s="5"/>
      <c r="Q341" s="5"/>
      <c r="R341" s="5"/>
      <c r="S341" s="5"/>
      <c r="T341" s="5"/>
      <c r="U341" s="5"/>
      <c r="V341" s="5"/>
      <c r="W341" s="5"/>
      <c r="X341" s="5"/>
      <c r="Y341" s="5"/>
      <c r="Z341" s="5"/>
    </row>
    <row r="342" spans="1:26">
      <c r="A342" s="95"/>
      <c r="B342" s="107"/>
      <c r="C342" s="96"/>
      <c r="D342" s="97"/>
      <c r="E342" s="97"/>
      <c r="F342" s="67" t="str">
        <f t="shared" si="5"/>
        <v/>
      </c>
      <c r="G342" s="96"/>
      <c r="H342" s="96"/>
      <c r="I342" s="89"/>
      <c r="J342" s="44"/>
      <c r="K342" s="44"/>
      <c r="L342" s="44"/>
      <c r="M342" s="5"/>
      <c r="N342" s="5"/>
      <c r="O342" s="5"/>
      <c r="P342" s="5"/>
      <c r="Q342" s="5"/>
      <c r="R342" s="5"/>
      <c r="S342" s="5"/>
      <c r="T342" s="5"/>
      <c r="U342" s="5"/>
      <c r="V342" s="5"/>
      <c r="W342" s="5"/>
      <c r="X342" s="5"/>
      <c r="Y342" s="5"/>
      <c r="Z342" s="5"/>
    </row>
    <row r="343" spans="1:26">
      <c r="A343" s="95"/>
      <c r="B343" s="107"/>
      <c r="C343" s="96"/>
      <c r="D343" s="97"/>
      <c r="E343" s="97"/>
      <c r="F343" s="67" t="str">
        <f t="shared" si="5"/>
        <v/>
      </c>
      <c r="G343" s="96"/>
      <c r="H343" s="96"/>
      <c r="I343" s="89"/>
      <c r="J343" s="44"/>
      <c r="K343" s="44"/>
      <c r="L343" s="44"/>
      <c r="M343" s="5"/>
      <c r="N343" s="5"/>
      <c r="O343" s="5"/>
      <c r="P343" s="5"/>
      <c r="Q343" s="5"/>
      <c r="R343" s="5"/>
      <c r="S343" s="5"/>
      <c r="T343" s="5"/>
      <c r="U343" s="5"/>
      <c r="V343" s="5"/>
      <c r="W343" s="5"/>
      <c r="X343" s="5"/>
      <c r="Y343" s="5"/>
      <c r="Z343" s="5"/>
    </row>
    <row r="344" spans="1:26">
      <c r="A344" s="95"/>
      <c r="B344" s="107"/>
      <c r="C344" s="96"/>
      <c r="D344" s="97"/>
      <c r="E344" s="97"/>
      <c r="F344" s="67" t="str">
        <f t="shared" si="5"/>
        <v/>
      </c>
      <c r="G344" s="96"/>
      <c r="H344" s="96"/>
      <c r="I344" s="89"/>
      <c r="J344" s="44"/>
      <c r="K344" s="44"/>
      <c r="L344" s="44"/>
      <c r="M344" s="5"/>
      <c r="N344" s="5"/>
      <c r="O344" s="5"/>
      <c r="P344" s="5"/>
      <c r="Q344" s="5"/>
      <c r="R344" s="5"/>
      <c r="S344" s="5"/>
      <c r="T344" s="5"/>
      <c r="U344" s="5"/>
      <c r="V344" s="5"/>
      <c r="W344" s="5"/>
      <c r="X344" s="5"/>
      <c r="Y344" s="5"/>
      <c r="Z344" s="5"/>
    </row>
    <row r="345" spans="1:26">
      <c r="A345" s="95"/>
      <c r="B345" s="107"/>
      <c r="C345" s="96"/>
      <c r="D345" s="97"/>
      <c r="E345" s="97"/>
      <c r="F345" s="67" t="str">
        <f t="shared" si="5"/>
        <v/>
      </c>
      <c r="G345" s="96"/>
      <c r="H345" s="96"/>
      <c r="I345" s="89"/>
      <c r="J345" s="44"/>
      <c r="K345" s="44"/>
      <c r="L345" s="44"/>
      <c r="M345" s="5"/>
      <c r="N345" s="5"/>
      <c r="O345" s="5"/>
      <c r="P345" s="5"/>
      <c r="Q345" s="5"/>
      <c r="R345" s="5"/>
      <c r="S345" s="5"/>
      <c r="T345" s="5"/>
      <c r="U345" s="5"/>
      <c r="V345" s="5"/>
      <c r="W345" s="5"/>
      <c r="X345" s="5"/>
      <c r="Y345" s="5"/>
      <c r="Z345" s="5"/>
    </row>
    <row r="346" spans="1:26">
      <c r="A346" s="95"/>
      <c r="B346" s="107"/>
      <c r="C346" s="96"/>
      <c r="D346" s="97"/>
      <c r="E346" s="97"/>
      <c r="F346" s="67" t="str">
        <f t="shared" si="5"/>
        <v/>
      </c>
      <c r="G346" s="96"/>
      <c r="H346" s="96"/>
      <c r="I346" s="89"/>
      <c r="J346" s="44"/>
      <c r="K346" s="44"/>
      <c r="L346" s="44"/>
      <c r="M346" s="5"/>
      <c r="N346" s="5"/>
      <c r="O346" s="5"/>
      <c r="P346" s="5"/>
      <c r="Q346" s="5"/>
      <c r="R346" s="5"/>
      <c r="S346" s="5"/>
      <c r="T346" s="5"/>
      <c r="U346" s="5"/>
      <c r="V346" s="5"/>
      <c r="W346" s="5"/>
      <c r="X346" s="5"/>
      <c r="Y346" s="5"/>
      <c r="Z346" s="5"/>
    </row>
    <row r="347" spans="1:26">
      <c r="A347" s="95"/>
      <c r="B347" s="107"/>
      <c r="C347" s="96"/>
      <c r="D347" s="97"/>
      <c r="E347" s="97"/>
      <c r="F347" s="67" t="str">
        <f t="shared" si="5"/>
        <v/>
      </c>
      <c r="G347" s="96"/>
      <c r="H347" s="96"/>
      <c r="I347" s="89"/>
      <c r="J347" s="44"/>
      <c r="K347" s="44"/>
      <c r="L347" s="44"/>
      <c r="M347" s="5"/>
      <c r="N347" s="5"/>
      <c r="O347" s="5"/>
      <c r="P347" s="5"/>
      <c r="Q347" s="5"/>
      <c r="R347" s="5"/>
      <c r="S347" s="5"/>
      <c r="T347" s="5"/>
      <c r="U347" s="5"/>
      <c r="V347" s="5"/>
      <c r="W347" s="5"/>
      <c r="X347" s="5"/>
      <c r="Y347" s="5"/>
      <c r="Z347" s="5"/>
    </row>
    <row r="348" spans="1:26">
      <c r="A348" s="95"/>
      <c r="B348" s="107"/>
      <c r="C348" s="96"/>
      <c r="D348" s="97"/>
      <c r="E348" s="97"/>
      <c r="F348" s="67" t="str">
        <f t="shared" si="5"/>
        <v/>
      </c>
      <c r="G348" s="96"/>
      <c r="H348" s="96"/>
      <c r="I348" s="89"/>
      <c r="J348" s="44"/>
      <c r="K348" s="44"/>
      <c r="L348" s="44"/>
      <c r="M348" s="5"/>
      <c r="N348" s="5"/>
      <c r="O348" s="5"/>
      <c r="P348" s="5"/>
      <c r="Q348" s="5"/>
      <c r="R348" s="5"/>
      <c r="S348" s="5"/>
      <c r="T348" s="5"/>
      <c r="U348" s="5"/>
      <c r="V348" s="5"/>
      <c r="W348" s="5"/>
      <c r="X348" s="5"/>
      <c r="Y348" s="5"/>
      <c r="Z348" s="5"/>
    </row>
    <row r="349" spans="1:26">
      <c r="A349" s="95"/>
      <c r="B349" s="107"/>
      <c r="C349" s="96"/>
      <c r="D349" s="97"/>
      <c r="E349" s="97"/>
      <c r="F349" s="67" t="str">
        <f t="shared" si="5"/>
        <v/>
      </c>
      <c r="G349" s="96"/>
      <c r="H349" s="96"/>
      <c r="I349" s="89"/>
      <c r="J349" s="44"/>
      <c r="K349" s="44"/>
      <c r="L349" s="44"/>
      <c r="M349" s="5"/>
      <c r="N349" s="5"/>
      <c r="O349" s="5"/>
      <c r="P349" s="5"/>
      <c r="Q349" s="5"/>
      <c r="R349" s="5"/>
      <c r="S349" s="5"/>
      <c r="T349" s="5"/>
      <c r="U349" s="5"/>
      <c r="V349" s="5"/>
      <c r="W349" s="5"/>
      <c r="X349" s="5"/>
      <c r="Y349" s="5"/>
      <c r="Z349" s="5"/>
    </row>
    <row r="350" spans="1:26">
      <c r="A350" s="95"/>
      <c r="B350" s="107"/>
      <c r="C350" s="96"/>
      <c r="D350" s="97"/>
      <c r="E350" s="97"/>
      <c r="F350" s="67" t="str">
        <f t="shared" si="5"/>
        <v/>
      </c>
      <c r="G350" s="96"/>
      <c r="H350" s="96"/>
      <c r="I350" s="89"/>
      <c r="J350" s="44"/>
      <c r="K350" s="44"/>
      <c r="L350" s="44"/>
      <c r="M350" s="5"/>
      <c r="N350" s="5"/>
      <c r="O350" s="5"/>
      <c r="P350" s="5"/>
      <c r="Q350" s="5"/>
      <c r="R350" s="5"/>
      <c r="S350" s="5"/>
      <c r="T350" s="5"/>
      <c r="U350" s="5"/>
      <c r="V350" s="5"/>
      <c r="W350" s="5"/>
      <c r="X350" s="5"/>
      <c r="Y350" s="5"/>
      <c r="Z350" s="5"/>
    </row>
    <row r="351" spans="1:26">
      <c r="A351" s="95"/>
      <c r="B351" s="107"/>
      <c r="C351" s="96"/>
      <c r="D351" s="97"/>
      <c r="E351" s="97"/>
      <c r="F351" s="67" t="str">
        <f t="shared" si="5"/>
        <v/>
      </c>
      <c r="G351" s="96"/>
      <c r="H351" s="96"/>
      <c r="I351" s="89"/>
      <c r="J351" s="44"/>
      <c r="K351" s="44"/>
      <c r="L351" s="44"/>
      <c r="M351" s="5"/>
      <c r="N351" s="5"/>
      <c r="O351" s="5"/>
      <c r="P351" s="5"/>
      <c r="Q351" s="5"/>
      <c r="R351" s="5"/>
      <c r="S351" s="5"/>
      <c r="T351" s="5"/>
      <c r="U351" s="5"/>
      <c r="V351" s="5"/>
      <c r="W351" s="5"/>
      <c r="X351" s="5"/>
      <c r="Y351" s="5"/>
      <c r="Z351" s="5"/>
    </row>
    <row r="352" spans="1:26">
      <c r="A352" s="95"/>
      <c r="B352" s="107"/>
      <c r="C352" s="96"/>
      <c r="D352" s="97"/>
      <c r="E352" s="97"/>
      <c r="F352" s="67" t="str">
        <f t="shared" si="5"/>
        <v/>
      </c>
      <c r="G352" s="96"/>
      <c r="H352" s="96"/>
      <c r="I352" s="89"/>
      <c r="J352" s="44"/>
      <c r="K352" s="44"/>
      <c r="L352" s="44"/>
      <c r="M352" s="5"/>
      <c r="N352" s="5"/>
      <c r="O352" s="5"/>
      <c r="P352" s="5"/>
      <c r="Q352" s="5"/>
      <c r="R352" s="5"/>
      <c r="S352" s="5"/>
      <c r="T352" s="5"/>
      <c r="U352" s="5"/>
      <c r="V352" s="5"/>
      <c r="W352" s="5"/>
      <c r="X352" s="5"/>
      <c r="Y352" s="5"/>
      <c r="Z352" s="5"/>
    </row>
    <row r="353" spans="1:26">
      <c r="A353" s="95"/>
      <c r="B353" s="107"/>
      <c r="C353" s="96"/>
      <c r="D353" s="97"/>
      <c r="E353" s="97"/>
      <c r="F353" s="67" t="str">
        <f t="shared" si="5"/>
        <v/>
      </c>
      <c r="G353" s="96"/>
      <c r="H353" s="96"/>
      <c r="I353" s="89"/>
      <c r="J353" s="44"/>
      <c r="K353" s="44"/>
      <c r="L353" s="44"/>
      <c r="M353" s="5"/>
      <c r="N353" s="5"/>
      <c r="O353" s="5"/>
      <c r="P353" s="5"/>
      <c r="Q353" s="5"/>
      <c r="R353" s="5"/>
      <c r="S353" s="5"/>
      <c r="T353" s="5"/>
      <c r="U353" s="5"/>
      <c r="V353" s="5"/>
      <c r="W353" s="5"/>
      <c r="X353" s="5"/>
      <c r="Y353" s="5"/>
      <c r="Z353" s="5"/>
    </row>
    <row r="354" spans="1:26">
      <c r="A354" s="95"/>
      <c r="B354" s="107"/>
      <c r="C354" s="96"/>
      <c r="D354" s="97"/>
      <c r="E354" s="97"/>
      <c r="F354" s="67" t="str">
        <f t="shared" si="5"/>
        <v/>
      </c>
      <c r="G354" s="96"/>
      <c r="H354" s="96"/>
      <c r="I354" s="89"/>
      <c r="J354" s="44"/>
      <c r="K354" s="44"/>
      <c r="L354" s="44"/>
      <c r="M354" s="5"/>
      <c r="N354" s="5"/>
      <c r="O354" s="5"/>
      <c r="P354" s="5"/>
      <c r="Q354" s="5"/>
      <c r="R354" s="5"/>
      <c r="S354" s="5"/>
      <c r="T354" s="5"/>
      <c r="U354" s="5"/>
      <c r="V354" s="5"/>
      <c r="W354" s="5"/>
      <c r="X354" s="5"/>
      <c r="Y354" s="5"/>
      <c r="Z354" s="5"/>
    </row>
    <row r="355" spans="1:26">
      <c r="A355" s="95"/>
      <c r="B355" s="107"/>
      <c r="C355" s="96"/>
      <c r="D355" s="97"/>
      <c r="E355" s="97"/>
      <c r="F355" s="67" t="str">
        <f t="shared" si="5"/>
        <v/>
      </c>
      <c r="G355" s="96"/>
      <c r="H355" s="96"/>
      <c r="I355" s="89"/>
      <c r="J355" s="44"/>
      <c r="K355" s="44"/>
      <c r="L355" s="44"/>
      <c r="M355" s="5"/>
      <c r="N355" s="5"/>
      <c r="O355" s="5"/>
      <c r="P355" s="5"/>
      <c r="Q355" s="5"/>
      <c r="R355" s="5"/>
      <c r="S355" s="5"/>
      <c r="T355" s="5"/>
      <c r="U355" s="5"/>
      <c r="V355" s="5"/>
      <c r="W355" s="5"/>
      <c r="X355" s="5"/>
      <c r="Y355" s="5"/>
      <c r="Z355" s="5"/>
    </row>
    <row r="356" spans="1:26">
      <c r="A356" s="95"/>
      <c r="B356" s="107"/>
      <c r="C356" s="96"/>
      <c r="D356" s="97"/>
      <c r="E356" s="97"/>
      <c r="F356" s="67" t="str">
        <f t="shared" si="5"/>
        <v/>
      </c>
      <c r="G356" s="96"/>
      <c r="H356" s="96"/>
      <c r="I356" s="89"/>
      <c r="J356" s="44"/>
      <c r="K356" s="44"/>
      <c r="L356" s="44"/>
      <c r="M356" s="5"/>
      <c r="N356" s="5"/>
      <c r="O356" s="5"/>
      <c r="P356" s="5"/>
      <c r="Q356" s="5"/>
      <c r="R356" s="5"/>
      <c r="S356" s="5"/>
      <c r="T356" s="5"/>
      <c r="U356" s="5"/>
      <c r="V356" s="5"/>
      <c r="W356" s="5"/>
      <c r="X356" s="5"/>
      <c r="Y356" s="5"/>
      <c r="Z356" s="5"/>
    </row>
    <row r="357" spans="1:26">
      <c r="A357" s="95"/>
      <c r="B357" s="107"/>
      <c r="C357" s="96"/>
      <c r="D357" s="97"/>
      <c r="E357" s="97"/>
      <c r="F357" s="67" t="str">
        <f t="shared" si="5"/>
        <v/>
      </c>
      <c r="G357" s="96"/>
      <c r="H357" s="96"/>
      <c r="I357" s="89"/>
      <c r="J357" s="44"/>
      <c r="K357" s="44"/>
      <c r="L357" s="44"/>
      <c r="M357" s="5"/>
      <c r="N357" s="5"/>
      <c r="O357" s="5"/>
      <c r="P357" s="5"/>
      <c r="Q357" s="5"/>
      <c r="R357" s="5"/>
      <c r="S357" s="5"/>
      <c r="T357" s="5"/>
      <c r="U357" s="5"/>
      <c r="V357" s="5"/>
      <c r="W357" s="5"/>
      <c r="X357" s="5"/>
      <c r="Y357" s="5"/>
      <c r="Z357" s="5"/>
    </row>
    <row r="358" spans="1:26">
      <c r="A358" s="95"/>
      <c r="B358" s="107"/>
      <c r="C358" s="96"/>
      <c r="D358" s="97"/>
      <c r="E358" s="97"/>
      <c r="F358" s="67" t="str">
        <f t="shared" si="5"/>
        <v/>
      </c>
      <c r="G358" s="96"/>
      <c r="H358" s="96"/>
      <c r="I358" s="89"/>
      <c r="J358" s="44"/>
      <c r="K358" s="44"/>
      <c r="L358" s="44"/>
      <c r="M358" s="5"/>
      <c r="N358" s="5"/>
      <c r="O358" s="5"/>
      <c r="P358" s="5"/>
      <c r="Q358" s="5"/>
      <c r="R358" s="5"/>
      <c r="S358" s="5"/>
      <c r="T358" s="5"/>
      <c r="U358" s="5"/>
      <c r="V358" s="5"/>
      <c r="W358" s="5"/>
      <c r="X358" s="5"/>
      <c r="Y358" s="5"/>
      <c r="Z358" s="5"/>
    </row>
    <row r="359" spans="1:26">
      <c r="A359" s="95"/>
      <c r="B359" s="107"/>
      <c r="C359" s="96"/>
      <c r="D359" s="97"/>
      <c r="E359" s="97"/>
      <c r="F359" s="67" t="str">
        <f t="shared" si="5"/>
        <v/>
      </c>
      <c r="G359" s="96"/>
      <c r="H359" s="96"/>
      <c r="I359" s="89"/>
      <c r="J359" s="44"/>
      <c r="K359" s="44"/>
      <c r="L359" s="44"/>
      <c r="M359" s="5"/>
      <c r="N359" s="5"/>
      <c r="O359" s="5"/>
      <c r="P359" s="5"/>
      <c r="Q359" s="5"/>
      <c r="R359" s="5"/>
      <c r="S359" s="5"/>
      <c r="T359" s="5"/>
      <c r="U359" s="5"/>
      <c r="V359" s="5"/>
      <c r="W359" s="5"/>
      <c r="X359" s="5"/>
      <c r="Y359" s="5"/>
      <c r="Z359" s="5"/>
    </row>
    <row r="360" spans="1:26">
      <c r="A360" s="95"/>
      <c r="B360" s="107"/>
      <c r="C360" s="96"/>
      <c r="D360" s="97"/>
      <c r="E360" s="97"/>
      <c r="F360" s="67" t="str">
        <f t="shared" si="5"/>
        <v/>
      </c>
      <c r="G360" s="96"/>
      <c r="H360" s="96"/>
      <c r="I360" s="89"/>
      <c r="J360" s="44"/>
      <c r="K360" s="44"/>
      <c r="L360" s="44"/>
      <c r="M360" s="5"/>
      <c r="N360" s="5"/>
      <c r="O360" s="5"/>
      <c r="P360" s="5"/>
      <c r="Q360" s="5"/>
      <c r="R360" s="5"/>
      <c r="S360" s="5"/>
      <c r="T360" s="5"/>
      <c r="U360" s="5"/>
      <c r="V360" s="5"/>
      <c r="W360" s="5"/>
      <c r="X360" s="5"/>
      <c r="Y360" s="5"/>
      <c r="Z360" s="5"/>
    </row>
    <row r="361" spans="1:26">
      <c r="A361" s="95"/>
      <c r="B361" s="107"/>
      <c r="C361" s="96"/>
      <c r="D361" s="97"/>
      <c r="E361" s="97"/>
      <c r="F361" s="67" t="str">
        <f t="shared" si="5"/>
        <v/>
      </c>
      <c r="G361" s="96"/>
      <c r="H361" s="96"/>
      <c r="I361" s="89"/>
      <c r="J361" s="44"/>
      <c r="K361" s="44"/>
      <c r="L361" s="44"/>
      <c r="M361" s="5"/>
      <c r="N361" s="5"/>
      <c r="O361" s="5"/>
      <c r="P361" s="5"/>
      <c r="Q361" s="5"/>
      <c r="R361" s="5"/>
      <c r="S361" s="5"/>
      <c r="T361" s="5"/>
      <c r="U361" s="5"/>
      <c r="V361" s="5"/>
      <c r="W361" s="5"/>
      <c r="X361" s="5"/>
      <c r="Y361" s="5"/>
      <c r="Z361" s="5"/>
    </row>
    <row r="362" spans="1:26">
      <c r="A362" s="95"/>
      <c r="B362" s="107"/>
      <c r="C362" s="96"/>
      <c r="D362" s="97"/>
      <c r="E362" s="97"/>
      <c r="F362" s="67" t="str">
        <f t="shared" si="5"/>
        <v/>
      </c>
      <c r="G362" s="96"/>
      <c r="H362" s="96"/>
      <c r="I362" s="89"/>
      <c r="J362" s="44"/>
      <c r="K362" s="44"/>
      <c r="L362" s="44"/>
      <c r="M362" s="5"/>
      <c r="N362" s="5"/>
      <c r="O362" s="5"/>
      <c r="P362" s="5"/>
      <c r="Q362" s="5"/>
      <c r="R362" s="5"/>
      <c r="S362" s="5"/>
      <c r="T362" s="5"/>
      <c r="U362" s="5"/>
      <c r="V362" s="5"/>
      <c r="W362" s="5"/>
      <c r="X362" s="5"/>
      <c r="Y362" s="5"/>
      <c r="Z362" s="5"/>
    </row>
    <row r="363" spans="1:26">
      <c r="A363" s="95"/>
      <c r="B363" s="107"/>
      <c r="C363" s="96"/>
      <c r="D363" s="97"/>
      <c r="E363" s="97"/>
      <c r="F363" s="67" t="str">
        <f t="shared" si="5"/>
        <v/>
      </c>
      <c r="G363" s="96"/>
      <c r="H363" s="96"/>
      <c r="I363" s="89"/>
      <c r="J363" s="44"/>
      <c r="K363" s="44"/>
      <c r="L363" s="44"/>
      <c r="M363" s="5"/>
      <c r="N363" s="5"/>
      <c r="O363" s="5"/>
      <c r="P363" s="5"/>
      <c r="Q363" s="5"/>
      <c r="R363" s="5"/>
      <c r="S363" s="5"/>
      <c r="T363" s="5"/>
      <c r="U363" s="5"/>
      <c r="V363" s="5"/>
      <c r="W363" s="5"/>
      <c r="X363" s="5"/>
      <c r="Y363" s="5"/>
      <c r="Z363" s="5"/>
    </row>
    <row r="364" spans="1:26">
      <c r="A364" s="95"/>
      <c r="B364" s="107"/>
      <c r="C364" s="96"/>
      <c r="D364" s="97"/>
      <c r="E364" s="97"/>
      <c r="F364" s="67" t="str">
        <f t="shared" si="5"/>
        <v/>
      </c>
      <c r="G364" s="96"/>
      <c r="H364" s="96"/>
      <c r="I364" s="89"/>
      <c r="J364" s="44"/>
      <c r="K364" s="44"/>
      <c r="L364" s="44"/>
      <c r="M364" s="5"/>
      <c r="N364" s="5"/>
      <c r="O364" s="5"/>
      <c r="P364" s="5"/>
      <c r="Q364" s="5"/>
      <c r="R364" s="5"/>
      <c r="S364" s="5"/>
      <c r="T364" s="5"/>
      <c r="U364" s="5"/>
      <c r="V364" s="5"/>
      <c r="W364" s="5"/>
      <c r="X364" s="5"/>
      <c r="Y364" s="5"/>
      <c r="Z364" s="5"/>
    </row>
    <row r="365" spans="1:26">
      <c r="A365" s="95"/>
      <c r="B365" s="107"/>
      <c r="C365" s="96"/>
      <c r="D365" s="97"/>
      <c r="E365" s="97"/>
      <c r="F365" s="67" t="str">
        <f t="shared" si="5"/>
        <v/>
      </c>
      <c r="G365" s="96"/>
      <c r="H365" s="96"/>
      <c r="I365" s="89"/>
      <c r="J365" s="44"/>
      <c r="K365" s="44"/>
      <c r="L365" s="44"/>
      <c r="M365" s="5"/>
      <c r="N365" s="5"/>
      <c r="O365" s="5"/>
      <c r="P365" s="5"/>
      <c r="Q365" s="5"/>
      <c r="R365" s="5"/>
      <c r="S365" s="5"/>
      <c r="T365" s="5"/>
      <c r="U365" s="5"/>
      <c r="V365" s="5"/>
      <c r="W365" s="5"/>
      <c r="X365" s="5"/>
      <c r="Y365" s="5"/>
      <c r="Z365" s="5"/>
    </row>
    <row r="366" spans="1:26">
      <c r="A366" s="95"/>
      <c r="B366" s="107"/>
      <c r="C366" s="96"/>
      <c r="D366" s="97"/>
      <c r="E366" s="97"/>
      <c r="F366" s="67" t="str">
        <f t="shared" si="5"/>
        <v/>
      </c>
      <c r="G366" s="96"/>
      <c r="H366" s="96"/>
      <c r="I366" s="89"/>
      <c r="J366" s="44"/>
      <c r="K366" s="44"/>
      <c r="L366" s="44"/>
      <c r="M366" s="5"/>
      <c r="N366" s="5"/>
      <c r="O366" s="5"/>
      <c r="P366" s="5"/>
      <c r="Q366" s="5"/>
      <c r="R366" s="5"/>
      <c r="S366" s="5"/>
      <c r="T366" s="5"/>
      <c r="U366" s="5"/>
      <c r="V366" s="5"/>
      <c r="W366" s="5"/>
      <c r="X366" s="5"/>
      <c r="Y366" s="5"/>
      <c r="Z366" s="5"/>
    </row>
    <row r="367" spans="1:26">
      <c r="A367" s="95"/>
      <c r="B367" s="107"/>
      <c r="C367" s="96"/>
      <c r="D367" s="97"/>
      <c r="E367" s="97"/>
      <c r="F367" s="67" t="str">
        <f t="shared" si="5"/>
        <v/>
      </c>
      <c r="G367" s="96"/>
      <c r="H367" s="96"/>
      <c r="I367" s="89"/>
      <c r="J367" s="44"/>
      <c r="K367" s="44"/>
      <c r="L367" s="44"/>
      <c r="M367" s="5"/>
      <c r="N367" s="5"/>
      <c r="O367" s="5"/>
      <c r="P367" s="5"/>
      <c r="Q367" s="5"/>
      <c r="R367" s="5"/>
      <c r="S367" s="5"/>
      <c r="T367" s="5"/>
      <c r="U367" s="5"/>
      <c r="V367" s="5"/>
      <c r="W367" s="5"/>
      <c r="X367" s="5"/>
      <c r="Y367" s="5"/>
      <c r="Z367" s="5"/>
    </row>
    <row r="368" spans="1:26">
      <c r="A368" s="95"/>
      <c r="B368" s="107"/>
      <c r="C368" s="96"/>
      <c r="D368" s="97"/>
      <c r="E368" s="97"/>
      <c r="F368" s="67" t="str">
        <f t="shared" si="5"/>
        <v/>
      </c>
      <c r="G368" s="96"/>
      <c r="H368" s="96"/>
      <c r="I368" s="89"/>
      <c r="J368" s="44"/>
      <c r="K368" s="44"/>
      <c r="L368" s="44"/>
      <c r="M368" s="5"/>
      <c r="N368" s="5"/>
      <c r="O368" s="5"/>
      <c r="P368" s="5"/>
      <c r="Q368" s="5"/>
      <c r="R368" s="5"/>
      <c r="S368" s="5"/>
      <c r="T368" s="5"/>
      <c r="U368" s="5"/>
      <c r="V368" s="5"/>
      <c r="W368" s="5"/>
      <c r="X368" s="5"/>
      <c r="Y368" s="5"/>
      <c r="Z368" s="5"/>
    </row>
    <row r="369" spans="1:26">
      <c r="A369" s="95"/>
      <c r="B369" s="107"/>
      <c r="C369" s="96"/>
      <c r="D369" s="97"/>
      <c r="E369" s="97"/>
      <c r="F369" s="67" t="str">
        <f t="shared" si="5"/>
        <v/>
      </c>
      <c r="G369" s="96"/>
      <c r="H369" s="96"/>
      <c r="I369" s="89"/>
      <c r="J369" s="44"/>
      <c r="K369" s="44"/>
      <c r="L369" s="44"/>
      <c r="M369" s="5"/>
      <c r="N369" s="5"/>
      <c r="O369" s="5"/>
      <c r="P369" s="5"/>
      <c r="Q369" s="5"/>
      <c r="R369" s="5"/>
      <c r="S369" s="5"/>
      <c r="T369" s="5"/>
      <c r="U369" s="5"/>
      <c r="V369" s="5"/>
      <c r="W369" s="5"/>
      <c r="X369" s="5"/>
      <c r="Y369" s="5"/>
      <c r="Z369" s="5"/>
    </row>
    <row r="370" spans="1:26">
      <c r="A370" s="95"/>
      <c r="B370" s="107"/>
      <c r="C370" s="96"/>
      <c r="D370" s="97"/>
      <c r="E370" s="97"/>
      <c r="F370" s="67" t="str">
        <f t="shared" si="5"/>
        <v/>
      </c>
      <c r="G370" s="96"/>
      <c r="H370" s="96"/>
      <c r="I370" s="89"/>
      <c r="J370" s="44"/>
      <c r="K370" s="44"/>
      <c r="L370" s="44"/>
      <c r="M370" s="5"/>
      <c r="N370" s="5"/>
      <c r="O370" s="5"/>
      <c r="P370" s="5"/>
      <c r="Q370" s="5"/>
      <c r="R370" s="5"/>
      <c r="S370" s="5"/>
      <c r="T370" s="5"/>
      <c r="U370" s="5"/>
      <c r="V370" s="5"/>
      <c r="W370" s="5"/>
      <c r="X370" s="5"/>
      <c r="Y370" s="5"/>
      <c r="Z370" s="5"/>
    </row>
    <row r="371" spans="1:26">
      <c r="A371" s="95"/>
      <c r="B371" s="107"/>
      <c r="C371" s="96"/>
      <c r="D371" s="97"/>
      <c r="E371" s="97"/>
      <c r="F371" s="67" t="str">
        <f t="shared" si="5"/>
        <v/>
      </c>
      <c r="G371" s="96"/>
      <c r="H371" s="96"/>
      <c r="I371" s="89"/>
      <c r="J371" s="44"/>
      <c r="K371" s="44"/>
      <c r="L371" s="44"/>
      <c r="M371" s="5"/>
      <c r="N371" s="5"/>
      <c r="O371" s="5"/>
      <c r="P371" s="5"/>
      <c r="Q371" s="5"/>
      <c r="R371" s="5"/>
      <c r="S371" s="5"/>
      <c r="T371" s="5"/>
      <c r="U371" s="5"/>
      <c r="V371" s="5"/>
      <c r="W371" s="5"/>
      <c r="X371" s="5"/>
      <c r="Y371" s="5"/>
      <c r="Z371" s="5"/>
    </row>
    <row r="372" spans="1:26">
      <c r="A372" s="95"/>
      <c r="B372" s="107"/>
      <c r="C372" s="96"/>
      <c r="D372" s="97"/>
      <c r="E372" s="97"/>
      <c r="F372" s="67" t="str">
        <f t="shared" si="5"/>
        <v/>
      </c>
      <c r="G372" s="96"/>
      <c r="H372" s="96"/>
      <c r="I372" s="89"/>
      <c r="J372" s="44"/>
      <c r="K372" s="44"/>
      <c r="L372" s="44"/>
      <c r="M372" s="5"/>
      <c r="N372" s="5"/>
      <c r="O372" s="5"/>
      <c r="P372" s="5"/>
      <c r="Q372" s="5"/>
      <c r="R372" s="5"/>
      <c r="S372" s="5"/>
      <c r="T372" s="5"/>
      <c r="U372" s="5"/>
      <c r="V372" s="5"/>
      <c r="W372" s="5"/>
      <c r="X372" s="5"/>
      <c r="Y372" s="5"/>
      <c r="Z372" s="5"/>
    </row>
    <row r="373" spans="1:26">
      <c r="A373" s="95"/>
      <c r="B373" s="107"/>
      <c r="C373" s="96"/>
      <c r="D373" s="97"/>
      <c r="E373" s="97"/>
      <c r="F373" s="67" t="str">
        <f t="shared" si="5"/>
        <v/>
      </c>
      <c r="G373" s="96"/>
      <c r="H373" s="96"/>
      <c r="I373" s="89"/>
      <c r="J373" s="44"/>
      <c r="K373" s="44"/>
      <c r="L373" s="44"/>
      <c r="M373" s="5"/>
      <c r="N373" s="5"/>
      <c r="O373" s="5"/>
      <c r="P373" s="5"/>
      <c r="Q373" s="5"/>
      <c r="R373" s="5"/>
      <c r="S373" s="5"/>
      <c r="T373" s="5"/>
      <c r="U373" s="5"/>
      <c r="V373" s="5"/>
      <c r="W373" s="5"/>
      <c r="X373" s="5"/>
      <c r="Y373" s="5"/>
      <c r="Z373" s="5"/>
    </row>
    <row r="374" spans="1:26">
      <c r="A374" s="95"/>
      <c r="B374" s="107"/>
      <c r="C374" s="96"/>
      <c r="D374" s="97"/>
      <c r="E374" s="97"/>
      <c r="F374" s="67" t="str">
        <f t="shared" si="5"/>
        <v/>
      </c>
      <c r="G374" s="96"/>
      <c r="H374" s="96"/>
      <c r="I374" s="89"/>
      <c r="J374" s="44"/>
      <c r="K374" s="44"/>
      <c r="L374" s="44"/>
      <c r="M374" s="5"/>
      <c r="N374" s="5"/>
      <c r="O374" s="5"/>
      <c r="P374" s="5"/>
      <c r="Q374" s="5"/>
      <c r="R374" s="5"/>
      <c r="S374" s="5"/>
      <c r="T374" s="5"/>
      <c r="U374" s="5"/>
      <c r="V374" s="5"/>
      <c r="W374" s="5"/>
      <c r="X374" s="5"/>
      <c r="Y374" s="5"/>
      <c r="Z374" s="5"/>
    </row>
    <row r="375" spans="1:26">
      <c r="A375" s="95"/>
      <c r="B375" s="107"/>
      <c r="C375" s="96"/>
      <c r="D375" s="97"/>
      <c r="E375" s="97"/>
      <c r="F375" s="67" t="str">
        <f t="shared" si="5"/>
        <v/>
      </c>
      <c r="G375" s="96"/>
      <c r="H375" s="96"/>
      <c r="I375" s="89"/>
      <c r="J375" s="44"/>
      <c r="K375" s="44"/>
      <c r="L375" s="44"/>
      <c r="M375" s="5"/>
      <c r="N375" s="5"/>
      <c r="O375" s="5"/>
      <c r="P375" s="5"/>
      <c r="Q375" s="5"/>
      <c r="R375" s="5"/>
      <c r="S375" s="5"/>
      <c r="T375" s="5"/>
      <c r="U375" s="5"/>
      <c r="V375" s="5"/>
      <c r="W375" s="5"/>
      <c r="X375" s="5"/>
      <c r="Y375" s="5"/>
      <c r="Z375" s="5"/>
    </row>
    <row r="376" spans="1:26">
      <c r="A376" s="95"/>
      <c r="B376" s="107"/>
      <c r="C376" s="96"/>
      <c r="D376" s="97"/>
      <c r="E376" s="97"/>
      <c r="F376" s="67" t="str">
        <f t="shared" si="5"/>
        <v/>
      </c>
      <c r="G376" s="96"/>
      <c r="H376" s="96"/>
      <c r="I376" s="89"/>
      <c r="J376" s="44"/>
      <c r="K376" s="44"/>
      <c r="L376" s="44"/>
      <c r="M376" s="5"/>
      <c r="N376" s="5"/>
      <c r="O376" s="5"/>
      <c r="P376" s="5"/>
      <c r="Q376" s="5"/>
      <c r="R376" s="5"/>
      <c r="S376" s="5"/>
      <c r="T376" s="5"/>
      <c r="U376" s="5"/>
      <c r="V376" s="5"/>
      <c r="W376" s="5"/>
      <c r="X376" s="5"/>
      <c r="Y376" s="5"/>
      <c r="Z376" s="5"/>
    </row>
    <row r="377" spans="1:26">
      <c r="A377" s="95"/>
      <c r="B377" s="107"/>
      <c r="C377" s="96"/>
      <c r="D377" s="97"/>
      <c r="E377" s="97"/>
      <c r="F377" s="67" t="str">
        <f t="shared" si="5"/>
        <v/>
      </c>
      <c r="G377" s="96"/>
      <c r="H377" s="96"/>
      <c r="I377" s="89"/>
      <c r="J377" s="44"/>
      <c r="K377" s="44"/>
      <c r="L377" s="44"/>
      <c r="M377" s="5"/>
      <c r="N377" s="5"/>
      <c r="O377" s="5"/>
      <c r="P377" s="5"/>
      <c r="Q377" s="5"/>
      <c r="R377" s="5"/>
      <c r="S377" s="5"/>
      <c r="T377" s="5"/>
      <c r="U377" s="5"/>
      <c r="V377" s="5"/>
      <c r="W377" s="5"/>
      <c r="X377" s="5"/>
      <c r="Y377" s="5"/>
      <c r="Z377" s="5"/>
    </row>
    <row r="378" spans="1:26">
      <c r="A378" s="95"/>
      <c r="B378" s="107"/>
      <c r="C378" s="96"/>
      <c r="D378" s="97"/>
      <c r="E378" s="97"/>
      <c r="F378" s="67" t="str">
        <f t="shared" si="5"/>
        <v/>
      </c>
      <c r="G378" s="96"/>
      <c r="H378" s="96"/>
      <c r="I378" s="89"/>
      <c r="J378" s="44"/>
      <c r="K378" s="44"/>
      <c r="L378" s="44"/>
      <c r="M378" s="5"/>
      <c r="N378" s="5"/>
      <c r="O378" s="5"/>
      <c r="P378" s="5"/>
      <c r="Q378" s="5"/>
      <c r="R378" s="5"/>
      <c r="S378" s="5"/>
      <c r="T378" s="5"/>
      <c r="U378" s="5"/>
      <c r="V378" s="5"/>
      <c r="W378" s="5"/>
      <c r="X378" s="5"/>
      <c r="Y378" s="5"/>
      <c r="Z378" s="5"/>
    </row>
    <row r="379" spans="1:26">
      <c r="A379" s="95"/>
      <c r="B379" s="107"/>
      <c r="C379" s="96"/>
      <c r="D379" s="97"/>
      <c r="E379" s="97"/>
      <c r="F379" s="67" t="str">
        <f t="shared" si="5"/>
        <v/>
      </c>
      <c r="G379" s="96"/>
      <c r="H379" s="96"/>
      <c r="I379" s="89"/>
      <c r="J379" s="44"/>
      <c r="K379" s="44"/>
      <c r="L379" s="44"/>
      <c r="M379" s="5"/>
      <c r="N379" s="5"/>
      <c r="O379" s="5"/>
      <c r="P379" s="5"/>
      <c r="Q379" s="5"/>
      <c r="R379" s="5"/>
      <c r="S379" s="5"/>
      <c r="T379" s="5"/>
      <c r="U379" s="5"/>
      <c r="V379" s="5"/>
      <c r="W379" s="5"/>
      <c r="X379" s="5"/>
      <c r="Y379" s="5"/>
      <c r="Z379" s="5"/>
    </row>
    <row r="380" spans="1:26">
      <c r="A380" s="95"/>
      <c r="B380" s="107"/>
      <c r="C380" s="96"/>
      <c r="D380" s="97"/>
      <c r="E380" s="97"/>
      <c r="F380" s="67" t="str">
        <f t="shared" si="5"/>
        <v/>
      </c>
      <c r="G380" s="96"/>
      <c r="H380" s="96"/>
      <c r="I380" s="89"/>
      <c r="J380" s="44"/>
      <c r="K380" s="44"/>
      <c r="L380" s="44"/>
      <c r="M380" s="5"/>
      <c r="N380" s="5"/>
      <c r="O380" s="5"/>
      <c r="P380" s="5"/>
      <c r="Q380" s="5"/>
      <c r="R380" s="5"/>
      <c r="S380" s="5"/>
      <c r="T380" s="5"/>
      <c r="U380" s="5"/>
      <c r="V380" s="5"/>
      <c r="W380" s="5"/>
      <c r="X380" s="5"/>
      <c r="Y380" s="5"/>
      <c r="Z380" s="5"/>
    </row>
    <row r="381" spans="1:26">
      <c r="A381" s="95"/>
      <c r="B381" s="107"/>
      <c r="C381" s="96"/>
      <c r="D381" s="97"/>
      <c r="E381" s="97"/>
      <c r="F381" s="67" t="str">
        <f t="shared" si="5"/>
        <v/>
      </c>
      <c r="G381" s="96"/>
      <c r="H381" s="96"/>
      <c r="I381" s="89"/>
      <c r="J381" s="44"/>
      <c r="K381" s="44"/>
      <c r="L381" s="44"/>
      <c r="M381" s="5"/>
      <c r="N381" s="5"/>
      <c r="O381" s="5"/>
      <c r="P381" s="5"/>
      <c r="Q381" s="5"/>
      <c r="R381" s="5"/>
      <c r="S381" s="5"/>
      <c r="T381" s="5"/>
      <c r="U381" s="5"/>
      <c r="V381" s="5"/>
      <c r="W381" s="5"/>
      <c r="X381" s="5"/>
      <c r="Y381" s="5"/>
      <c r="Z381" s="5"/>
    </row>
    <row r="382" spans="1:26">
      <c r="A382" s="95"/>
      <c r="B382" s="107"/>
      <c r="C382" s="96"/>
      <c r="D382" s="97"/>
      <c r="E382" s="97"/>
      <c r="F382" s="67" t="str">
        <f t="shared" si="5"/>
        <v/>
      </c>
      <c r="G382" s="96"/>
      <c r="H382" s="96"/>
      <c r="I382" s="89"/>
      <c r="J382" s="44"/>
      <c r="K382" s="44"/>
      <c r="L382" s="44"/>
      <c r="M382" s="5"/>
      <c r="N382" s="5"/>
      <c r="O382" s="5"/>
      <c r="P382" s="5"/>
      <c r="Q382" s="5"/>
      <c r="R382" s="5"/>
      <c r="S382" s="5"/>
      <c r="T382" s="5"/>
      <c r="U382" s="5"/>
      <c r="V382" s="5"/>
      <c r="W382" s="5"/>
      <c r="X382" s="5"/>
      <c r="Y382" s="5"/>
      <c r="Z382" s="5"/>
    </row>
    <row r="383" spans="1:26">
      <c r="A383" s="95"/>
      <c r="B383" s="107"/>
      <c r="C383" s="96"/>
      <c r="D383" s="97"/>
      <c r="E383" s="97"/>
      <c r="F383" s="67" t="str">
        <f t="shared" si="5"/>
        <v/>
      </c>
      <c r="G383" s="96"/>
      <c r="H383" s="96"/>
      <c r="I383" s="89"/>
      <c r="J383" s="44"/>
      <c r="K383" s="44"/>
      <c r="L383" s="44"/>
      <c r="M383" s="5"/>
      <c r="N383" s="5"/>
      <c r="O383" s="5"/>
      <c r="P383" s="5"/>
      <c r="Q383" s="5"/>
      <c r="R383" s="5"/>
      <c r="S383" s="5"/>
      <c r="T383" s="5"/>
      <c r="U383" s="5"/>
      <c r="V383" s="5"/>
      <c r="W383" s="5"/>
      <c r="X383" s="5"/>
      <c r="Y383" s="5"/>
      <c r="Z383" s="5"/>
    </row>
    <row r="384" spans="1:26">
      <c r="A384" s="95"/>
      <c r="B384" s="107"/>
      <c r="C384" s="96"/>
      <c r="D384" s="97"/>
      <c r="E384" s="97"/>
      <c r="F384" s="67" t="str">
        <f t="shared" si="5"/>
        <v/>
      </c>
      <c r="G384" s="96"/>
      <c r="H384" s="96"/>
      <c r="I384" s="89"/>
      <c r="J384" s="44"/>
      <c r="K384" s="44"/>
      <c r="L384" s="44"/>
      <c r="M384" s="5"/>
      <c r="N384" s="5"/>
      <c r="O384" s="5"/>
      <c r="P384" s="5"/>
      <c r="Q384" s="5"/>
      <c r="R384" s="5"/>
      <c r="S384" s="5"/>
      <c r="T384" s="5"/>
      <c r="U384" s="5"/>
      <c r="V384" s="5"/>
      <c r="W384" s="5"/>
      <c r="X384" s="5"/>
      <c r="Y384" s="5"/>
      <c r="Z384" s="5"/>
    </row>
    <row r="385" spans="1:26">
      <c r="A385" s="95"/>
      <c r="B385" s="107"/>
      <c r="C385" s="96"/>
      <c r="D385" s="97"/>
      <c r="E385" s="97"/>
      <c r="F385" s="67" t="str">
        <f t="shared" si="5"/>
        <v/>
      </c>
      <c r="G385" s="96"/>
      <c r="H385" s="96"/>
      <c r="I385" s="89"/>
      <c r="J385" s="44"/>
      <c r="K385" s="44"/>
      <c r="L385" s="44"/>
      <c r="M385" s="5"/>
      <c r="N385" s="5"/>
      <c r="O385" s="5"/>
      <c r="P385" s="5"/>
      <c r="Q385" s="5"/>
      <c r="R385" s="5"/>
      <c r="S385" s="5"/>
      <c r="T385" s="5"/>
      <c r="U385" s="5"/>
      <c r="V385" s="5"/>
      <c r="W385" s="5"/>
      <c r="X385" s="5"/>
      <c r="Y385" s="5"/>
      <c r="Z385" s="5"/>
    </row>
    <row r="386" spans="1:26">
      <c r="A386" s="95"/>
      <c r="B386" s="107"/>
      <c r="C386" s="96"/>
      <c r="D386" s="97"/>
      <c r="E386" s="97"/>
      <c r="F386" s="67" t="str">
        <f t="shared" si="5"/>
        <v/>
      </c>
      <c r="G386" s="96"/>
      <c r="H386" s="96"/>
      <c r="I386" s="89"/>
      <c r="J386" s="44"/>
      <c r="K386" s="44"/>
      <c r="L386" s="44"/>
      <c r="M386" s="5"/>
      <c r="N386" s="5"/>
      <c r="O386" s="5"/>
      <c r="P386" s="5"/>
      <c r="Q386" s="5"/>
      <c r="R386" s="5"/>
      <c r="S386" s="5"/>
      <c r="T386" s="5"/>
      <c r="U386" s="5"/>
      <c r="V386" s="5"/>
      <c r="W386" s="5"/>
      <c r="X386" s="5"/>
      <c r="Y386" s="5"/>
      <c r="Z386" s="5"/>
    </row>
    <row r="387" spans="1:26">
      <c r="A387" s="95"/>
      <c r="B387" s="107"/>
      <c r="C387" s="96"/>
      <c r="D387" s="97"/>
      <c r="E387" s="97"/>
      <c r="F387" s="67" t="str">
        <f t="shared" si="5"/>
        <v/>
      </c>
      <c r="G387" s="96"/>
      <c r="H387" s="96"/>
      <c r="I387" s="89"/>
      <c r="J387" s="44"/>
      <c r="K387" s="44"/>
      <c r="L387" s="44"/>
      <c r="M387" s="5"/>
      <c r="N387" s="5"/>
      <c r="O387" s="5"/>
      <c r="P387" s="5"/>
      <c r="Q387" s="5"/>
      <c r="R387" s="5"/>
      <c r="S387" s="5"/>
      <c r="T387" s="5"/>
      <c r="U387" s="5"/>
      <c r="V387" s="5"/>
      <c r="W387" s="5"/>
      <c r="X387" s="5"/>
      <c r="Y387" s="5"/>
      <c r="Z387" s="5"/>
    </row>
    <row r="388" spans="1:26">
      <c r="A388" s="95"/>
      <c r="B388" s="107"/>
      <c r="C388" s="96"/>
      <c r="D388" s="97"/>
      <c r="E388" s="97"/>
      <c r="F388" s="67" t="str">
        <f t="shared" si="5"/>
        <v/>
      </c>
      <c r="G388" s="96"/>
      <c r="H388" s="96"/>
      <c r="I388" s="89"/>
      <c r="J388" s="44"/>
      <c r="K388" s="44"/>
      <c r="L388" s="44"/>
      <c r="M388" s="5"/>
      <c r="N388" s="5"/>
      <c r="O388" s="5"/>
      <c r="P388" s="5"/>
      <c r="Q388" s="5"/>
      <c r="R388" s="5"/>
      <c r="S388" s="5"/>
      <c r="T388" s="5"/>
      <c r="U388" s="5"/>
      <c r="V388" s="5"/>
      <c r="W388" s="5"/>
      <c r="X388" s="5"/>
      <c r="Y388" s="5"/>
      <c r="Z388" s="5"/>
    </row>
    <row r="389" spans="1:26">
      <c r="A389" s="95"/>
      <c r="B389" s="107"/>
      <c r="C389" s="96"/>
      <c r="D389" s="97"/>
      <c r="E389" s="97"/>
      <c r="F389" s="67" t="str">
        <f t="shared" si="5"/>
        <v/>
      </c>
      <c r="G389" s="96"/>
      <c r="H389" s="96"/>
      <c r="I389" s="89"/>
      <c r="J389" s="44"/>
      <c r="K389" s="44"/>
      <c r="L389" s="44"/>
      <c r="M389" s="5"/>
      <c r="N389" s="5"/>
      <c r="O389" s="5"/>
      <c r="P389" s="5"/>
      <c r="Q389" s="5"/>
      <c r="R389" s="5"/>
      <c r="S389" s="5"/>
      <c r="T389" s="5"/>
      <c r="U389" s="5"/>
      <c r="V389" s="5"/>
      <c r="W389" s="5"/>
      <c r="X389" s="5"/>
      <c r="Y389" s="5"/>
      <c r="Z389" s="5"/>
    </row>
    <row r="390" spans="1:26">
      <c r="A390" s="95"/>
      <c r="B390" s="107"/>
      <c r="C390" s="96"/>
      <c r="D390" s="97"/>
      <c r="E390" s="97"/>
      <c r="F390" s="67" t="str">
        <f t="shared" ref="F390:F453" si="6">IF($A390="","",$F389+$D390-$E390)</f>
        <v/>
      </c>
      <c r="G390" s="96"/>
      <c r="H390" s="96"/>
      <c r="I390" s="89"/>
      <c r="J390" s="44"/>
      <c r="K390" s="44"/>
      <c r="L390" s="44"/>
      <c r="M390" s="5"/>
      <c r="N390" s="5"/>
      <c r="O390" s="5"/>
      <c r="P390" s="5"/>
      <c r="Q390" s="5"/>
      <c r="R390" s="5"/>
      <c r="S390" s="5"/>
      <c r="T390" s="5"/>
      <c r="U390" s="5"/>
      <c r="V390" s="5"/>
      <c r="W390" s="5"/>
      <c r="X390" s="5"/>
      <c r="Y390" s="5"/>
      <c r="Z390" s="5"/>
    </row>
    <row r="391" spans="1:26">
      <c r="A391" s="95"/>
      <c r="B391" s="107"/>
      <c r="C391" s="96"/>
      <c r="D391" s="97"/>
      <c r="E391" s="97"/>
      <c r="F391" s="67" t="str">
        <f t="shared" si="6"/>
        <v/>
      </c>
      <c r="G391" s="96"/>
      <c r="H391" s="96"/>
      <c r="I391" s="89"/>
      <c r="J391" s="44"/>
      <c r="K391" s="44"/>
      <c r="L391" s="44"/>
      <c r="M391" s="5"/>
      <c r="N391" s="5"/>
      <c r="O391" s="5"/>
      <c r="P391" s="5"/>
      <c r="Q391" s="5"/>
      <c r="R391" s="5"/>
      <c r="S391" s="5"/>
      <c r="T391" s="5"/>
      <c r="U391" s="5"/>
      <c r="V391" s="5"/>
      <c r="W391" s="5"/>
      <c r="X391" s="5"/>
      <c r="Y391" s="5"/>
      <c r="Z391" s="5"/>
    </row>
    <row r="392" spans="1:26">
      <c r="A392" s="95"/>
      <c r="B392" s="107"/>
      <c r="C392" s="96"/>
      <c r="D392" s="97"/>
      <c r="E392" s="97"/>
      <c r="F392" s="67" t="str">
        <f t="shared" si="6"/>
        <v/>
      </c>
      <c r="G392" s="96"/>
      <c r="H392" s="96"/>
      <c r="I392" s="89"/>
      <c r="J392" s="44"/>
      <c r="K392" s="44"/>
      <c r="L392" s="44"/>
      <c r="M392" s="5"/>
      <c r="N392" s="5"/>
      <c r="O392" s="5"/>
      <c r="P392" s="5"/>
      <c r="Q392" s="5"/>
      <c r="R392" s="5"/>
      <c r="S392" s="5"/>
      <c r="T392" s="5"/>
      <c r="U392" s="5"/>
      <c r="V392" s="5"/>
      <c r="W392" s="5"/>
      <c r="X392" s="5"/>
      <c r="Y392" s="5"/>
      <c r="Z392" s="5"/>
    </row>
    <row r="393" spans="1:26">
      <c r="A393" s="95"/>
      <c r="B393" s="107"/>
      <c r="C393" s="96"/>
      <c r="D393" s="97"/>
      <c r="E393" s="97"/>
      <c r="F393" s="67" t="str">
        <f t="shared" si="6"/>
        <v/>
      </c>
      <c r="G393" s="96"/>
      <c r="H393" s="96"/>
      <c r="I393" s="89"/>
      <c r="J393" s="44"/>
      <c r="K393" s="44"/>
      <c r="L393" s="44"/>
      <c r="M393" s="5"/>
      <c r="N393" s="5"/>
      <c r="O393" s="5"/>
      <c r="P393" s="5"/>
      <c r="Q393" s="5"/>
      <c r="R393" s="5"/>
      <c r="S393" s="5"/>
      <c r="T393" s="5"/>
      <c r="U393" s="5"/>
      <c r="V393" s="5"/>
      <c r="W393" s="5"/>
      <c r="X393" s="5"/>
      <c r="Y393" s="5"/>
      <c r="Z393" s="5"/>
    </row>
    <row r="394" spans="1:26">
      <c r="A394" s="95"/>
      <c r="B394" s="107"/>
      <c r="C394" s="96"/>
      <c r="D394" s="97"/>
      <c r="E394" s="97"/>
      <c r="F394" s="67" t="str">
        <f t="shared" si="6"/>
        <v/>
      </c>
      <c r="G394" s="96"/>
      <c r="H394" s="96"/>
      <c r="I394" s="89"/>
      <c r="J394" s="44"/>
      <c r="K394" s="44"/>
      <c r="L394" s="44"/>
      <c r="M394" s="5"/>
      <c r="N394" s="5"/>
      <c r="O394" s="5"/>
      <c r="P394" s="5"/>
      <c r="Q394" s="5"/>
      <c r="R394" s="5"/>
      <c r="S394" s="5"/>
      <c r="T394" s="5"/>
      <c r="U394" s="5"/>
      <c r="V394" s="5"/>
      <c r="W394" s="5"/>
      <c r="X394" s="5"/>
      <c r="Y394" s="5"/>
      <c r="Z394" s="5"/>
    </row>
    <row r="395" spans="1:26">
      <c r="A395" s="95"/>
      <c r="B395" s="107"/>
      <c r="C395" s="96"/>
      <c r="D395" s="97"/>
      <c r="E395" s="97"/>
      <c r="F395" s="67" t="str">
        <f t="shared" si="6"/>
        <v/>
      </c>
      <c r="G395" s="96"/>
      <c r="H395" s="96"/>
      <c r="I395" s="89"/>
      <c r="J395" s="44"/>
      <c r="K395" s="44"/>
      <c r="L395" s="44"/>
      <c r="M395" s="5"/>
      <c r="N395" s="5"/>
      <c r="O395" s="5"/>
      <c r="P395" s="5"/>
      <c r="Q395" s="5"/>
      <c r="R395" s="5"/>
      <c r="S395" s="5"/>
      <c r="T395" s="5"/>
      <c r="U395" s="5"/>
      <c r="V395" s="5"/>
      <c r="W395" s="5"/>
      <c r="X395" s="5"/>
      <c r="Y395" s="5"/>
      <c r="Z395" s="5"/>
    </row>
    <row r="396" spans="1:26">
      <c r="A396" s="95"/>
      <c r="B396" s="107"/>
      <c r="C396" s="96"/>
      <c r="D396" s="97"/>
      <c r="E396" s="97"/>
      <c r="F396" s="67" t="str">
        <f t="shared" si="6"/>
        <v/>
      </c>
      <c r="G396" s="96"/>
      <c r="H396" s="96"/>
      <c r="I396" s="89"/>
      <c r="J396" s="44"/>
      <c r="K396" s="44"/>
      <c r="L396" s="44"/>
      <c r="M396" s="5"/>
      <c r="N396" s="5"/>
      <c r="O396" s="5"/>
      <c r="P396" s="5"/>
      <c r="Q396" s="5"/>
      <c r="R396" s="5"/>
      <c r="S396" s="5"/>
      <c r="T396" s="5"/>
      <c r="U396" s="5"/>
      <c r="V396" s="5"/>
      <c r="W396" s="5"/>
      <c r="X396" s="5"/>
      <c r="Y396" s="5"/>
      <c r="Z396" s="5"/>
    </row>
    <row r="397" spans="1:26">
      <c r="A397" s="95"/>
      <c r="B397" s="107"/>
      <c r="C397" s="96"/>
      <c r="D397" s="97"/>
      <c r="E397" s="97"/>
      <c r="F397" s="67" t="str">
        <f t="shared" si="6"/>
        <v/>
      </c>
      <c r="G397" s="96"/>
      <c r="H397" s="96"/>
      <c r="I397" s="89"/>
      <c r="J397" s="44"/>
      <c r="K397" s="44"/>
      <c r="L397" s="44"/>
      <c r="M397" s="5"/>
      <c r="N397" s="5"/>
      <c r="O397" s="5"/>
      <c r="P397" s="5"/>
      <c r="Q397" s="5"/>
      <c r="R397" s="5"/>
      <c r="S397" s="5"/>
      <c r="T397" s="5"/>
      <c r="U397" s="5"/>
      <c r="V397" s="5"/>
      <c r="W397" s="5"/>
      <c r="X397" s="5"/>
      <c r="Y397" s="5"/>
      <c r="Z397" s="5"/>
    </row>
    <row r="398" spans="1:26">
      <c r="A398" s="95"/>
      <c r="B398" s="107"/>
      <c r="C398" s="96"/>
      <c r="D398" s="97"/>
      <c r="E398" s="97"/>
      <c r="F398" s="67" t="str">
        <f t="shared" si="6"/>
        <v/>
      </c>
      <c r="G398" s="96"/>
      <c r="H398" s="96"/>
      <c r="I398" s="89"/>
      <c r="J398" s="44"/>
      <c r="K398" s="44"/>
      <c r="L398" s="44"/>
      <c r="M398" s="5"/>
      <c r="N398" s="5"/>
      <c r="O398" s="5"/>
      <c r="P398" s="5"/>
      <c r="Q398" s="5"/>
      <c r="R398" s="5"/>
      <c r="S398" s="5"/>
      <c r="T398" s="5"/>
      <c r="U398" s="5"/>
      <c r="V398" s="5"/>
      <c r="W398" s="5"/>
      <c r="X398" s="5"/>
      <c r="Y398" s="5"/>
      <c r="Z398" s="5"/>
    </row>
    <row r="399" spans="1:26">
      <c r="A399" s="95"/>
      <c r="B399" s="107"/>
      <c r="C399" s="96"/>
      <c r="D399" s="97"/>
      <c r="E399" s="97"/>
      <c r="F399" s="67" t="str">
        <f t="shared" si="6"/>
        <v/>
      </c>
      <c r="G399" s="96"/>
      <c r="H399" s="96"/>
      <c r="I399" s="89"/>
      <c r="J399" s="44"/>
      <c r="K399" s="44"/>
      <c r="L399" s="44"/>
      <c r="M399" s="5"/>
      <c r="N399" s="5"/>
      <c r="O399" s="5"/>
      <c r="P399" s="5"/>
      <c r="Q399" s="5"/>
      <c r="R399" s="5"/>
      <c r="S399" s="5"/>
      <c r="T399" s="5"/>
      <c r="U399" s="5"/>
      <c r="V399" s="5"/>
      <c r="W399" s="5"/>
      <c r="X399" s="5"/>
      <c r="Y399" s="5"/>
      <c r="Z399" s="5"/>
    </row>
    <row r="400" spans="1:26">
      <c r="A400" s="95"/>
      <c r="B400" s="107"/>
      <c r="C400" s="96"/>
      <c r="D400" s="97"/>
      <c r="E400" s="97"/>
      <c r="F400" s="67" t="str">
        <f t="shared" si="6"/>
        <v/>
      </c>
      <c r="G400" s="96"/>
      <c r="H400" s="96"/>
      <c r="I400" s="89"/>
      <c r="J400" s="44"/>
      <c r="K400" s="44"/>
      <c r="L400" s="44"/>
      <c r="M400" s="5"/>
      <c r="N400" s="5"/>
      <c r="O400" s="5"/>
      <c r="P400" s="5"/>
      <c r="Q400" s="5"/>
      <c r="R400" s="5"/>
      <c r="S400" s="5"/>
      <c r="T400" s="5"/>
      <c r="U400" s="5"/>
      <c r="V400" s="5"/>
      <c r="W400" s="5"/>
      <c r="X400" s="5"/>
      <c r="Y400" s="5"/>
      <c r="Z400" s="5"/>
    </row>
    <row r="401" spans="1:26">
      <c r="A401" s="95"/>
      <c r="B401" s="107"/>
      <c r="C401" s="96"/>
      <c r="D401" s="97"/>
      <c r="E401" s="97"/>
      <c r="F401" s="67" t="str">
        <f t="shared" si="6"/>
        <v/>
      </c>
      <c r="G401" s="96"/>
      <c r="H401" s="96"/>
      <c r="I401" s="89"/>
      <c r="J401" s="44"/>
      <c r="K401" s="44"/>
      <c r="L401" s="44"/>
      <c r="M401" s="5"/>
      <c r="N401" s="5"/>
      <c r="O401" s="5"/>
      <c r="P401" s="5"/>
      <c r="Q401" s="5"/>
      <c r="R401" s="5"/>
      <c r="S401" s="5"/>
      <c r="T401" s="5"/>
      <c r="U401" s="5"/>
      <c r="V401" s="5"/>
      <c r="W401" s="5"/>
      <c r="X401" s="5"/>
      <c r="Y401" s="5"/>
      <c r="Z401" s="5"/>
    </row>
    <row r="402" spans="1:26">
      <c r="A402" s="95"/>
      <c r="B402" s="107"/>
      <c r="C402" s="96"/>
      <c r="D402" s="97"/>
      <c r="E402" s="97"/>
      <c r="F402" s="67" t="str">
        <f t="shared" si="6"/>
        <v/>
      </c>
      <c r="G402" s="96"/>
      <c r="H402" s="96"/>
      <c r="I402" s="89"/>
      <c r="J402" s="44"/>
      <c r="K402" s="44"/>
      <c r="L402" s="44"/>
      <c r="M402" s="5"/>
      <c r="N402" s="5"/>
      <c r="O402" s="5"/>
      <c r="P402" s="5"/>
      <c r="Q402" s="5"/>
      <c r="R402" s="5"/>
      <c r="S402" s="5"/>
      <c r="T402" s="5"/>
      <c r="U402" s="5"/>
      <c r="V402" s="5"/>
      <c r="W402" s="5"/>
      <c r="X402" s="5"/>
      <c r="Y402" s="5"/>
      <c r="Z402" s="5"/>
    </row>
    <row r="403" spans="1:26">
      <c r="A403" s="95"/>
      <c r="B403" s="107"/>
      <c r="C403" s="96"/>
      <c r="D403" s="97"/>
      <c r="E403" s="97"/>
      <c r="F403" s="67" t="str">
        <f t="shared" si="6"/>
        <v/>
      </c>
      <c r="G403" s="96"/>
      <c r="H403" s="96"/>
      <c r="I403" s="89"/>
      <c r="J403" s="44"/>
      <c r="K403" s="44"/>
      <c r="L403" s="44"/>
      <c r="M403" s="5"/>
      <c r="N403" s="5"/>
      <c r="O403" s="5"/>
      <c r="P403" s="5"/>
      <c r="Q403" s="5"/>
      <c r="R403" s="5"/>
      <c r="S403" s="5"/>
      <c r="T403" s="5"/>
      <c r="U403" s="5"/>
      <c r="V403" s="5"/>
      <c r="W403" s="5"/>
      <c r="X403" s="5"/>
      <c r="Y403" s="5"/>
      <c r="Z403" s="5"/>
    </row>
    <row r="404" spans="1:26">
      <c r="A404" s="95"/>
      <c r="B404" s="107"/>
      <c r="C404" s="96"/>
      <c r="D404" s="97"/>
      <c r="E404" s="97"/>
      <c r="F404" s="67" t="str">
        <f t="shared" si="6"/>
        <v/>
      </c>
      <c r="G404" s="96"/>
      <c r="H404" s="96"/>
      <c r="I404" s="89"/>
      <c r="J404" s="44"/>
      <c r="K404" s="44"/>
      <c r="L404" s="44"/>
      <c r="M404" s="5"/>
      <c r="N404" s="5"/>
      <c r="O404" s="5"/>
      <c r="P404" s="5"/>
      <c r="Q404" s="5"/>
      <c r="R404" s="5"/>
      <c r="S404" s="5"/>
      <c r="T404" s="5"/>
      <c r="U404" s="5"/>
      <c r="V404" s="5"/>
      <c r="W404" s="5"/>
      <c r="X404" s="5"/>
      <c r="Y404" s="5"/>
      <c r="Z404" s="5"/>
    </row>
    <row r="405" spans="1:26">
      <c r="A405" s="95"/>
      <c r="B405" s="107"/>
      <c r="C405" s="96"/>
      <c r="D405" s="97"/>
      <c r="E405" s="97"/>
      <c r="F405" s="67" t="str">
        <f t="shared" si="6"/>
        <v/>
      </c>
      <c r="G405" s="96"/>
      <c r="H405" s="96"/>
      <c r="I405" s="89"/>
      <c r="J405" s="44"/>
      <c r="K405" s="44"/>
      <c r="L405" s="44"/>
      <c r="M405" s="5"/>
      <c r="N405" s="5"/>
      <c r="O405" s="5"/>
      <c r="P405" s="5"/>
      <c r="Q405" s="5"/>
      <c r="R405" s="5"/>
      <c r="S405" s="5"/>
      <c r="T405" s="5"/>
      <c r="U405" s="5"/>
      <c r="V405" s="5"/>
      <c r="W405" s="5"/>
      <c r="X405" s="5"/>
      <c r="Y405" s="5"/>
      <c r="Z405" s="5"/>
    </row>
    <row r="406" spans="1:26">
      <c r="A406" s="95"/>
      <c r="B406" s="107"/>
      <c r="C406" s="96"/>
      <c r="D406" s="97"/>
      <c r="E406" s="97"/>
      <c r="F406" s="67" t="str">
        <f t="shared" si="6"/>
        <v/>
      </c>
      <c r="G406" s="96"/>
      <c r="H406" s="96"/>
      <c r="I406" s="89"/>
      <c r="J406" s="44"/>
      <c r="K406" s="44"/>
      <c r="L406" s="44"/>
      <c r="M406" s="5"/>
      <c r="N406" s="5"/>
      <c r="O406" s="5"/>
      <c r="P406" s="5"/>
      <c r="Q406" s="5"/>
      <c r="R406" s="5"/>
      <c r="S406" s="5"/>
      <c r="T406" s="5"/>
      <c r="U406" s="5"/>
      <c r="V406" s="5"/>
      <c r="W406" s="5"/>
      <c r="X406" s="5"/>
      <c r="Y406" s="5"/>
      <c r="Z406" s="5"/>
    </row>
    <row r="407" spans="1:26">
      <c r="A407" s="95"/>
      <c r="B407" s="107"/>
      <c r="C407" s="96"/>
      <c r="D407" s="97"/>
      <c r="E407" s="97"/>
      <c r="F407" s="67" t="str">
        <f t="shared" si="6"/>
        <v/>
      </c>
      <c r="G407" s="96"/>
      <c r="H407" s="96"/>
      <c r="I407" s="89"/>
      <c r="J407" s="44"/>
      <c r="K407" s="44"/>
      <c r="L407" s="44"/>
      <c r="M407" s="5"/>
      <c r="N407" s="5"/>
      <c r="O407" s="5"/>
      <c r="P407" s="5"/>
      <c r="Q407" s="5"/>
      <c r="R407" s="5"/>
      <c r="S407" s="5"/>
      <c r="T407" s="5"/>
      <c r="U407" s="5"/>
      <c r="V407" s="5"/>
      <c r="W407" s="5"/>
      <c r="X407" s="5"/>
      <c r="Y407" s="5"/>
      <c r="Z407" s="5"/>
    </row>
    <row r="408" spans="1:26">
      <c r="A408" s="95"/>
      <c r="B408" s="107"/>
      <c r="C408" s="96"/>
      <c r="D408" s="97"/>
      <c r="E408" s="97"/>
      <c r="F408" s="67" t="str">
        <f t="shared" si="6"/>
        <v/>
      </c>
      <c r="G408" s="96"/>
      <c r="H408" s="96"/>
      <c r="I408" s="89"/>
      <c r="J408" s="44"/>
      <c r="K408" s="44"/>
      <c r="L408" s="44"/>
      <c r="M408" s="5"/>
      <c r="N408" s="5"/>
      <c r="O408" s="5"/>
      <c r="P408" s="5"/>
      <c r="Q408" s="5"/>
      <c r="R408" s="5"/>
      <c r="S408" s="5"/>
      <c r="T408" s="5"/>
      <c r="U408" s="5"/>
      <c r="V408" s="5"/>
      <c r="W408" s="5"/>
      <c r="X408" s="5"/>
      <c r="Y408" s="5"/>
      <c r="Z408" s="5"/>
    </row>
    <row r="409" spans="1:26">
      <c r="A409" s="95"/>
      <c r="B409" s="107"/>
      <c r="C409" s="96"/>
      <c r="D409" s="97"/>
      <c r="E409" s="97"/>
      <c r="F409" s="67" t="str">
        <f t="shared" si="6"/>
        <v/>
      </c>
      <c r="G409" s="96"/>
      <c r="H409" s="96"/>
      <c r="I409" s="89"/>
      <c r="J409" s="44"/>
      <c r="K409" s="44"/>
      <c r="L409" s="44"/>
      <c r="M409" s="5"/>
      <c r="N409" s="5"/>
      <c r="O409" s="5"/>
      <c r="P409" s="5"/>
      <c r="Q409" s="5"/>
      <c r="R409" s="5"/>
      <c r="S409" s="5"/>
      <c r="T409" s="5"/>
      <c r="U409" s="5"/>
      <c r="V409" s="5"/>
      <c r="W409" s="5"/>
      <c r="X409" s="5"/>
      <c r="Y409" s="5"/>
      <c r="Z409" s="5"/>
    </row>
    <row r="410" spans="1:26">
      <c r="A410" s="95"/>
      <c r="B410" s="107"/>
      <c r="C410" s="96"/>
      <c r="D410" s="97"/>
      <c r="E410" s="97"/>
      <c r="F410" s="67" t="str">
        <f t="shared" si="6"/>
        <v/>
      </c>
      <c r="G410" s="96"/>
      <c r="H410" s="96"/>
      <c r="I410" s="89"/>
      <c r="J410" s="44"/>
      <c r="K410" s="44"/>
      <c r="L410" s="44"/>
      <c r="M410" s="5"/>
      <c r="N410" s="5"/>
      <c r="O410" s="5"/>
      <c r="P410" s="5"/>
      <c r="Q410" s="5"/>
      <c r="R410" s="5"/>
      <c r="S410" s="5"/>
      <c r="T410" s="5"/>
      <c r="U410" s="5"/>
      <c r="V410" s="5"/>
      <c r="W410" s="5"/>
      <c r="X410" s="5"/>
      <c r="Y410" s="5"/>
      <c r="Z410" s="5"/>
    </row>
    <row r="411" spans="1:26">
      <c r="A411" s="95"/>
      <c r="B411" s="107"/>
      <c r="C411" s="96"/>
      <c r="D411" s="97"/>
      <c r="E411" s="97"/>
      <c r="F411" s="67" t="str">
        <f t="shared" si="6"/>
        <v/>
      </c>
      <c r="G411" s="96"/>
      <c r="H411" s="96"/>
      <c r="I411" s="89"/>
      <c r="J411" s="44"/>
      <c r="K411" s="44"/>
      <c r="L411" s="44"/>
      <c r="M411" s="5"/>
      <c r="N411" s="5"/>
      <c r="O411" s="5"/>
      <c r="P411" s="5"/>
      <c r="Q411" s="5"/>
      <c r="R411" s="5"/>
      <c r="S411" s="5"/>
      <c r="T411" s="5"/>
      <c r="U411" s="5"/>
      <c r="V411" s="5"/>
      <c r="W411" s="5"/>
      <c r="X411" s="5"/>
      <c r="Y411" s="5"/>
      <c r="Z411" s="5"/>
    </row>
    <row r="412" spans="1:26">
      <c r="A412" s="95"/>
      <c r="B412" s="107"/>
      <c r="C412" s="96"/>
      <c r="D412" s="97"/>
      <c r="E412" s="97"/>
      <c r="F412" s="67" t="str">
        <f t="shared" si="6"/>
        <v/>
      </c>
      <c r="G412" s="96"/>
      <c r="H412" s="96"/>
      <c r="I412" s="89"/>
      <c r="J412" s="44"/>
      <c r="K412" s="44"/>
      <c r="L412" s="44"/>
      <c r="M412" s="5"/>
      <c r="N412" s="5"/>
      <c r="O412" s="5"/>
      <c r="P412" s="5"/>
      <c r="Q412" s="5"/>
      <c r="R412" s="5"/>
      <c r="S412" s="5"/>
      <c r="T412" s="5"/>
      <c r="U412" s="5"/>
      <c r="V412" s="5"/>
      <c r="W412" s="5"/>
      <c r="X412" s="5"/>
      <c r="Y412" s="5"/>
      <c r="Z412" s="5"/>
    </row>
    <row r="413" spans="1:26">
      <c r="A413" s="95"/>
      <c r="B413" s="107"/>
      <c r="C413" s="96"/>
      <c r="D413" s="97"/>
      <c r="E413" s="97"/>
      <c r="F413" s="67" t="str">
        <f t="shared" si="6"/>
        <v/>
      </c>
      <c r="G413" s="96"/>
      <c r="H413" s="96"/>
      <c r="I413" s="89"/>
      <c r="J413" s="44"/>
      <c r="K413" s="44"/>
      <c r="L413" s="44"/>
      <c r="M413" s="5"/>
      <c r="N413" s="5"/>
      <c r="O413" s="5"/>
      <c r="P413" s="5"/>
      <c r="Q413" s="5"/>
      <c r="R413" s="5"/>
      <c r="S413" s="5"/>
      <c r="T413" s="5"/>
      <c r="U413" s="5"/>
      <c r="V413" s="5"/>
      <c r="W413" s="5"/>
      <c r="X413" s="5"/>
      <c r="Y413" s="5"/>
      <c r="Z413" s="5"/>
    </row>
    <row r="414" spans="1:26">
      <c r="A414" s="95"/>
      <c r="B414" s="107"/>
      <c r="C414" s="96"/>
      <c r="D414" s="97"/>
      <c r="E414" s="97"/>
      <c r="F414" s="67" t="str">
        <f t="shared" si="6"/>
        <v/>
      </c>
      <c r="G414" s="96"/>
      <c r="H414" s="96"/>
      <c r="I414" s="89"/>
      <c r="J414" s="44"/>
      <c r="K414" s="44"/>
      <c r="L414" s="44"/>
      <c r="M414" s="5"/>
      <c r="N414" s="5"/>
      <c r="O414" s="5"/>
      <c r="P414" s="5"/>
      <c r="Q414" s="5"/>
      <c r="R414" s="5"/>
      <c r="S414" s="5"/>
      <c r="T414" s="5"/>
      <c r="U414" s="5"/>
      <c r="V414" s="5"/>
      <c r="W414" s="5"/>
      <c r="X414" s="5"/>
      <c r="Y414" s="5"/>
      <c r="Z414" s="5"/>
    </row>
    <row r="415" spans="1:26">
      <c r="A415" s="95"/>
      <c r="B415" s="107"/>
      <c r="C415" s="96"/>
      <c r="D415" s="97"/>
      <c r="E415" s="97"/>
      <c r="F415" s="67" t="str">
        <f t="shared" si="6"/>
        <v/>
      </c>
      <c r="G415" s="96"/>
      <c r="H415" s="96"/>
      <c r="I415" s="89"/>
      <c r="J415" s="44"/>
      <c r="K415" s="44"/>
      <c r="L415" s="44"/>
      <c r="M415" s="5"/>
      <c r="N415" s="5"/>
      <c r="O415" s="5"/>
      <c r="P415" s="5"/>
      <c r="Q415" s="5"/>
      <c r="R415" s="5"/>
      <c r="S415" s="5"/>
      <c r="T415" s="5"/>
      <c r="U415" s="5"/>
      <c r="V415" s="5"/>
      <c r="W415" s="5"/>
      <c r="X415" s="5"/>
      <c r="Y415" s="5"/>
      <c r="Z415" s="5"/>
    </row>
    <row r="416" spans="1:26">
      <c r="A416" s="95"/>
      <c r="B416" s="107"/>
      <c r="C416" s="96"/>
      <c r="D416" s="97"/>
      <c r="E416" s="97"/>
      <c r="F416" s="67" t="str">
        <f t="shared" si="6"/>
        <v/>
      </c>
      <c r="G416" s="96"/>
      <c r="H416" s="96"/>
      <c r="I416" s="89"/>
      <c r="J416" s="44"/>
      <c r="K416" s="44"/>
      <c r="L416" s="44"/>
      <c r="M416" s="5"/>
      <c r="N416" s="5"/>
      <c r="O416" s="5"/>
      <c r="P416" s="5"/>
      <c r="Q416" s="5"/>
      <c r="R416" s="5"/>
      <c r="S416" s="5"/>
      <c r="T416" s="5"/>
      <c r="U416" s="5"/>
      <c r="V416" s="5"/>
      <c r="W416" s="5"/>
      <c r="X416" s="5"/>
      <c r="Y416" s="5"/>
      <c r="Z416" s="5"/>
    </row>
    <row r="417" spans="1:26">
      <c r="A417" s="95"/>
      <c r="B417" s="107"/>
      <c r="C417" s="96"/>
      <c r="D417" s="97"/>
      <c r="E417" s="97"/>
      <c r="F417" s="67" t="str">
        <f t="shared" si="6"/>
        <v/>
      </c>
      <c r="G417" s="96"/>
      <c r="H417" s="96"/>
      <c r="I417" s="89"/>
      <c r="J417" s="44"/>
      <c r="K417" s="44"/>
      <c r="L417" s="44"/>
      <c r="M417" s="5"/>
      <c r="N417" s="5"/>
      <c r="O417" s="5"/>
      <c r="P417" s="5"/>
      <c r="Q417" s="5"/>
      <c r="R417" s="5"/>
      <c r="S417" s="5"/>
      <c r="T417" s="5"/>
      <c r="U417" s="5"/>
      <c r="V417" s="5"/>
      <c r="W417" s="5"/>
      <c r="X417" s="5"/>
      <c r="Y417" s="5"/>
      <c r="Z417" s="5"/>
    </row>
    <row r="418" spans="1:26">
      <c r="A418" s="95"/>
      <c r="B418" s="107"/>
      <c r="C418" s="96"/>
      <c r="D418" s="97"/>
      <c r="E418" s="97"/>
      <c r="F418" s="67" t="str">
        <f t="shared" si="6"/>
        <v/>
      </c>
      <c r="G418" s="96"/>
      <c r="H418" s="96"/>
      <c r="I418" s="89"/>
      <c r="J418" s="44"/>
      <c r="K418" s="44"/>
      <c r="L418" s="44"/>
      <c r="M418" s="5"/>
      <c r="N418" s="5"/>
      <c r="O418" s="5"/>
      <c r="P418" s="5"/>
      <c r="Q418" s="5"/>
      <c r="R418" s="5"/>
      <c r="S418" s="5"/>
      <c r="T418" s="5"/>
      <c r="U418" s="5"/>
      <c r="V418" s="5"/>
      <c r="W418" s="5"/>
      <c r="X418" s="5"/>
      <c r="Y418" s="5"/>
      <c r="Z418" s="5"/>
    </row>
    <row r="419" spans="1:26">
      <c r="A419" s="95"/>
      <c r="B419" s="107"/>
      <c r="C419" s="96"/>
      <c r="D419" s="97"/>
      <c r="E419" s="97"/>
      <c r="F419" s="67" t="str">
        <f t="shared" si="6"/>
        <v/>
      </c>
      <c r="G419" s="96"/>
      <c r="H419" s="96"/>
      <c r="I419" s="89"/>
      <c r="J419" s="44"/>
      <c r="K419" s="44"/>
      <c r="L419" s="44"/>
      <c r="M419" s="5"/>
      <c r="N419" s="5"/>
      <c r="O419" s="5"/>
      <c r="P419" s="5"/>
      <c r="Q419" s="5"/>
      <c r="R419" s="5"/>
      <c r="S419" s="5"/>
      <c r="T419" s="5"/>
      <c r="U419" s="5"/>
      <c r="V419" s="5"/>
      <c r="W419" s="5"/>
      <c r="X419" s="5"/>
      <c r="Y419" s="5"/>
      <c r="Z419" s="5"/>
    </row>
    <row r="420" spans="1:26">
      <c r="A420" s="95"/>
      <c r="B420" s="107"/>
      <c r="C420" s="96"/>
      <c r="D420" s="97"/>
      <c r="E420" s="97"/>
      <c r="F420" s="67" t="str">
        <f t="shared" si="6"/>
        <v/>
      </c>
      <c r="G420" s="96"/>
      <c r="H420" s="96"/>
      <c r="I420" s="89"/>
      <c r="J420" s="44"/>
      <c r="K420" s="44"/>
      <c r="L420" s="44"/>
      <c r="M420" s="5"/>
      <c r="N420" s="5"/>
      <c r="O420" s="5"/>
      <c r="P420" s="5"/>
      <c r="Q420" s="5"/>
      <c r="R420" s="5"/>
      <c r="S420" s="5"/>
      <c r="T420" s="5"/>
      <c r="U420" s="5"/>
      <c r="V420" s="5"/>
      <c r="W420" s="5"/>
      <c r="X420" s="5"/>
      <c r="Y420" s="5"/>
      <c r="Z420" s="5"/>
    </row>
    <row r="421" spans="1:26">
      <c r="A421" s="95"/>
      <c r="B421" s="107"/>
      <c r="C421" s="96"/>
      <c r="D421" s="97"/>
      <c r="E421" s="97"/>
      <c r="F421" s="67" t="str">
        <f t="shared" si="6"/>
        <v/>
      </c>
      <c r="G421" s="96"/>
      <c r="H421" s="96"/>
      <c r="I421" s="89"/>
      <c r="J421" s="44"/>
      <c r="K421" s="44"/>
      <c r="L421" s="44"/>
      <c r="M421" s="5"/>
      <c r="N421" s="5"/>
      <c r="O421" s="5"/>
      <c r="P421" s="5"/>
      <c r="Q421" s="5"/>
      <c r="R421" s="5"/>
      <c r="S421" s="5"/>
      <c r="T421" s="5"/>
      <c r="U421" s="5"/>
      <c r="V421" s="5"/>
      <c r="W421" s="5"/>
      <c r="X421" s="5"/>
      <c r="Y421" s="5"/>
      <c r="Z421" s="5"/>
    </row>
    <row r="422" spans="1:26">
      <c r="A422" s="95"/>
      <c r="B422" s="107"/>
      <c r="C422" s="96"/>
      <c r="D422" s="97"/>
      <c r="E422" s="97"/>
      <c r="F422" s="67" t="str">
        <f t="shared" si="6"/>
        <v/>
      </c>
      <c r="G422" s="96"/>
      <c r="H422" s="96"/>
      <c r="I422" s="89"/>
      <c r="J422" s="44"/>
      <c r="K422" s="44"/>
      <c r="L422" s="44"/>
      <c r="M422" s="5"/>
      <c r="N422" s="5"/>
      <c r="O422" s="5"/>
      <c r="P422" s="5"/>
      <c r="Q422" s="5"/>
      <c r="R422" s="5"/>
      <c r="S422" s="5"/>
      <c r="T422" s="5"/>
      <c r="U422" s="5"/>
      <c r="V422" s="5"/>
      <c r="W422" s="5"/>
      <c r="X422" s="5"/>
      <c r="Y422" s="5"/>
      <c r="Z422" s="5"/>
    </row>
    <row r="423" spans="1:26">
      <c r="A423" s="95"/>
      <c r="B423" s="107"/>
      <c r="C423" s="96"/>
      <c r="D423" s="97"/>
      <c r="E423" s="97"/>
      <c r="F423" s="67" t="str">
        <f t="shared" si="6"/>
        <v/>
      </c>
      <c r="G423" s="96"/>
      <c r="H423" s="96"/>
      <c r="I423" s="89"/>
      <c r="J423" s="44"/>
      <c r="K423" s="44"/>
      <c r="L423" s="44"/>
      <c r="M423" s="5"/>
      <c r="N423" s="5"/>
      <c r="O423" s="5"/>
      <c r="P423" s="5"/>
      <c r="Q423" s="5"/>
      <c r="R423" s="5"/>
      <c r="S423" s="5"/>
      <c r="T423" s="5"/>
      <c r="U423" s="5"/>
      <c r="V423" s="5"/>
      <c r="W423" s="5"/>
      <c r="X423" s="5"/>
      <c r="Y423" s="5"/>
      <c r="Z423" s="5"/>
    </row>
    <row r="424" spans="1:26">
      <c r="A424" s="95"/>
      <c r="B424" s="107"/>
      <c r="C424" s="96"/>
      <c r="D424" s="97"/>
      <c r="E424" s="97"/>
      <c r="F424" s="67" t="str">
        <f t="shared" si="6"/>
        <v/>
      </c>
      <c r="G424" s="96"/>
      <c r="H424" s="96"/>
      <c r="I424" s="89"/>
      <c r="J424" s="44"/>
      <c r="K424" s="44"/>
      <c r="L424" s="44"/>
      <c r="M424" s="5"/>
      <c r="N424" s="5"/>
      <c r="O424" s="5"/>
      <c r="P424" s="5"/>
      <c r="Q424" s="5"/>
      <c r="R424" s="5"/>
      <c r="S424" s="5"/>
      <c r="T424" s="5"/>
      <c r="U424" s="5"/>
      <c r="V424" s="5"/>
      <c r="W424" s="5"/>
      <c r="X424" s="5"/>
      <c r="Y424" s="5"/>
      <c r="Z424" s="5"/>
    </row>
    <row r="425" spans="1:26">
      <c r="A425" s="95"/>
      <c r="B425" s="107"/>
      <c r="C425" s="96"/>
      <c r="D425" s="97"/>
      <c r="E425" s="97"/>
      <c r="F425" s="67" t="str">
        <f t="shared" si="6"/>
        <v/>
      </c>
      <c r="G425" s="96"/>
      <c r="H425" s="96"/>
      <c r="I425" s="89"/>
      <c r="J425" s="44"/>
      <c r="K425" s="44"/>
      <c r="L425" s="44"/>
      <c r="M425" s="5"/>
      <c r="N425" s="5"/>
      <c r="O425" s="5"/>
      <c r="P425" s="5"/>
      <c r="Q425" s="5"/>
      <c r="R425" s="5"/>
      <c r="S425" s="5"/>
      <c r="T425" s="5"/>
      <c r="U425" s="5"/>
      <c r="V425" s="5"/>
      <c r="W425" s="5"/>
      <c r="X425" s="5"/>
      <c r="Y425" s="5"/>
      <c r="Z425" s="5"/>
    </row>
    <row r="426" spans="1:26">
      <c r="A426" s="95"/>
      <c r="B426" s="107"/>
      <c r="C426" s="96"/>
      <c r="D426" s="97"/>
      <c r="E426" s="97"/>
      <c r="F426" s="67" t="str">
        <f t="shared" si="6"/>
        <v/>
      </c>
      <c r="G426" s="96"/>
      <c r="H426" s="96"/>
      <c r="I426" s="89"/>
      <c r="J426" s="44"/>
      <c r="K426" s="44"/>
      <c r="L426" s="44"/>
      <c r="M426" s="5"/>
      <c r="N426" s="5"/>
      <c r="O426" s="5"/>
      <c r="P426" s="5"/>
      <c r="Q426" s="5"/>
      <c r="R426" s="5"/>
      <c r="S426" s="5"/>
      <c r="T426" s="5"/>
      <c r="U426" s="5"/>
      <c r="V426" s="5"/>
      <c r="W426" s="5"/>
      <c r="X426" s="5"/>
      <c r="Y426" s="5"/>
      <c r="Z426" s="5"/>
    </row>
    <row r="427" spans="1:26">
      <c r="A427" s="95"/>
      <c r="B427" s="107"/>
      <c r="C427" s="96"/>
      <c r="D427" s="97"/>
      <c r="E427" s="97"/>
      <c r="F427" s="67" t="str">
        <f t="shared" si="6"/>
        <v/>
      </c>
      <c r="G427" s="96"/>
      <c r="H427" s="96"/>
      <c r="I427" s="89"/>
      <c r="J427" s="44"/>
      <c r="K427" s="44"/>
      <c r="L427" s="44"/>
      <c r="M427" s="5"/>
      <c r="N427" s="5"/>
      <c r="O427" s="5"/>
      <c r="P427" s="5"/>
      <c r="Q427" s="5"/>
      <c r="R427" s="5"/>
      <c r="S427" s="5"/>
      <c r="T427" s="5"/>
      <c r="U427" s="5"/>
      <c r="V427" s="5"/>
      <c r="W427" s="5"/>
      <c r="X427" s="5"/>
      <c r="Y427" s="5"/>
      <c r="Z427" s="5"/>
    </row>
    <row r="428" spans="1:26">
      <c r="A428" s="95"/>
      <c r="B428" s="107"/>
      <c r="C428" s="96"/>
      <c r="D428" s="97"/>
      <c r="E428" s="97"/>
      <c r="F428" s="67" t="str">
        <f t="shared" si="6"/>
        <v/>
      </c>
      <c r="G428" s="96"/>
      <c r="H428" s="96"/>
      <c r="I428" s="89"/>
      <c r="J428" s="44"/>
      <c r="K428" s="44"/>
      <c r="L428" s="44"/>
      <c r="M428" s="5"/>
      <c r="N428" s="5"/>
      <c r="O428" s="5"/>
      <c r="P428" s="5"/>
      <c r="Q428" s="5"/>
      <c r="R428" s="5"/>
      <c r="S428" s="5"/>
      <c r="T428" s="5"/>
      <c r="U428" s="5"/>
      <c r="V428" s="5"/>
      <c r="W428" s="5"/>
      <c r="X428" s="5"/>
      <c r="Y428" s="5"/>
      <c r="Z428" s="5"/>
    </row>
    <row r="429" spans="1:26">
      <c r="A429" s="95"/>
      <c r="B429" s="107"/>
      <c r="C429" s="96"/>
      <c r="D429" s="97"/>
      <c r="E429" s="97"/>
      <c r="F429" s="67" t="str">
        <f t="shared" si="6"/>
        <v/>
      </c>
      <c r="G429" s="96"/>
      <c r="H429" s="96"/>
      <c r="I429" s="89"/>
      <c r="J429" s="44"/>
      <c r="K429" s="44"/>
      <c r="L429" s="44"/>
      <c r="M429" s="5"/>
      <c r="N429" s="5"/>
      <c r="O429" s="5"/>
      <c r="P429" s="5"/>
      <c r="Q429" s="5"/>
      <c r="R429" s="5"/>
      <c r="S429" s="5"/>
      <c r="T429" s="5"/>
      <c r="U429" s="5"/>
      <c r="V429" s="5"/>
      <c r="W429" s="5"/>
      <c r="X429" s="5"/>
      <c r="Y429" s="5"/>
      <c r="Z429" s="5"/>
    </row>
    <row r="430" spans="1:26">
      <c r="A430" s="95"/>
      <c r="B430" s="107"/>
      <c r="C430" s="96"/>
      <c r="D430" s="97"/>
      <c r="E430" s="97"/>
      <c r="F430" s="67" t="str">
        <f t="shared" si="6"/>
        <v/>
      </c>
      <c r="G430" s="96"/>
      <c r="H430" s="96"/>
      <c r="I430" s="89"/>
      <c r="J430" s="44"/>
      <c r="K430" s="44"/>
      <c r="L430" s="44"/>
      <c r="M430" s="5"/>
      <c r="N430" s="5"/>
      <c r="O430" s="5"/>
      <c r="P430" s="5"/>
      <c r="Q430" s="5"/>
      <c r="R430" s="5"/>
      <c r="S430" s="5"/>
      <c r="T430" s="5"/>
      <c r="U430" s="5"/>
      <c r="V430" s="5"/>
      <c r="W430" s="5"/>
      <c r="X430" s="5"/>
      <c r="Y430" s="5"/>
      <c r="Z430" s="5"/>
    </row>
    <row r="431" spans="1:26">
      <c r="A431" s="95"/>
      <c r="B431" s="107"/>
      <c r="C431" s="96"/>
      <c r="D431" s="97"/>
      <c r="E431" s="97"/>
      <c r="F431" s="67" t="str">
        <f t="shared" si="6"/>
        <v/>
      </c>
      <c r="G431" s="96"/>
      <c r="H431" s="96"/>
      <c r="I431" s="89"/>
      <c r="J431" s="44"/>
      <c r="K431" s="44"/>
      <c r="L431" s="44"/>
      <c r="M431" s="5"/>
      <c r="N431" s="5"/>
      <c r="O431" s="5"/>
      <c r="P431" s="5"/>
      <c r="Q431" s="5"/>
      <c r="R431" s="5"/>
      <c r="S431" s="5"/>
      <c r="T431" s="5"/>
      <c r="U431" s="5"/>
      <c r="V431" s="5"/>
      <c r="W431" s="5"/>
      <c r="X431" s="5"/>
      <c r="Y431" s="5"/>
      <c r="Z431" s="5"/>
    </row>
    <row r="432" spans="1:26">
      <c r="A432" s="95"/>
      <c r="B432" s="107"/>
      <c r="C432" s="96"/>
      <c r="D432" s="97"/>
      <c r="E432" s="97"/>
      <c r="F432" s="67" t="str">
        <f t="shared" si="6"/>
        <v/>
      </c>
      <c r="G432" s="96"/>
      <c r="H432" s="96"/>
      <c r="I432" s="89"/>
      <c r="J432" s="44"/>
      <c r="K432" s="44"/>
      <c r="L432" s="44"/>
      <c r="M432" s="5"/>
      <c r="N432" s="5"/>
      <c r="O432" s="5"/>
      <c r="P432" s="5"/>
      <c r="Q432" s="5"/>
      <c r="R432" s="5"/>
      <c r="S432" s="5"/>
      <c r="T432" s="5"/>
      <c r="U432" s="5"/>
      <c r="V432" s="5"/>
      <c r="W432" s="5"/>
      <c r="X432" s="5"/>
      <c r="Y432" s="5"/>
      <c r="Z432" s="5"/>
    </row>
    <row r="433" spans="1:26">
      <c r="A433" s="95"/>
      <c r="B433" s="107"/>
      <c r="C433" s="96"/>
      <c r="D433" s="97"/>
      <c r="E433" s="97"/>
      <c r="F433" s="67" t="str">
        <f t="shared" si="6"/>
        <v/>
      </c>
      <c r="G433" s="96"/>
      <c r="H433" s="96"/>
      <c r="I433" s="89"/>
      <c r="J433" s="44"/>
      <c r="K433" s="44"/>
      <c r="L433" s="44"/>
      <c r="M433" s="5"/>
      <c r="N433" s="5"/>
      <c r="O433" s="5"/>
      <c r="P433" s="5"/>
      <c r="Q433" s="5"/>
      <c r="R433" s="5"/>
      <c r="S433" s="5"/>
      <c r="T433" s="5"/>
      <c r="U433" s="5"/>
      <c r="V433" s="5"/>
      <c r="W433" s="5"/>
      <c r="X433" s="5"/>
      <c r="Y433" s="5"/>
      <c r="Z433" s="5"/>
    </row>
    <row r="434" spans="1:26">
      <c r="A434" s="95"/>
      <c r="B434" s="107"/>
      <c r="C434" s="96"/>
      <c r="D434" s="97"/>
      <c r="E434" s="97"/>
      <c r="F434" s="67" t="str">
        <f t="shared" si="6"/>
        <v/>
      </c>
      <c r="G434" s="96"/>
      <c r="H434" s="96"/>
      <c r="I434" s="89"/>
      <c r="J434" s="44"/>
      <c r="K434" s="44"/>
      <c r="L434" s="44"/>
      <c r="M434" s="5"/>
      <c r="N434" s="5"/>
      <c r="O434" s="5"/>
      <c r="P434" s="5"/>
      <c r="Q434" s="5"/>
      <c r="R434" s="5"/>
      <c r="S434" s="5"/>
      <c r="T434" s="5"/>
      <c r="U434" s="5"/>
      <c r="V434" s="5"/>
      <c r="W434" s="5"/>
      <c r="X434" s="5"/>
      <c r="Y434" s="5"/>
      <c r="Z434" s="5"/>
    </row>
    <row r="435" spans="1:26">
      <c r="A435" s="95"/>
      <c r="B435" s="107"/>
      <c r="C435" s="96"/>
      <c r="D435" s="97"/>
      <c r="E435" s="97"/>
      <c r="F435" s="67" t="str">
        <f t="shared" si="6"/>
        <v/>
      </c>
      <c r="G435" s="96"/>
      <c r="H435" s="96"/>
      <c r="I435" s="89"/>
      <c r="J435" s="44"/>
      <c r="K435" s="44"/>
      <c r="L435" s="44"/>
      <c r="M435" s="5"/>
      <c r="N435" s="5"/>
      <c r="O435" s="5"/>
      <c r="P435" s="5"/>
      <c r="Q435" s="5"/>
      <c r="R435" s="5"/>
      <c r="S435" s="5"/>
      <c r="T435" s="5"/>
      <c r="U435" s="5"/>
      <c r="V435" s="5"/>
      <c r="W435" s="5"/>
      <c r="X435" s="5"/>
      <c r="Y435" s="5"/>
      <c r="Z435" s="5"/>
    </row>
    <row r="436" spans="1:26">
      <c r="A436" s="95"/>
      <c r="B436" s="107"/>
      <c r="C436" s="96"/>
      <c r="D436" s="97"/>
      <c r="E436" s="97"/>
      <c r="F436" s="67" t="str">
        <f t="shared" si="6"/>
        <v/>
      </c>
      <c r="G436" s="96"/>
      <c r="H436" s="96"/>
      <c r="I436" s="89"/>
      <c r="J436" s="44"/>
      <c r="K436" s="44"/>
      <c r="L436" s="44"/>
      <c r="M436" s="5"/>
      <c r="N436" s="5"/>
      <c r="O436" s="5"/>
      <c r="P436" s="5"/>
      <c r="Q436" s="5"/>
      <c r="R436" s="5"/>
      <c r="S436" s="5"/>
      <c r="T436" s="5"/>
      <c r="U436" s="5"/>
      <c r="V436" s="5"/>
      <c r="W436" s="5"/>
      <c r="X436" s="5"/>
      <c r="Y436" s="5"/>
      <c r="Z436" s="5"/>
    </row>
    <row r="437" spans="1:26">
      <c r="A437" s="95"/>
      <c r="B437" s="107"/>
      <c r="C437" s="96"/>
      <c r="D437" s="97"/>
      <c r="E437" s="97"/>
      <c r="F437" s="67" t="str">
        <f t="shared" si="6"/>
        <v/>
      </c>
      <c r="G437" s="96"/>
      <c r="H437" s="96"/>
      <c r="I437" s="89"/>
      <c r="J437" s="44"/>
      <c r="K437" s="44"/>
      <c r="L437" s="44"/>
      <c r="M437" s="5"/>
      <c r="N437" s="5"/>
      <c r="O437" s="5"/>
      <c r="P437" s="5"/>
      <c r="Q437" s="5"/>
      <c r="R437" s="5"/>
      <c r="S437" s="5"/>
      <c r="T437" s="5"/>
      <c r="U437" s="5"/>
      <c r="V437" s="5"/>
      <c r="W437" s="5"/>
      <c r="X437" s="5"/>
      <c r="Y437" s="5"/>
      <c r="Z437" s="5"/>
    </row>
    <row r="438" spans="1:26">
      <c r="A438" s="95"/>
      <c r="B438" s="107"/>
      <c r="C438" s="96"/>
      <c r="D438" s="97"/>
      <c r="E438" s="97"/>
      <c r="F438" s="67" t="str">
        <f t="shared" si="6"/>
        <v/>
      </c>
      <c r="G438" s="96"/>
      <c r="H438" s="96"/>
      <c r="I438" s="89"/>
      <c r="J438" s="44"/>
      <c r="K438" s="44"/>
      <c r="L438" s="44"/>
      <c r="M438" s="5"/>
      <c r="N438" s="5"/>
      <c r="O438" s="5"/>
      <c r="P438" s="5"/>
      <c r="Q438" s="5"/>
      <c r="R438" s="5"/>
      <c r="S438" s="5"/>
      <c r="T438" s="5"/>
      <c r="U438" s="5"/>
      <c r="V438" s="5"/>
      <c r="W438" s="5"/>
      <c r="X438" s="5"/>
      <c r="Y438" s="5"/>
      <c r="Z438" s="5"/>
    </row>
    <row r="439" spans="1:26">
      <c r="A439" s="95"/>
      <c r="B439" s="107"/>
      <c r="C439" s="96"/>
      <c r="D439" s="97"/>
      <c r="E439" s="97"/>
      <c r="F439" s="67" t="str">
        <f t="shared" si="6"/>
        <v/>
      </c>
      <c r="G439" s="96"/>
      <c r="H439" s="96"/>
      <c r="I439" s="89"/>
      <c r="J439" s="44"/>
      <c r="K439" s="44"/>
      <c r="L439" s="44"/>
      <c r="M439" s="5"/>
      <c r="N439" s="5"/>
      <c r="O439" s="5"/>
      <c r="P439" s="5"/>
      <c r="Q439" s="5"/>
      <c r="R439" s="5"/>
      <c r="S439" s="5"/>
      <c r="T439" s="5"/>
      <c r="U439" s="5"/>
      <c r="V439" s="5"/>
      <c r="W439" s="5"/>
      <c r="X439" s="5"/>
      <c r="Y439" s="5"/>
      <c r="Z439" s="5"/>
    </row>
    <row r="440" spans="1:26">
      <c r="A440" s="95"/>
      <c r="B440" s="107"/>
      <c r="C440" s="96"/>
      <c r="D440" s="97"/>
      <c r="E440" s="97"/>
      <c r="F440" s="67" t="str">
        <f t="shared" si="6"/>
        <v/>
      </c>
      <c r="G440" s="96"/>
      <c r="H440" s="96"/>
      <c r="I440" s="89"/>
      <c r="J440" s="44"/>
      <c r="K440" s="44"/>
      <c r="L440" s="44"/>
      <c r="M440" s="5"/>
      <c r="N440" s="5"/>
      <c r="O440" s="5"/>
      <c r="P440" s="5"/>
      <c r="Q440" s="5"/>
      <c r="R440" s="5"/>
      <c r="S440" s="5"/>
      <c r="T440" s="5"/>
      <c r="U440" s="5"/>
      <c r="V440" s="5"/>
      <c r="W440" s="5"/>
      <c r="X440" s="5"/>
      <c r="Y440" s="5"/>
      <c r="Z440" s="5"/>
    </row>
    <row r="441" spans="1:26">
      <c r="A441" s="95"/>
      <c r="B441" s="107"/>
      <c r="C441" s="96"/>
      <c r="D441" s="97"/>
      <c r="E441" s="97"/>
      <c r="F441" s="67" t="str">
        <f t="shared" si="6"/>
        <v/>
      </c>
      <c r="G441" s="96"/>
      <c r="H441" s="96"/>
      <c r="I441" s="89"/>
      <c r="J441" s="44"/>
      <c r="K441" s="44"/>
      <c r="L441" s="44"/>
      <c r="M441" s="5"/>
      <c r="N441" s="5"/>
      <c r="O441" s="5"/>
      <c r="P441" s="5"/>
      <c r="Q441" s="5"/>
      <c r="R441" s="5"/>
      <c r="S441" s="5"/>
      <c r="T441" s="5"/>
      <c r="U441" s="5"/>
      <c r="V441" s="5"/>
      <c r="W441" s="5"/>
      <c r="X441" s="5"/>
      <c r="Y441" s="5"/>
      <c r="Z441" s="5"/>
    </row>
    <row r="442" spans="1:26">
      <c r="A442" s="95"/>
      <c r="B442" s="107"/>
      <c r="C442" s="96"/>
      <c r="D442" s="97"/>
      <c r="E442" s="97"/>
      <c r="F442" s="67" t="str">
        <f t="shared" si="6"/>
        <v/>
      </c>
      <c r="G442" s="96"/>
      <c r="H442" s="96"/>
      <c r="I442" s="89"/>
      <c r="J442" s="44"/>
      <c r="K442" s="44"/>
      <c r="L442" s="44"/>
      <c r="M442" s="5"/>
      <c r="N442" s="5"/>
      <c r="O442" s="5"/>
      <c r="P442" s="5"/>
      <c r="Q442" s="5"/>
      <c r="R442" s="5"/>
      <c r="S442" s="5"/>
      <c r="T442" s="5"/>
      <c r="U442" s="5"/>
      <c r="V442" s="5"/>
      <c r="W442" s="5"/>
      <c r="X442" s="5"/>
      <c r="Y442" s="5"/>
      <c r="Z442" s="5"/>
    </row>
    <row r="443" spans="1:26">
      <c r="A443" s="95"/>
      <c r="B443" s="107"/>
      <c r="C443" s="96"/>
      <c r="D443" s="97"/>
      <c r="E443" s="97"/>
      <c r="F443" s="67" t="str">
        <f t="shared" si="6"/>
        <v/>
      </c>
      <c r="G443" s="96"/>
      <c r="H443" s="96"/>
      <c r="I443" s="89"/>
      <c r="J443" s="44"/>
      <c r="K443" s="44"/>
      <c r="L443" s="44"/>
      <c r="M443" s="5"/>
      <c r="N443" s="5"/>
      <c r="O443" s="5"/>
      <c r="P443" s="5"/>
      <c r="Q443" s="5"/>
      <c r="R443" s="5"/>
      <c r="S443" s="5"/>
      <c r="T443" s="5"/>
      <c r="U443" s="5"/>
      <c r="V443" s="5"/>
      <c r="W443" s="5"/>
      <c r="X443" s="5"/>
      <c r="Y443" s="5"/>
      <c r="Z443" s="5"/>
    </row>
    <row r="444" spans="1:26">
      <c r="A444" s="95"/>
      <c r="B444" s="107"/>
      <c r="C444" s="96"/>
      <c r="D444" s="97"/>
      <c r="E444" s="97"/>
      <c r="F444" s="67" t="str">
        <f t="shared" si="6"/>
        <v/>
      </c>
      <c r="G444" s="96"/>
      <c r="H444" s="96"/>
      <c r="I444" s="89"/>
      <c r="J444" s="44"/>
      <c r="K444" s="44"/>
      <c r="L444" s="44"/>
      <c r="M444" s="5"/>
      <c r="N444" s="5"/>
      <c r="O444" s="5"/>
      <c r="P444" s="5"/>
      <c r="Q444" s="5"/>
      <c r="R444" s="5"/>
      <c r="S444" s="5"/>
      <c r="T444" s="5"/>
      <c r="U444" s="5"/>
      <c r="V444" s="5"/>
      <c r="W444" s="5"/>
      <c r="X444" s="5"/>
      <c r="Y444" s="5"/>
      <c r="Z444" s="5"/>
    </row>
    <row r="445" spans="1:26">
      <c r="A445" s="95"/>
      <c r="B445" s="107"/>
      <c r="C445" s="96"/>
      <c r="D445" s="97"/>
      <c r="E445" s="97"/>
      <c r="F445" s="67" t="str">
        <f t="shared" si="6"/>
        <v/>
      </c>
      <c r="G445" s="96"/>
      <c r="H445" s="96"/>
      <c r="I445" s="89"/>
      <c r="J445" s="44"/>
      <c r="K445" s="44"/>
      <c r="L445" s="44"/>
      <c r="M445" s="5"/>
      <c r="N445" s="5"/>
      <c r="O445" s="5"/>
      <c r="P445" s="5"/>
      <c r="Q445" s="5"/>
      <c r="R445" s="5"/>
      <c r="S445" s="5"/>
      <c r="T445" s="5"/>
      <c r="U445" s="5"/>
      <c r="V445" s="5"/>
      <c r="W445" s="5"/>
      <c r="X445" s="5"/>
      <c r="Y445" s="5"/>
      <c r="Z445" s="5"/>
    </row>
    <row r="446" spans="1:26">
      <c r="A446" s="95"/>
      <c r="B446" s="107"/>
      <c r="C446" s="96"/>
      <c r="D446" s="97"/>
      <c r="E446" s="97"/>
      <c r="F446" s="67" t="str">
        <f t="shared" si="6"/>
        <v/>
      </c>
      <c r="G446" s="96"/>
      <c r="H446" s="96"/>
      <c r="I446" s="89"/>
      <c r="J446" s="44"/>
      <c r="K446" s="44"/>
      <c r="L446" s="44"/>
      <c r="M446" s="5"/>
      <c r="N446" s="5"/>
      <c r="O446" s="5"/>
      <c r="P446" s="5"/>
      <c r="Q446" s="5"/>
      <c r="R446" s="5"/>
      <c r="S446" s="5"/>
      <c r="T446" s="5"/>
      <c r="U446" s="5"/>
      <c r="V446" s="5"/>
      <c r="W446" s="5"/>
      <c r="X446" s="5"/>
      <c r="Y446" s="5"/>
      <c r="Z446" s="5"/>
    </row>
    <row r="447" spans="1:26">
      <c r="A447" s="95"/>
      <c r="B447" s="107"/>
      <c r="C447" s="96"/>
      <c r="D447" s="97"/>
      <c r="E447" s="97"/>
      <c r="F447" s="67" t="str">
        <f t="shared" si="6"/>
        <v/>
      </c>
      <c r="G447" s="96"/>
      <c r="H447" s="96"/>
      <c r="I447" s="89"/>
      <c r="J447" s="44"/>
      <c r="K447" s="44"/>
      <c r="L447" s="44"/>
      <c r="M447" s="5"/>
      <c r="N447" s="5"/>
      <c r="O447" s="5"/>
      <c r="P447" s="5"/>
      <c r="Q447" s="5"/>
      <c r="R447" s="5"/>
      <c r="S447" s="5"/>
      <c r="T447" s="5"/>
      <c r="U447" s="5"/>
      <c r="V447" s="5"/>
      <c r="W447" s="5"/>
      <c r="X447" s="5"/>
      <c r="Y447" s="5"/>
      <c r="Z447" s="5"/>
    </row>
    <row r="448" spans="1:26">
      <c r="A448" s="95"/>
      <c r="B448" s="107"/>
      <c r="C448" s="96"/>
      <c r="D448" s="97"/>
      <c r="E448" s="97"/>
      <c r="F448" s="67" t="str">
        <f t="shared" si="6"/>
        <v/>
      </c>
      <c r="G448" s="96"/>
      <c r="H448" s="96"/>
      <c r="I448" s="89"/>
      <c r="J448" s="44"/>
      <c r="K448" s="44"/>
      <c r="L448" s="44"/>
      <c r="M448" s="5"/>
      <c r="N448" s="5"/>
      <c r="O448" s="5"/>
      <c r="P448" s="5"/>
      <c r="Q448" s="5"/>
      <c r="R448" s="5"/>
      <c r="S448" s="5"/>
      <c r="T448" s="5"/>
      <c r="U448" s="5"/>
      <c r="V448" s="5"/>
      <c r="W448" s="5"/>
      <c r="X448" s="5"/>
      <c r="Y448" s="5"/>
      <c r="Z448" s="5"/>
    </row>
    <row r="449" spans="1:26">
      <c r="A449" s="95"/>
      <c r="B449" s="107"/>
      <c r="C449" s="96"/>
      <c r="D449" s="97"/>
      <c r="E449" s="97"/>
      <c r="F449" s="67" t="str">
        <f t="shared" si="6"/>
        <v/>
      </c>
      <c r="G449" s="96"/>
      <c r="H449" s="96"/>
      <c r="I449" s="89"/>
      <c r="J449" s="44"/>
      <c r="K449" s="44"/>
      <c r="L449" s="44"/>
      <c r="M449" s="5"/>
      <c r="N449" s="5"/>
      <c r="O449" s="5"/>
      <c r="P449" s="5"/>
      <c r="Q449" s="5"/>
      <c r="R449" s="5"/>
      <c r="S449" s="5"/>
      <c r="T449" s="5"/>
      <c r="U449" s="5"/>
      <c r="V449" s="5"/>
      <c r="W449" s="5"/>
      <c r="X449" s="5"/>
      <c r="Y449" s="5"/>
      <c r="Z449" s="5"/>
    </row>
    <row r="450" spans="1:26">
      <c r="A450" s="95"/>
      <c r="B450" s="107"/>
      <c r="C450" s="96"/>
      <c r="D450" s="97"/>
      <c r="E450" s="97"/>
      <c r="F450" s="67" t="str">
        <f t="shared" si="6"/>
        <v/>
      </c>
      <c r="G450" s="96"/>
      <c r="H450" s="96"/>
      <c r="I450" s="89"/>
      <c r="J450" s="44"/>
      <c r="K450" s="44"/>
      <c r="L450" s="44"/>
      <c r="M450" s="5"/>
      <c r="N450" s="5"/>
      <c r="O450" s="5"/>
      <c r="P450" s="5"/>
      <c r="Q450" s="5"/>
      <c r="R450" s="5"/>
      <c r="S450" s="5"/>
      <c r="T450" s="5"/>
      <c r="U450" s="5"/>
      <c r="V450" s="5"/>
      <c r="W450" s="5"/>
      <c r="X450" s="5"/>
      <c r="Y450" s="5"/>
      <c r="Z450" s="5"/>
    </row>
    <row r="451" spans="1:26">
      <c r="A451" s="95"/>
      <c r="B451" s="107"/>
      <c r="C451" s="96"/>
      <c r="D451" s="97"/>
      <c r="E451" s="97"/>
      <c r="F451" s="67" t="str">
        <f t="shared" si="6"/>
        <v/>
      </c>
      <c r="G451" s="96"/>
      <c r="H451" s="96"/>
      <c r="I451" s="89"/>
      <c r="J451" s="44"/>
      <c r="K451" s="44"/>
      <c r="L451" s="44"/>
      <c r="M451" s="5"/>
      <c r="N451" s="5"/>
      <c r="O451" s="5"/>
      <c r="P451" s="5"/>
      <c r="Q451" s="5"/>
      <c r="R451" s="5"/>
      <c r="S451" s="5"/>
      <c r="T451" s="5"/>
      <c r="U451" s="5"/>
      <c r="V451" s="5"/>
      <c r="W451" s="5"/>
      <c r="X451" s="5"/>
      <c r="Y451" s="5"/>
      <c r="Z451" s="5"/>
    </row>
    <row r="452" spans="1:26">
      <c r="A452" s="95"/>
      <c r="B452" s="107"/>
      <c r="C452" s="96"/>
      <c r="D452" s="97"/>
      <c r="E452" s="97"/>
      <c r="F452" s="67" t="str">
        <f t="shared" si="6"/>
        <v/>
      </c>
      <c r="G452" s="96"/>
      <c r="H452" s="96"/>
      <c r="I452" s="89"/>
      <c r="J452" s="44"/>
      <c r="K452" s="44"/>
      <c r="L452" s="44"/>
      <c r="M452" s="5"/>
      <c r="N452" s="5"/>
      <c r="O452" s="5"/>
      <c r="P452" s="5"/>
      <c r="Q452" s="5"/>
      <c r="R452" s="5"/>
      <c r="S452" s="5"/>
      <c r="T452" s="5"/>
      <c r="U452" s="5"/>
      <c r="V452" s="5"/>
      <c r="W452" s="5"/>
      <c r="X452" s="5"/>
      <c r="Y452" s="5"/>
      <c r="Z452" s="5"/>
    </row>
    <row r="453" spans="1:26">
      <c r="A453" s="95"/>
      <c r="B453" s="107"/>
      <c r="C453" s="96"/>
      <c r="D453" s="97"/>
      <c r="E453" s="97"/>
      <c r="F453" s="67" t="str">
        <f t="shared" si="6"/>
        <v/>
      </c>
      <c r="G453" s="96"/>
      <c r="H453" s="96"/>
      <c r="I453" s="89"/>
      <c r="J453" s="44"/>
      <c r="K453" s="44"/>
      <c r="L453" s="44"/>
      <c r="M453" s="5"/>
      <c r="N453" s="5"/>
      <c r="O453" s="5"/>
      <c r="P453" s="5"/>
      <c r="Q453" s="5"/>
      <c r="R453" s="5"/>
      <c r="S453" s="5"/>
      <c r="T453" s="5"/>
      <c r="U453" s="5"/>
      <c r="V453" s="5"/>
      <c r="W453" s="5"/>
      <c r="X453" s="5"/>
      <c r="Y453" s="5"/>
      <c r="Z453" s="5"/>
    </row>
    <row r="454" spans="1:26">
      <c r="A454" s="95"/>
      <c r="B454" s="107"/>
      <c r="C454" s="96"/>
      <c r="D454" s="97"/>
      <c r="E454" s="97"/>
      <c r="F454" s="67" t="str">
        <f t="shared" ref="F454:F504" si="7">IF($A454="","",$F453+$D454-$E454)</f>
        <v/>
      </c>
      <c r="G454" s="96"/>
      <c r="H454" s="96"/>
      <c r="I454" s="89"/>
      <c r="J454" s="44"/>
      <c r="K454" s="44"/>
      <c r="L454" s="44"/>
      <c r="M454" s="5"/>
      <c r="N454" s="5"/>
      <c r="O454" s="5"/>
      <c r="P454" s="5"/>
      <c r="Q454" s="5"/>
      <c r="R454" s="5"/>
      <c r="S454" s="5"/>
      <c r="T454" s="5"/>
      <c r="U454" s="5"/>
      <c r="V454" s="5"/>
      <c r="W454" s="5"/>
      <c r="X454" s="5"/>
      <c r="Y454" s="5"/>
      <c r="Z454" s="5"/>
    </row>
    <row r="455" spans="1:26">
      <c r="A455" s="95"/>
      <c r="B455" s="107"/>
      <c r="C455" s="96"/>
      <c r="D455" s="97"/>
      <c r="E455" s="97"/>
      <c r="F455" s="67" t="str">
        <f t="shared" si="7"/>
        <v/>
      </c>
      <c r="G455" s="96"/>
      <c r="H455" s="96"/>
      <c r="I455" s="89"/>
      <c r="J455" s="44"/>
      <c r="K455" s="44"/>
      <c r="L455" s="44"/>
      <c r="M455" s="5"/>
      <c r="N455" s="5"/>
      <c r="O455" s="5"/>
      <c r="P455" s="5"/>
      <c r="Q455" s="5"/>
      <c r="R455" s="5"/>
      <c r="S455" s="5"/>
      <c r="T455" s="5"/>
      <c r="U455" s="5"/>
      <c r="V455" s="5"/>
      <c r="W455" s="5"/>
      <c r="X455" s="5"/>
      <c r="Y455" s="5"/>
      <c r="Z455" s="5"/>
    </row>
    <row r="456" spans="1:26">
      <c r="A456" s="95"/>
      <c r="B456" s="107"/>
      <c r="C456" s="96"/>
      <c r="D456" s="97"/>
      <c r="E456" s="97"/>
      <c r="F456" s="67" t="str">
        <f t="shared" si="7"/>
        <v/>
      </c>
      <c r="G456" s="96"/>
      <c r="H456" s="96"/>
      <c r="I456" s="89"/>
      <c r="J456" s="44"/>
      <c r="K456" s="44"/>
      <c r="L456" s="44"/>
      <c r="M456" s="5"/>
      <c r="N456" s="5"/>
      <c r="O456" s="5"/>
      <c r="P456" s="5"/>
      <c r="Q456" s="5"/>
      <c r="R456" s="5"/>
      <c r="S456" s="5"/>
      <c r="T456" s="5"/>
      <c r="U456" s="5"/>
      <c r="V456" s="5"/>
      <c r="W456" s="5"/>
      <c r="X456" s="5"/>
      <c r="Y456" s="5"/>
      <c r="Z456" s="5"/>
    </row>
    <row r="457" spans="1:26">
      <c r="A457" s="95"/>
      <c r="B457" s="107"/>
      <c r="C457" s="96"/>
      <c r="D457" s="97"/>
      <c r="E457" s="97"/>
      <c r="F457" s="67" t="str">
        <f t="shared" si="7"/>
        <v/>
      </c>
      <c r="G457" s="96"/>
      <c r="H457" s="96"/>
      <c r="I457" s="89"/>
      <c r="J457" s="44"/>
      <c r="K457" s="44"/>
      <c r="L457" s="44"/>
      <c r="M457" s="5"/>
      <c r="N457" s="5"/>
      <c r="O457" s="5"/>
      <c r="P457" s="5"/>
      <c r="Q457" s="5"/>
      <c r="R457" s="5"/>
      <c r="S457" s="5"/>
      <c r="T457" s="5"/>
      <c r="U457" s="5"/>
      <c r="V457" s="5"/>
      <c r="W457" s="5"/>
      <c r="X457" s="5"/>
      <c r="Y457" s="5"/>
      <c r="Z457" s="5"/>
    </row>
    <row r="458" spans="1:26">
      <c r="A458" s="95"/>
      <c r="B458" s="107"/>
      <c r="C458" s="96"/>
      <c r="D458" s="97"/>
      <c r="E458" s="97"/>
      <c r="F458" s="67" t="str">
        <f t="shared" si="7"/>
        <v/>
      </c>
      <c r="G458" s="96"/>
      <c r="H458" s="96"/>
      <c r="I458" s="89"/>
      <c r="J458" s="44"/>
      <c r="K458" s="44"/>
      <c r="L458" s="44"/>
      <c r="M458" s="5"/>
      <c r="N458" s="5"/>
      <c r="O458" s="5"/>
      <c r="P458" s="5"/>
      <c r="Q458" s="5"/>
      <c r="R458" s="5"/>
      <c r="S458" s="5"/>
      <c r="T458" s="5"/>
      <c r="U458" s="5"/>
      <c r="V458" s="5"/>
      <c r="W458" s="5"/>
      <c r="X458" s="5"/>
      <c r="Y458" s="5"/>
      <c r="Z458" s="5"/>
    </row>
    <row r="459" spans="1:26">
      <c r="A459" s="95"/>
      <c r="B459" s="107"/>
      <c r="C459" s="96"/>
      <c r="D459" s="97"/>
      <c r="E459" s="97"/>
      <c r="F459" s="67" t="str">
        <f t="shared" si="7"/>
        <v/>
      </c>
      <c r="G459" s="96"/>
      <c r="H459" s="96"/>
      <c r="I459" s="89"/>
      <c r="J459" s="44"/>
      <c r="K459" s="44"/>
      <c r="L459" s="44"/>
      <c r="M459" s="5"/>
      <c r="N459" s="5"/>
      <c r="O459" s="5"/>
      <c r="P459" s="5"/>
      <c r="Q459" s="5"/>
      <c r="R459" s="5"/>
      <c r="S459" s="5"/>
      <c r="T459" s="5"/>
      <c r="U459" s="5"/>
      <c r="V459" s="5"/>
      <c r="W459" s="5"/>
      <c r="X459" s="5"/>
      <c r="Y459" s="5"/>
      <c r="Z459" s="5"/>
    </row>
    <row r="460" spans="1:26">
      <c r="A460" s="95"/>
      <c r="B460" s="107"/>
      <c r="C460" s="96"/>
      <c r="D460" s="97"/>
      <c r="E460" s="97"/>
      <c r="F460" s="67" t="str">
        <f t="shared" si="7"/>
        <v/>
      </c>
      <c r="G460" s="96"/>
      <c r="H460" s="96"/>
      <c r="I460" s="89"/>
      <c r="J460" s="44"/>
      <c r="K460" s="44"/>
      <c r="L460" s="44"/>
      <c r="M460" s="5"/>
      <c r="N460" s="5"/>
      <c r="O460" s="5"/>
      <c r="P460" s="5"/>
      <c r="Q460" s="5"/>
      <c r="R460" s="5"/>
      <c r="S460" s="5"/>
      <c r="T460" s="5"/>
      <c r="U460" s="5"/>
      <c r="V460" s="5"/>
      <c r="W460" s="5"/>
      <c r="X460" s="5"/>
      <c r="Y460" s="5"/>
      <c r="Z460" s="5"/>
    </row>
    <row r="461" spans="1:26">
      <c r="A461" s="95"/>
      <c r="B461" s="107"/>
      <c r="C461" s="96"/>
      <c r="D461" s="97"/>
      <c r="E461" s="97"/>
      <c r="F461" s="67" t="str">
        <f t="shared" si="7"/>
        <v/>
      </c>
      <c r="G461" s="96"/>
      <c r="H461" s="96"/>
      <c r="I461" s="89"/>
      <c r="J461" s="44"/>
      <c r="K461" s="44"/>
      <c r="L461" s="44"/>
      <c r="M461" s="5"/>
      <c r="N461" s="5"/>
      <c r="O461" s="5"/>
      <c r="P461" s="5"/>
      <c r="Q461" s="5"/>
      <c r="R461" s="5"/>
      <c r="S461" s="5"/>
      <c r="T461" s="5"/>
      <c r="U461" s="5"/>
      <c r="V461" s="5"/>
      <c r="W461" s="5"/>
      <c r="X461" s="5"/>
      <c r="Y461" s="5"/>
      <c r="Z461" s="5"/>
    </row>
    <row r="462" spans="1:26">
      <c r="A462" s="95"/>
      <c r="B462" s="107"/>
      <c r="C462" s="96"/>
      <c r="D462" s="97"/>
      <c r="E462" s="97"/>
      <c r="F462" s="67" t="str">
        <f t="shared" si="7"/>
        <v/>
      </c>
      <c r="G462" s="96"/>
      <c r="H462" s="96"/>
      <c r="I462" s="89"/>
      <c r="J462" s="44"/>
      <c r="K462" s="44"/>
      <c r="L462" s="44"/>
      <c r="M462" s="5"/>
      <c r="N462" s="5"/>
      <c r="O462" s="5"/>
      <c r="P462" s="5"/>
      <c r="Q462" s="5"/>
      <c r="R462" s="5"/>
      <c r="S462" s="5"/>
      <c r="T462" s="5"/>
      <c r="U462" s="5"/>
      <c r="V462" s="5"/>
      <c r="W462" s="5"/>
      <c r="X462" s="5"/>
      <c r="Y462" s="5"/>
      <c r="Z462" s="5"/>
    </row>
    <row r="463" spans="1:26">
      <c r="A463" s="95"/>
      <c r="B463" s="107"/>
      <c r="C463" s="96"/>
      <c r="D463" s="97"/>
      <c r="E463" s="97"/>
      <c r="F463" s="67" t="str">
        <f t="shared" si="7"/>
        <v/>
      </c>
      <c r="G463" s="96"/>
      <c r="H463" s="96"/>
      <c r="I463" s="89"/>
      <c r="J463" s="44"/>
      <c r="K463" s="44"/>
      <c r="L463" s="44"/>
      <c r="M463" s="5"/>
      <c r="N463" s="5"/>
      <c r="O463" s="5"/>
      <c r="P463" s="5"/>
      <c r="Q463" s="5"/>
      <c r="R463" s="5"/>
      <c r="S463" s="5"/>
      <c r="T463" s="5"/>
      <c r="U463" s="5"/>
      <c r="V463" s="5"/>
      <c r="W463" s="5"/>
      <c r="X463" s="5"/>
      <c r="Y463" s="5"/>
      <c r="Z463" s="5"/>
    </row>
    <row r="464" spans="1:26">
      <c r="A464" s="95"/>
      <c r="B464" s="107"/>
      <c r="C464" s="96"/>
      <c r="D464" s="97"/>
      <c r="E464" s="97"/>
      <c r="F464" s="67" t="str">
        <f t="shared" si="7"/>
        <v/>
      </c>
      <c r="G464" s="96"/>
      <c r="H464" s="96"/>
      <c r="I464" s="89"/>
      <c r="J464" s="44"/>
      <c r="K464" s="44"/>
      <c r="L464" s="44"/>
      <c r="M464" s="5"/>
      <c r="N464" s="5"/>
      <c r="O464" s="5"/>
      <c r="P464" s="5"/>
      <c r="Q464" s="5"/>
      <c r="R464" s="5"/>
      <c r="S464" s="5"/>
      <c r="T464" s="5"/>
      <c r="U464" s="5"/>
      <c r="V464" s="5"/>
      <c r="W464" s="5"/>
      <c r="X464" s="5"/>
      <c r="Y464" s="5"/>
      <c r="Z464" s="5"/>
    </row>
    <row r="465" spans="1:26">
      <c r="A465" s="95"/>
      <c r="B465" s="107"/>
      <c r="C465" s="96"/>
      <c r="D465" s="97"/>
      <c r="E465" s="97"/>
      <c r="F465" s="67" t="str">
        <f t="shared" si="7"/>
        <v/>
      </c>
      <c r="G465" s="96"/>
      <c r="H465" s="96"/>
      <c r="I465" s="89"/>
      <c r="J465" s="44"/>
      <c r="K465" s="44"/>
      <c r="L465" s="44"/>
      <c r="M465" s="5"/>
      <c r="N465" s="5"/>
      <c r="O465" s="5"/>
      <c r="P465" s="5"/>
      <c r="Q465" s="5"/>
      <c r="R465" s="5"/>
      <c r="S465" s="5"/>
      <c r="T465" s="5"/>
      <c r="U465" s="5"/>
      <c r="V465" s="5"/>
      <c r="W465" s="5"/>
      <c r="X465" s="5"/>
      <c r="Y465" s="5"/>
      <c r="Z465" s="5"/>
    </row>
    <row r="466" spans="1:26">
      <c r="A466" s="95"/>
      <c r="B466" s="107"/>
      <c r="C466" s="96"/>
      <c r="D466" s="97"/>
      <c r="E466" s="97"/>
      <c r="F466" s="67" t="str">
        <f t="shared" si="7"/>
        <v/>
      </c>
      <c r="G466" s="96"/>
      <c r="H466" s="96"/>
      <c r="I466" s="89"/>
      <c r="J466" s="44"/>
      <c r="K466" s="44"/>
      <c r="L466" s="44"/>
      <c r="M466" s="5"/>
      <c r="N466" s="5"/>
      <c r="O466" s="5"/>
      <c r="P466" s="5"/>
      <c r="Q466" s="5"/>
      <c r="R466" s="5"/>
      <c r="S466" s="5"/>
      <c r="T466" s="5"/>
      <c r="U466" s="5"/>
      <c r="V466" s="5"/>
      <c r="W466" s="5"/>
      <c r="X466" s="5"/>
      <c r="Y466" s="5"/>
      <c r="Z466" s="5"/>
    </row>
    <row r="467" spans="1:26">
      <c r="A467" s="95"/>
      <c r="B467" s="107"/>
      <c r="C467" s="96"/>
      <c r="D467" s="97"/>
      <c r="E467" s="97"/>
      <c r="F467" s="67" t="str">
        <f t="shared" si="7"/>
        <v/>
      </c>
      <c r="G467" s="96"/>
      <c r="H467" s="96"/>
      <c r="I467" s="89"/>
      <c r="J467" s="44"/>
      <c r="K467" s="44"/>
      <c r="L467" s="44"/>
      <c r="M467" s="5"/>
      <c r="N467" s="5"/>
      <c r="O467" s="5"/>
      <c r="P467" s="5"/>
      <c r="Q467" s="5"/>
      <c r="R467" s="5"/>
      <c r="S467" s="5"/>
      <c r="T467" s="5"/>
      <c r="U467" s="5"/>
      <c r="V467" s="5"/>
      <c r="W467" s="5"/>
      <c r="X467" s="5"/>
      <c r="Y467" s="5"/>
      <c r="Z467" s="5"/>
    </row>
    <row r="468" spans="1:26">
      <c r="A468" s="95"/>
      <c r="B468" s="107"/>
      <c r="C468" s="96"/>
      <c r="D468" s="97"/>
      <c r="E468" s="97"/>
      <c r="F468" s="67" t="str">
        <f t="shared" si="7"/>
        <v/>
      </c>
      <c r="G468" s="96"/>
      <c r="H468" s="96"/>
      <c r="I468" s="89"/>
      <c r="J468" s="44"/>
      <c r="K468" s="44"/>
      <c r="L468" s="44"/>
      <c r="M468" s="5"/>
      <c r="N468" s="5"/>
      <c r="O468" s="5"/>
      <c r="P468" s="5"/>
      <c r="Q468" s="5"/>
      <c r="R468" s="5"/>
      <c r="S468" s="5"/>
      <c r="T468" s="5"/>
      <c r="U468" s="5"/>
      <c r="V468" s="5"/>
      <c r="W468" s="5"/>
      <c r="X468" s="5"/>
      <c r="Y468" s="5"/>
      <c r="Z468" s="5"/>
    </row>
    <row r="469" spans="1:26">
      <c r="A469" s="95"/>
      <c r="B469" s="107"/>
      <c r="C469" s="96"/>
      <c r="D469" s="97"/>
      <c r="E469" s="97"/>
      <c r="F469" s="67" t="str">
        <f t="shared" si="7"/>
        <v/>
      </c>
      <c r="G469" s="96"/>
      <c r="H469" s="96"/>
      <c r="I469" s="89"/>
      <c r="J469" s="44"/>
      <c r="K469" s="44"/>
      <c r="L469" s="44"/>
      <c r="M469" s="5"/>
      <c r="N469" s="5"/>
      <c r="O469" s="5"/>
      <c r="P469" s="5"/>
      <c r="Q469" s="5"/>
      <c r="R469" s="5"/>
      <c r="S469" s="5"/>
      <c r="T469" s="5"/>
      <c r="U469" s="5"/>
      <c r="V469" s="5"/>
      <c r="W469" s="5"/>
      <c r="X469" s="5"/>
      <c r="Y469" s="5"/>
      <c r="Z469" s="5"/>
    </row>
    <row r="470" spans="1:26">
      <c r="A470" s="95"/>
      <c r="B470" s="107"/>
      <c r="C470" s="96"/>
      <c r="D470" s="97"/>
      <c r="E470" s="97"/>
      <c r="F470" s="67" t="str">
        <f t="shared" si="7"/>
        <v/>
      </c>
      <c r="G470" s="96"/>
      <c r="H470" s="96"/>
      <c r="I470" s="89"/>
      <c r="J470" s="44"/>
      <c r="K470" s="44"/>
      <c r="L470" s="44"/>
      <c r="M470" s="5"/>
      <c r="N470" s="5"/>
      <c r="O470" s="5"/>
      <c r="P470" s="5"/>
      <c r="Q470" s="5"/>
      <c r="R470" s="5"/>
      <c r="S470" s="5"/>
      <c r="T470" s="5"/>
      <c r="U470" s="5"/>
      <c r="V470" s="5"/>
      <c r="W470" s="5"/>
      <c r="X470" s="5"/>
      <c r="Y470" s="5"/>
      <c r="Z470" s="5"/>
    </row>
    <row r="471" spans="1:26">
      <c r="A471" s="95"/>
      <c r="B471" s="107"/>
      <c r="C471" s="96"/>
      <c r="D471" s="97"/>
      <c r="E471" s="97"/>
      <c r="F471" s="67" t="str">
        <f t="shared" si="7"/>
        <v/>
      </c>
      <c r="G471" s="96"/>
      <c r="H471" s="96"/>
      <c r="I471" s="89"/>
      <c r="J471" s="44"/>
      <c r="K471" s="44"/>
      <c r="L471" s="44"/>
      <c r="M471" s="5"/>
      <c r="N471" s="5"/>
      <c r="O471" s="5"/>
      <c r="P471" s="5"/>
      <c r="Q471" s="5"/>
      <c r="R471" s="5"/>
      <c r="S471" s="5"/>
      <c r="T471" s="5"/>
      <c r="U471" s="5"/>
      <c r="V471" s="5"/>
      <c r="W471" s="5"/>
      <c r="X471" s="5"/>
      <c r="Y471" s="5"/>
      <c r="Z471" s="5"/>
    </row>
    <row r="472" spans="1:26">
      <c r="A472" s="95"/>
      <c r="B472" s="107"/>
      <c r="C472" s="96"/>
      <c r="D472" s="97"/>
      <c r="E472" s="97"/>
      <c r="F472" s="67" t="str">
        <f t="shared" si="7"/>
        <v/>
      </c>
      <c r="G472" s="96"/>
      <c r="H472" s="96"/>
      <c r="I472" s="89"/>
      <c r="J472" s="44"/>
      <c r="K472" s="44"/>
      <c r="L472" s="44"/>
      <c r="M472" s="5"/>
      <c r="N472" s="5"/>
      <c r="O472" s="5"/>
      <c r="P472" s="5"/>
      <c r="Q472" s="5"/>
      <c r="R472" s="5"/>
      <c r="S472" s="5"/>
      <c r="T472" s="5"/>
      <c r="U472" s="5"/>
      <c r="V472" s="5"/>
      <c r="W472" s="5"/>
      <c r="X472" s="5"/>
      <c r="Y472" s="5"/>
      <c r="Z472" s="5"/>
    </row>
    <row r="473" spans="1:26">
      <c r="A473" s="95"/>
      <c r="B473" s="107"/>
      <c r="C473" s="96"/>
      <c r="D473" s="97"/>
      <c r="E473" s="97"/>
      <c r="F473" s="67" t="str">
        <f t="shared" si="7"/>
        <v/>
      </c>
      <c r="G473" s="96"/>
      <c r="H473" s="96"/>
      <c r="I473" s="89"/>
      <c r="J473" s="44"/>
      <c r="K473" s="44"/>
      <c r="L473" s="44"/>
      <c r="M473" s="5"/>
      <c r="N473" s="5"/>
      <c r="O473" s="5"/>
      <c r="P473" s="5"/>
      <c r="Q473" s="5"/>
      <c r="R473" s="5"/>
      <c r="S473" s="5"/>
      <c r="T473" s="5"/>
      <c r="U473" s="5"/>
      <c r="V473" s="5"/>
      <c r="W473" s="5"/>
      <c r="X473" s="5"/>
      <c r="Y473" s="5"/>
      <c r="Z473" s="5"/>
    </row>
    <row r="474" spans="1:26">
      <c r="A474" s="95"/>
      <c r="B474" s="107"/>
      <c r="C474" s="96"/>
      <c r="D474" s="97"/>
      <c r="E474" s="97"/>
      <c r="F474" s="67" t="str">
        <f t="shared" si="7"/>
        <v/>
      </c>
      <c r="G474" s="96"/>
      <c r="H474" s="96"/>
      <c r="I474" s="89"/>
      <c r="J474" s="44"/>
      <c r="K474" s="44"/>
      <c r="L474" s="44"/>
      <c r="M474" s="5"/>
      <c r="N474" s="5"/>
      <c r="O474" s="5"/>
      <c r="P474" s="5"/>
      <c r="Q474" s="5"/>
      <c r="R474" s="5"/>
      <c r="S474" s="5"/>
      <c r="T474" s="5"/>
      <c r="U474" s="5"/>
      <c r="V474" s="5"/>
      <c r="W474" s="5"/>
      <c r="X474" s="5"/>
      <c r="Y474" s="5"/>
      <c r="Z474" s="5"/>
    </row>
    <row r="475" spans="1:26">
      <c r="A475" s="95"/>
      <c r="B475" s="107"/>
      <c r="C475" s="96"/>
      <c r="D475" s="97"/>
      <c r="E475" s="97"/>
      <c r="F475" s="67" t="str">
        <f t="shared" si="7"/>
        <v/>
      </c>
      <c r="G475" s="96"/>
      <c r="H475" s="96"/>
      <c r="I475" s="89"/>
      <c r="J475" s="44"/>
      <c r="K475" s="44"/>
      <c r="L475" s="44"/>
      <c r="M475" s="5"/>
      <c r="N475" s="5"/>
      <c r="O475" s="5"/>
      <c r="P475" s="5"/>
      <c r="Q475" s="5"/>
      <c r="R475" s="5"/>
      <c r="S475" s="5"/>
      <c r="T475" s="5"/>
      <c r="U475" s="5"/>
      <c r="V475" s="5"/>
      <c r="W475" s="5"/>
      <c r="X475" s="5"/>
      <c r="Y475" s="5"/>
      <c r="Z475" s="5"/>
    </row>
    <row r="476" spans="1:26">
      <c r="A476" s="95"/>
      <c r="B476" s="107"/>
      <c r="C476" s="96"/>
      <c r="D476" s="97"/>
      <c r="E476" s="97"/>
      <c r="F476" s="67" t="str">
        <f t="shared" si="7"/>
        <v/>
      </c>
      <c r="G476" s="96"/>
      <c r="H476" s="96"/>
      <c r="I476" s="89"/>
      <c r="J476" s="44"/>
      <c r="K476" s="44"/>
      <c r="L476" s="44"/>
      <c r="M476" s="5"/>
      <c r="N476" s="5"/>
      <c r="O476" s="5"/>
      <c r="P476" s="5"/>
      <c r="Q476" s="5"/>
      <c r="R476" s="5"/>
      <c r="S476" s="5"/>
      <c r="T476" s="5"/>
      <c r="U476" s="5"/>
      <c r="V476" s="5"/>
      <c r="W476" s="5"/>
      <c r="X476" s="5"/>
      <c r="Y476" s="5"/>
      <c r="Z476" s="5"/>
    </row>
    <row r="477" spans="1:26">
      <c r="A477" s="95"/>
      <c r="B477" s="107"/>
      <c r="C477" s="96"/>
      <c r="D477" s="97"/>
      <c r="E477" s="97"/>
      <c r="F477" s="67" t="str">
        <f t="shared" si="7"/>
        <v/>
      </c>
      <c r="G477" s="96"/>
      <c r="H477" s="96"/>
      <c r="I477" s="89"/>
      <c r="J477" s="44"/>
      <c r="K477" s="44"/>
      <c r="L477" s="44"/>
      <c r="M477" s="5"/>
      <c r="N477" s="5"/>
      <c r="O477" s="5"/>
      <c r="P477" s="5"/>
      <c r="Q477" s="5"/>
      <c r="R477" s="5"/>
      <c r="S477" s="5"/>
      <c r="T477" s="5"/>
      <c r="U477" s="5"/>
      <c r="V477" s="5"/>
      <c r="W477" s="5"/>
      <c r="X477" s="5"/>
      <c r="Y477" s="5"/>
      <c r="Z477" s="5"/>
    </row>
    <row r="478" spans="1:26">
      <c r="A478" s="95"/>
      <c r="B478" s="107"/>
      <c r="C478" s="96"/>
      <c r="D478" s="97"/>
      <c r="E478" s="97"/>
      <c r="F478" s="67" t="str">
        <f t="shared" si="7"/>
        <v/>
      </c>
      <c r="G478" s="96"/>
      <c r="H478" s="96"/>
      <c r="I478" s="89"/>
      <c r="J478" s="44"/>
      <c r="K478" s="44"/>
      <c r="L478" s="44"/>
      <c r="M478" s="5"/>
      <c r="N478" s="5"/>
      <c r="O478" s="5"/>
      <c r="P478" s="5"/>
      <c r="Q478" s="5"/>
      <c r="R478" s="5"/>
      <c r="S478" s="5"/>
      <c r="T478" s="5"/>
      <c r="U478" s="5"/>
      <c r="V478" s="5"/>
      <c r="W478" s="5"/>
      <c r="X478" s="5"/>
      <c r="Y478" s="5"/>
      <c r="Z478" s="5"/>
    </row>
    <row r="479" spans="1:26">
      <c r="A479" s="95"/>
      <c r="B479" s="107"/>
      <c r="C479" s="96"/>
      <c r="D479" s="97"/>
      <c r="E479" s="97"/>
      <c r="F479" s="67" t="str">
        <f t="shared" si="7"/>
        <v/>
      </c>
      <c r="G479" s="96"/>
      <c r="H479" s="96"/>
      <c r="I479" s="89"/>
      <c r="J479" s="44"/>
      <c r="K479" s="44"/>
      <c r="L479" s="44"/>
      <c r="M479" s="5"/>
      <c r="N479" s="5"/>
      <c r="O479" s="5"/>
      <c r="P479" s="5"/>
      <c r="Q479" s="5"/>
      <c r="R479" s="5"/>
      <c r="S479" s="5"/>
      <c r="T479" s="5"/>
      <c r="U479" s="5"/>
      <c r="V479" s="5"/>
      <c r="W479" s="5"/>
      <c r="X479" s="5"/>
      <c r="Y479" s="5"/>
      <c r="Z479" s="5"/>
    </row>
    <row r="480" spans="1:26">
      <c r="A480" s="95"/>
      <c r="B480" s="107"/>
      <c r="C480" s="96"/>
      <c r="D480" s="97"/>
      <c r="E480" s="97"/>
      <c r="F480" s="67" t="str">
        <f t="shared" si="7"/>
        <v/>
      </c>
      <c r="G480" s="96"/>
      <c r="H480" s="96"/>
      <c r="I480" s="89"/>
      <c r="J480" s="44"/>
      <c r="K480" s="44"/>
      <c r="L480" s="44"/>
      <c r="M480" s="5"/>
      <c r="N480" s="5"/>
      <c r="O480" s="5"/>
      <c r="P480" s="5"/>
      <c r="Q480" s="5"/>
      <c r="R480" s="5"/>
      <c r="S480" s="5"/>
      <c r="T480" s="5"/>
      <c r="U480" s="5"/>
      <c r="V480" s="5"/>
      <c r="W480" s="5"/>
      <c r="X480" s="5"/>
      <c r="Y480" s="5"/>
      <c r="Z480" s="5"/>
    </row>
    <row r="481" spans="1:26">
      <c r="A481" s="95"/>
      <c r="B481" s="107"/>
      <c r="C481" s="96"/>
      <c r="D481" s="97"/>
      <c r="E481" s="97"/>
      <c r="F481" s="67" t="str">
        <f t="shared" si="7"/>
        <v/>
      </c>
      <c r="G481" s="96"/>
      <c r="H481" s="96"/>
      <c r="I481" s="89"/>
      <c r="J481" s="44"/>
      <c r="K481" s="44"/>
      <c r="L481" s="44"/>
      <c r="M481" s="5"/>
      <c r="N481" s="5"/>
      <c r="O481" s="5"/>
      <c r="P481" s="5"/>
      <c r="Q481" s="5"/>
      <c r="R481" s="5"/>
      <c r="S481" s="5"/>
      <c r="T481" s="5"/>
      <c r="U481" s="5"/>
      <c r="V481" s="5"/>
      <c r="W481" s="5"/>
      <c r="X481" s="5"/>
      <c r="Y481" s="5"/>
      <c r="Z481" s="5"/>
    </row>
    <row r="482" spans="1:26">
      <c r="A482" s="95"/>
      <c r="B482" s="107"/>
      <c r="C482" s="96"/>
      <c r="D482" s="97"/>
      <c r="E482" s="97"/>
      <c r="F482" s="67" t="str">
        <f t="shared" si="7"/>
        <v/>
      </c>
      <c r="G482" s="96"/>
      <c r="H482" s="96"/>
      <c r="I482" s="89"/>
      <c r="J482" s="44"/>
      <c r="K482" s="44"/>
      <c r="L482" s="44"/>
      <c r="M482" s="5"/>
      <c r="N482" s="5"/>
      <c r="O482" s="5"/>
      <c r="P482" s="5"/>
      <c r="Q482" s="5"/>
      <c r="R482" s="5"/>
      <c r="S482" s="5"/>
      <c r="T482" s="5"/>
      <c r="U482" s="5"/>
      <c r="V482" s="5"/>
      <c r="W482" s="5"/>
      <c r="X482" s="5"/>
      <c r="Y482" s="5"/>
      <c r="Z482" s="5"/>
    </row>
    <row r="483" spans="1:26">
      <c r="A483" s="95"/>
      <c r="B483" s="107"/>
      <c r="C483" s="96"/>
      <c r="D483" s="97"/>
      <c r="E483" s="97"/>
      <c r="F483" s="67" t="str">
        <f t="shared" si="7"/>
        <v/>
      </c>
      <c r="G483" s="96"/>
      <c r="H483" s="96"/>
      <c r="I483" s="89"/>
      <c r="J483" s="44"/>
      <c r="K483" s="44"/>
      <c r="L483" s="44"/>
      <c r="M483" s="5"/>
      <c r="N483" s="5"/>
      <c r="O483" s="5"/>
      <c r="P483" s="5"/>
      <c r="Q483" s="5"/>
      <c r="R483" s="5"/>
      <c r="S483" s="5"/>
      <c r="T483" s="5"/>
      <c r="U483" s="5"/>
      <c r="V483" s="5"/>
      <c r="W483" s="5"/>
      <c r="X483" s="5"/>
      <c r="Y483" s="5"/>
      <c r="Z483" s="5"/>
    </row>
    <row r="484" spans="1:26">
      <c r="A484" s="95"/>
      <c r="B484" s="107"/>
      <c r="C484" s="96"/>
      <c r="D484" s="97"/>
      <c r="E484" s="97"/>
      <c r="F484" s="67" t="str">
        <f t="shared" si="7"/>
        <v/>
      </c>
      <c r="G484" s="96"/>
      <c r="H484" s="96"/>
      <c r="I484" s="89"/>
      <c r="J484" s="44"/>
      <c r="K484" s="44"/>
      <c r="L484" s="44"/>
      <c r="M484" s="5"/>
      <c r="N484" s="5"/>
      <c r="O484" s="5"/>
      <c r="P484" s="5"/>
      <c r="Q484" s="5"/>
      <c r="R484" s="5"/>
      <c r="S484" s="5"/>
      <c r="T484" s="5"/>
      <c r="U484" s="5"/>
      <c r="V484" s="5"/>
      <c r="W484" s="5"/>
      <c r="X484" s="5"/>
      <c r="Y484" s="5"/>
      <c r="Z484" s="5"/>
    </row>
    <row r="485" spans="1:26">
      <c r="A485" s="95"/>
      <c r="B485" s="107"/>
      <c r="C485" s="96"/>
      <c r="D485" s="97"/>
      <c r="E485" s="97"/>
      <c r="F485" s="67" t="str">
        <f t="shared" si="7"/>
        <v/>
      </c>
      <c r="G485" s="96"/>
      <c r="H485" s="96"/>
      <c r="I485" s="89"/>
      <c r="J485" s="44"/>
      <c r="K485" s="44"/>
      <c r="L485" s="44"/>
      <c r="M485" s="5"/>
      <c r="N485" s="5"/>
      <c r="O485" s="5"/>
      <c r="P485" s="5"/>
      <c r="Q485" s="5"/>
      <c r="R485" s="5"/>
      <c r="S485" s="5"/>
      <c r="T485" s="5"/>
      <c r="U485" s="5"/>
      <c r="V485" s="5"/>
      <c r="W485" s="5"/>
      <c r="X485" s="5"/>
      <c r="Y485" s="5"/>
      <c r="Z485" s="5"/>
    </row>
    <row r="486" spans="1:26">
      <c r="A486" s="95"/>
      <c r="B486" s="107"/>
      <c r="C486" s="96"/>
      <c r="D486" s="97"/>
      <c r="E486" s="97"/>
      <c r="F486" s="67" t="str">
        <f t="shared" si="7"/>
        <v/>
      </c>
      <c r="G486" s="96"/>
      <c r="H486" s="96"/>
      <c r="I486" s="89"/>
      <c r="J486" s="44"/>
      <c r="K486" s="44"/>
      <c r="L486" s="44"/>
      <c r="M486" s="5"/>
      <c r="N486" s="5"/>
      <c r="O486" s="5"/>
      <c r="P486" s="5"/>
      <c r="Q486" s="5"/>
      <c r="R486" s="5"/>
      <c r="S486" s="5"/>
      <c r="T486" s="5"/>
      <c r="U486" s="5"/>
      <c r="V486" s="5"/>
      <c r="W486" s="5"/>
      <c r="X486" s="5"/>
      <c r="Y486" s="5"/>
      <c r="Z486" s="5"/>
    </row>
    <row r="487" spans="1:26">
      <c r="A487" s="95"/>
      <c r="B487" s="107"/>
      <c r="C487" s="96"/>
      <c r="D487" s="97"/>
      <c r="E487" s="97"/>
      <c r="F487" s="67" t="str">
        <f t="shared" si="7"/>
        <v/>
      </c>
      <c r="G487" s="96"/>
      <c r="H487" s="96"/>
      <c r="I487" s="89"/>
      <c r="J487" s="44"/>
      <c r="K487" s="44"/>
      <c r="L487" s="44"/>
      <c r="M487" s="5"/>
      <c r="N487" s="5"/>
      <c r="O487" s="5"/>
      <c r="P487" s="5"/>
      <c r="Q487" s="5"/>
      <c r="R487" s="5"/>
      <c r="S487" s="5"/>
      <c r="T487" s="5"/>
      <c r="U487" s="5"/>
      <c r="V487" s="5"/>
      <c r="W487" s="5"/>
      <c r="X487" s="5"/>
      <c r="Y487" s="5"/>
      <c r="Z487" s="5"/>
    </row>
    <row r="488" spans="1:26">
      <c r="A488" s="95"/>
      <c r="B488" s="107"/>
      <c r="C488" s="96"/>
      <c r="D488" s="97"/>
      <c r="E488" s="97"/>
      <c r="F488" s="67" t="str">
        <f t="shared" si="7"/>
        <v/>
      </c>
      <c r="G488" s="96"/>
      <c r="H488" s="96"/>
      <c r="I488" s="89"/>
      <c r="J488" s="44"/>
      <c r="K488" s="44"/>
      <c r="L488" s="44"/>
      <c r="M488" s="5"/>
      <c r="N488" s="5"/>
      <c r="O488" s="5"/>
      <c r="P488" s="5"/>
      <c r="Q488" s="5"/>
      <c r="R488" s="5"/>
      <c r="S488" s="5"/>
      <c r="T488" s="5"/>
      <c r="U488" s="5"/>
      <c r="V488" s="5"/>
      <c r="W488" s="5"/>
      <c r="X488" s="5"/>
      <c r="Y488" s="5"/>
      <c r="Z488" s="5"/>
    </row>
    <row r="489" spans="1:26">
      <c r="A489" s="95"/>
      <c r="B489" s="107"/>
      <c r="C489" s="96"/>
      <c r="D489" s="97"/>
      <c r="E489" s="97"/>
      <c r="F489" s="67" t="str">
        <f t="shared" si="7"/>
        <v/>
      </c>
      <c r="G489" s="96"/>
      <c r="H489" s="96"/>
      <c r="I489" s="89"/>
      <c r="J489" s="44"/>
      <c r="K489" s="44"/>
      <c r="L489" s="44"/>
      <c r="M489" s="5"/>
      <c r="N489" s="5"/>
      <c r="O489" s="5"/>
      <c r="P489" s="5"/>
      <c r="Q489" s="5"/>
      <c r="R489" s="5"/>
      <c r="S489" s="5"/>
      <c r="T489" s="5"/>
      <c r="U489" s="5"/>
      <c r="V489" s="5"/>
      <c r="W489" s="5"/>
      <c r="X489" s="5"/>
      <c r="Y489" s="5"/>
      <c r="Z489" s="5"/>
    </row>
    <row r="490" spans="1:26">
      <c r="A490" s="95"/>
      <c r="B490" s="107"/>
      <c r="C490" s="96"/>
      <c r="D490" s="97"/>
      <c r="E490" s="97"/>
      <c r="F490" s="67" t="str">
        <f t="shared" si="7"/>
        <v/>
      </c>
      <c r="G490" s="96"/>
      <c r="H490" s="96"/>
      <c r="I490" s="89"/>
      <c r="J490" s="44"/>
      <c r="K490" s="44"/>
      <c r="L490" s="44"/>
      <c r="M490" s="5"/>
      <c r="N490" s="5"/>
      <c r="O490" s="5"/>
      <c r="P490" s="5"/>
      <c r="Q490" s="5"/>
      <c r="R490" s="5"/>
      <c r="S490" s="5"/>
      <c r="T490" s="5"/>
      <c r="U490" s="5"/>
      <c r="V490" s="5"/>
      <c r="W490" s="5"/>
      <c r="X490" s="5"/>
      <c r="Y490" s="5"/>
      <c r="Z490" s="5"/>
    </row>
    <row r="491" spans="1:26">
      <c r="A491" s="95"/>
      <c r="B491" s="107"/>
      <c r="C491" s="96"/>
      <c r="D491" s="97"/>
      <c r="E491" s="97"/>
      <c r="F491" s="67" t="str">
        <f t="shared" si="7"/>
        <v/>
      </c>
      <c r="G491" s="96"/>
      <c r="H491" s="96"/>
      <c r="I491" s="89"/>
      <c r="J491" s="44"/>
      <c r="K491" s="44"/>
      <c r="L491" s="44"/>
      <c r="M491" s="5"/>
      <c r="N491" s="5"/>
      <c r="O491" s="5"/>
      <c r="P491" s="5"/>
      <c r="Q491" s="5"/>
      <c r="R491" s="5"/>
      <c r="S491" s="5"/>
      <c r="T491" s="5"/>
      <c r="U491" s="5"/>
      <c r="V491" s="5"/>
      <c r="W491" s="5"/>
      <c r="X491" s="5"/>
      <c r="Y491" s="5"/>
      <c r="Z491" s="5"/>
    </row>
    <row r="492" spans="1:26">
      <c r="A492" s="95"/>
      <c r="B492" s="107"/>
      <c r="C492" s="96"/>
      <c r="D492" s="97"/>
      <c r="E492" s="97"/>
      <c r="F492" s="67" t="str">
        <f t="shared" si="7"/>
        <v/>
      </c>
      <c r="G492" s="96"/>
      <c r="H492" s="96"/>
      <c r="I492" s="89"/>
      <c r="J492" s="44"/>
      <c r="K492" s="44"/>
      <c r="L492" s="44"/>
      <c r="M492" s="5"/>
      <c r="N492" s="5"/>
      <c r="O492" s="5"/>
      <c r="P492" s="5"/>
      <c r="Q492" s="5"/>
      <c r="R492" s="5"/>
      <c r="S492" s="5"/>
      <c r="T492" s="5"/>
      <c r="U492" s="5"/>
      <c r="V492" s="5"/>
      <c r="W492" s="5"/>
      <c r="X492" s="5"/>
      <c r="Y492" s="5"/>
      <c r="Z492" s="5"/>
    </row>
    <row r="493" spans="1:26">
      <c r="A493" s="95"/>
      <c r="B493" s="107"/>
      <c r="C493" s="96"/>
      <c r="D493" s="97"/>
      <c r="E493" s="97"/>
      <c r="F493" s="67" t="str">
        <f t="shared" si="7"/>
        <v/>
      </c>
      <c r="G493" s="96"/>
      <c r="H493" s="96"/>
      <c r="I493" s="89"/>
      <c r="J493" s="44"/>
      <c r="K493" s="44"/>
      <c r="L493" s="44"/>
      <c r="M493" s="5"/>
      <c r="N493" s="5"/>
      <c r="O493" s="5"/>
      <c r="P493" s="5"/>
      <c r="Q493" s="5"/>
      <c r="R493" s="5"/>
      <c r="S493" s="5"/>
      <c r="T493" s="5"/>
      <c r="U493" s="5"/>
      <c r="V493" s="5"/>
      <c r="W493" s="5"/>
      <c r="X493" s="5"/>
      <c r="Y493" s="5"/>
      <c r="Z493" s="5"/>
    </row>
    <row r="494" spans="1:26">
      <c r="A494" s="95"/>
      <c r="B494" s="107"/>
      <c r="C494" s="96"/>
      <c r="D494" s="97"/>
      <c r="E494" s="97"/>
      <c r="F494" s="67" t="str">
        <f t="shared" si="7"/>
        <v/>
      </c>
      <c r="G494" s="96"/>
      <c r="H494" s="96"/>
      <c r="I494" s="89"/>
      <c r="J494" s="44"/>
      <c r="K494" s="44"/>
      <c r="L494" s="44"/>
      <c r="M494" s="5"/>
      <c r="N494" s="5"/>
      <c r="O494" s="5"/>
      <c r="P494" s="5"/>
      <c r="Q494" s="5"/>
      <c r="R494" s="5"/>
      <c r="S494" s="5"/>
      <c r="T494" s="5"/>
      <c r="U494" s="5"/>
      <c r="V494" s="5"/>
      <c r="W494" s="5"/>
      <c r="X494" s="5"/>
      <c r="Y494" s="5"/>
      <c r="Z494" s="5"/>
    </row>
    <row r="495" spans="1:26">
      <c r="A495" s="95"/>
      <c r="B495" s="107"/>
      <c r="C495" s="96"/>
      <c r="D495" s="97"/>
      <c r="E495" s="97"/>
      <c r="F495" s="67" t="str">
        <f t="shared" si="7"/>
        <v/>
      </c>
      <c r="G495" s="96"/>
      <c r="H495" s="96"/>
      <c r="I495" s="89"/>
      <c r="J495" s="44"/>
      <c r="K495" s="44"/>
      <c r="L495" s="44"/>
      <c r="M495" s="5"/>
      <c r="N495" s="5"/>
      <c r="O495" s="5"/>
      <c r="P495" s="5"/>
      <c r="Q495" s="5"/>
      <c r="R495" s="5"/>
      <c r="S495" s="5"/>
      <c r="T495" s="5"/>
      <c r="U495" s="5"/>
      <c r="V495" s="5"/>
      <c r="W495" s="5"/>
      <c r="X495" s="5"/>
      <c r="Y495" s="5"/>
      <c r="Z495" s="5"/>
    </row>
    <row r="496" spans="1:26">
      <c r="A496" s="95"/>
      <c r="B496" s="107"/>
      <c r="C496" s="96"/>
      <c r="D496" s="97"/>
      <c r="E496" s="97"/>
      <c r="F496" s="67" t="str">
        <f t="shared" si="7"/>
        <v/>
      </c>
      <c r="G496" s="96"/>
      <c r="H496" s="96"/>
      <c r="I496" s="89"/>
      <c r="J496" s="44"/>
      <c r="K496" s="44"/>
      <c r="L496" s="44"/>
      <c r="M496" s="5"/>
      <c r="N496" s="5"/>
      <c r="O496" s="5"/>
      <c r="P496" s="5"/>
      <c r="Q496" s="5"/>
      <c r="R496" s="5"/>
      <c r="S496" s="5"/>
      <c r="T496" s="5"/>
      <c r="U496" s="5"/>
      <c r="V496" s="5"/>
      <c r="W496" s="5"/>
      <c r="X496" s="5"/>
      <c r="Y496" s="5"/>
      <c r="Z496" s="5"/>
    </row>
    <row r="497" spans="1:26">
      <c r="A497" s="95"/>
      <c r="B497" s="107"/>
      <c r="C497" s="96"/>
      <c r="D497" s="97"/>
      <c r="E497" s="97"/>
      <c r="F497" s="67" t="str">
        <f t="shared" si="7"/>
        <v/>
      </c>
      <c r="G497" s="96"/>
      <c r="H497" s="96"/>
      <c r="I497" s="89"/>
      <c r="J497" s="44"/>
      <c r="K497" s="44"/>
      <c r="L497" s="44"/>
      <c r="M497" s="5"/>
      <c r="N497" s="5"/>
      <c r="O497" s="5"/>
      <c r="P497" s="5"/>
      <c r="Q497" s="5"/>
      <c r="R497" s="5"/>
      <c r="S497" s="5"/>
      <c r="T497" s="5"/>
      <c r="U497" s="5"/>
      <c r="V497" s="5"/>
      <c r="W497" s="5"/>
      <c r="X497" s="5"/>
      <c r="Y497" s="5"/>
      <c r="Z497" s="5"/>
    </row>
    <row r="498" spans="1:26">
      <c r="A498" s="95"/>
      <c r="B498" s="107"/>
      <c r="C498" s="96"/>
      <c r="D498" s="97"/>
      <c r="E498" s="97"/>
      <c r="F498" s="67" t="str">
        <f t="shared" si="7"/>
        <v/>
      </c>
      <c r="G498" s="96"/>
      <c r="H498" s="96"/>
      <c r="I498" s="89"/>
      <c r="J498" s="44"/>
      <c r="K498" s="44"/>
      <c r="L498" s="44"/>
      <c r="M498" s="5"/>
      <c r="N498" s="5"/>
      <c r="O498" s="5"/>
      <c r="P498" s="5"/>
      <c r="Q498" s="5"/>
      <c r="R498" s="5"/>
      <c r="S498" s="5"/>
      <c r="T498" s="5"/>
      <c r="U498" s="5"/>
      <c r="V498" s="5"/>
      <c r="W498" s="5"/>
      <c r="X498" s="5"/>
      <c r="Y498" s="5"/>
      <c r="Z498" s="5"/>
    </row>
    <row r="499" spans="1:26">
      <c r="A499" s="95"/>
      <c r="B499" s="107"/>
      <c r="C499" s="96"/>
      <c r="D499" s="97"/>
      <c r="E499" s="97"/>
      <c r="F499" s="67" t="str">
        <f t="shared" si="7"/>
        <v/>
      </c>
      <c r="G499" s="96"/>
      <c r="H499" s="96"/>
      <c r="I499" s="89"/>
      <c r="J499" s="44"/>
      <c r="K499" s="44"/>
      <c r="L499" s="44"/>
      <c r="M499" s="5"/>
      <c r="N499" s="5"/>
      <c r="O499" s="5"/>
      <c r="P499" s="5"/>
      <c r="Q499" s="5"/>
      <c r="R499" s="5"/>
      <c r="S499" s="5"/>
      <c r="T499" s="5"/>
      <c r="U499" s="5"/>
      <c r="V499" s="5"/>
      <c r="W499" s="5"/>
      <c r="X499" s="5"/>
      <c r="Y499" s="5"/>
      <c r="Z499" s="5"/>
    </row>
    <row r="500" spans="1:26">
      <c r="A500" s="95"/>
      <c r="B500" s="107"/>
      <c r="C500" s="96"/>
      <c r="D500" s="97"/>
      <c r="E500" s="97"/>
      <c r="F500" s="67" t="str">
        <f t="shared" si="7"/>
        <v/>
      </c>
      <c r="G500" s="96"/>
      <c r="H500" s="96"/>
      <c r="I500" s="89"/>
      <c r="J500" s="44"/>
      <c r="K500" s="44"/>
      <c r="L500" s="44"/>
      <c r="M500" s="5"/>
      <c r="N500" s="5"/>
      <c r="O500" s="5"/>
      <c r="P500" s="5"/>
      <c r="Q500" s="5"/>
      <c r="R500" s="5"/>
      <c r="S500" s="5"/>
      <c r="T500" s="5"/>
      <c r="U500" s="5"/>
      <c r="V500" s="5"/>
      <c r="W500" s="5"/>
      <c r="X500" s="5"/>
      <c r="Y500" s="5"/>
      <c r="Z500" s="5"/>
    </row>
    <row r="501" spans="1:26">
      <c r="A501" s="95"/>
      <c r="B501" s="107"/>
      <c r="C501" s="96"/>
      <c r="D501" s="97"/>
      <c r="E501" s="97"/>
      <c r="F501" s="67" t="str">
        <f t="shared" si="7"/>
        <v/>
      </c>
      <c r="G501" s="96"/>
      <c r="H501" s="96"/>
      <c r="I501" s="89"/>
      <c r="J501" s="44"/>
      <c r="K501" s="44"/>
      <c r="L501" s="44"/>
      <c r="M501" s="5"/>
      <c r="N501" s="5"/>
      <c r="O501" s="5"/>
      <c r="P501" s="5"/>
      <c r="Q501" s="5"/>
      <c r="R501" s="5"/>
      <c r="S501" s="5"/>
      <c r="T501" s="5"/>
      <c r="U501" s="5"/>
      <c r="V501" s="5"/>
      <c r="W501" s="5"/>
      <c r="X501" s="5"/>
      <c r="Y501" s="5"/>
      <c r="Z501" s="5"/>
    </row>
    <row r="502" spans="1:26">
      <c r="A502" s="95"/>
      <c r="B502" s="107"/>
      <c r="C502" s="96"/>
      <c r="D502" s="97"/>
      <c r="E502" s="97"/>
      <c r="F502" s="67" t="str">
        <f t="shared" si="7"/>
        <v/>
      </c>
      <c r="G502" s="96"/>
      <c r="H502" s="96"/>
      <c r="I502" s="89"/>
      <c r="J502" s="44"/>
      <c r="K502" s="44"/>
      <c r="L502" s="44"/>
      <c r="M502" s="5"/>
      <c r="N502" s="5"/>
      <c r="O502" s="5"/>
      <c r="P502" s="5"/>
      <c r="Q502" s="5"/>
      <c r="R502" s="5"/>
      <c r="S502" s="5"/>
      <c r="T502" s="5"/>
      <c r="U502" s="5"/>
      <c r="V502" s="5"/>
      <c r="W502" s="5"/>
      <c r="X502" s="5"/>
      <c r="Y502" s="5"/>
      <c r="Z502" s="5"/>
    </row>
    <row r="503" spans="1:26">
      <c r="A503" s="95"/>
      <c r="B503" s="107"/>
      <c r="C503" s="96"/>
      <c r="D503" s="97"/>
      <c r="E503" s="97"/>
      <c r="F503" s="67" t="str">
        <f t="shared" si="7"/>
        <v/>
      </c>
      <c r="G503" s="96"/>
      <c r="H503" s="96"/>
      <c r="I503" s="89"/>
      <c r="J503" s="44"/>
      <c r="K503" s="44"/>
      <c r="L503" s="44"/>
      <c r="M503" s="5"/>
      <c r="N503" s="5"/>
      <c r="O503" s="5"/>
      <c r="P503" s="5"/>
      <c r="Q503" s="5"/>
      <c r="R503" s="5"/>
      <c r="S503" s="5"/>
      <c r="T503" s="5"/>
      <c r="U503" s="5"/>
      <c r="V503" s="5"/>
      <c r="W503" s="5"/>
      <c r="X503" s="5"/>
      <c r="Y503" s="5"/>
      <c r="Z503" s="5"/>
    </row>
    <row r="504" spans="1:26">
      <c r="A504" s="98"/>
      <c r="B504" s="109"/>
      <c r="C504" s="99"/>
      <c r="D504" s="100"/>
      <c r="E504" s="100"/>
      <c r="F504" s="69" t="str">
        <f t="shared" si="7"/>
        <v/>
      </c>
      <c r="G504" s="99"/>
      <c r="H504" s="99"/>
      <c r="I504" s="104"/>
      <c r="J504" s="44"/>
      <c r="K504" s="44"/>
      <c r="L504" s="44"/>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I1"/>
    <mergeCell ref="A2:I2"/>
  </mergeCells>
  <conditionalFormatting sqref="H5:H504">
    <cfRule type="expression" dxfId="152" priority="1">
      <formula>H5="No"</formula>
    </cfRule>
  </conditionalFormatting>
  <conditionalFormatting sqref="A5:I504">
    <cfRule type="expression" dxfId="132" priority="2">
      <formula>AND($A5&lt;&gt;"",$H5&lt;&gt;"Yes")</formula>
    </cfRule>
  </conditionalFormatting>
  <dataValidations count="1">
    <dataValidation type="list" errorStyle="warning" allowBlank="1" showInputMessage="1" showErrorMessage="1" errorTitle="Check entry" error="Choose a value from the dropdown list where possible." promptTitle="Matched?" prompt="Mark Yes when matched to the Journal." sqref="H5:H504" xr:uid="{B2083EFB-91AC-4914-9AB2-8B7B47509720}">
      <formula1>"Yes,No"</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0"/>
  <sheetViews>
    <sheetView workbookViewId="0">
      <selection activeCell="B6" sqref="B6"/>
    </sheetView>
  </sheetViews>
  <sheetFormatPr defaultRowHeight="14.25"/>
  <cols>
    <col min="1" max="1" width="44.25" bestFit="1" customWidth="1"/>
    <col min="2" max="2" width="13.25" bestFit="1" customWidth="1"/>
    <col min="3" max="3" width="4" customWidth="1"/>
    <col min="4" max="4" width="39" bestFit="1" customWidth="1"/>
    <col min="5" max="5" width="10.25" bestFit="1" customWidth="1"/>
    <col min="6" max="6" width="8" customWidth="1"/>
  </cols>
  <sheetData>
    <row r="1" spans="1:26" ht="23.25">
      <c r="A1" s="42" t="s">
        <v>23</v>
      </c>
      <c r="B1" s="42"/>
      <c r="C1" s="42"/>
      <c r="D1" s="42"/>
      <c r="E1" s="42"/>
      <c r="F1" s="42"/>
      <c r="G1" s="5"/>
      <c r="H1" s="5"/>
      <c r="I1" s="5"/>
      <c r="J1" s="5"/>
      <c r="K1" s="5"/>
      <c r="L1" s="5"/>
      <c r="M1" s="5"/>
      <c r="N1" s="5"/>
      <c r="O1" s="5"/>
      <c r="P1" s="5"/>
      <c r="Q1" s="5"/>
      <c r="R1" s="5"/>
      <c r="S1" s="5"/>
      <c r="T1" s="5"/>
      <c r="U1" s="5"/>
      <c r="V1" s="5"/>
      <c r="W1" s="5"/>
      <c r="X1" s="5"/>
      <c r="Y1" s="5"/>
      <c r="Z1" s="5"/>
    </row>
    <row r="2" spans="1:26">
      <c r="A2" s="43" t="s">
        <v>252</v>
      </c>
      <c r="B2" s="43"/>
      <c r="C2" s="43"/>
      <c r="D2" s="43"/>
      <c r="E2" s="43"/>
      <c r="F2" s="43"/>
      <c r="G2" s="5"/>
      <c r="H2" s="5"/>
      <c r="I2" s="5"/>
      <c r="J2" s="5"/>
      <c r="K2" s="5"/>
      <c r="L2" s="5"/>
      <c r="M2" s="5"/>
      <c r="N2" s="5"/>
      <c r="O2" s="5"/>
      <c r="P2" s="5"/>
      <c r="Q2" s="5"/>
      <c r="R2" s="5"/>
      <c r="S2" s="5"/>
      <c r="T2" s="5"/>
      <c r="U2" s="5"/>
      <c r="V2" s="5"/>
      <c r="W2" s="5"/>
      <c r="X2" s="5"/>
      <c r="Y2" s="5"/>
      <c r="Z2" s="5"/>
    </row>
    <row r="3" spans="1:26">
      <c r="A3" s="44"/>
      <c r="B3" s="44"/>
      <c r="C3" s="44"/>
      <c r="D3" s="44"/>
      <c r="E3" s="44"/>
      <c r="F3" s="44"/>
      <c r="G3" s="5"/>
      <c r="H3" s="5"/>
      <c r="I3" s="5"/>
      <c r="J3" s="5"/>
      <c r="K3" s="5"/>
      <c r="L3" s="5"/>
      <c r="M3" s="5"/>
      <c r="N3" s="5"/>
      <c r="O3" s="5"/>
      <c r="P3" s="5"/>
      <c r="Q3" s="5"/>
      <c r="R3" s="5"/>
      <c r="S3" s="5"/>
      <c r="T3" s="5"/>
      <c r="U3" s="5"/>
      <c r="V3" s="5"/>
      <c r="W3" s="5"/>
      <c r="X3" s="5"/>
      <c r="Y3" s="5"/>
      <c r="Z3" s="5"/>
    </row>
    <row r="4" spans="1:26" ht="15">
      <c r="A4" s="45" t="s">
        <v>253</v>
      </c>
      <c r="B4" s="46" t="s">
        <v>254</v>
      </c>
      <c r="C4" s="44"/>
      <c r="D4" s="44"/>
      <c r="E4" s="44"/>
      <c r="F4" s="44"/>
      <c r="G4" s="5"/>
      <c r="H4" s="5"/>
      <c r="I4" s="5"/>
      <c r="J4" s="5"/>
      <c r="K4" s="5"/>
      <c r="L4" s="5"/>
      <c r="M4" s="5"/>
      <c r="N4" s="5"/>
      <c r="O4" s="5"/>
      <c r="P4" s="5"/>
      <c r="Q4" s="5"/>
      <c r="R4" s="5"/>
      <c r="S4" s="5"/>
      <c r="T4" s="5"/>
      <c r="U4" s="5"/>
      <c r="V4" s="5"/>
      <c r="W4" s="5"/>
      <c r="X4" s="5"/>
      <c r="Y4" s="5"/>
      <c r="Z4" s="5"/>
    </row>
    <row r="5" spans="1:26" ht="15">
      <c r="A5" s="48" t="s">
        <v>255</v>
      </c>
      <c r="B5" s="115">
        <v>46482</v>
      </c>
      <c r="C5" s="44"/>
      <c r="D5" s="44"/>
      <c r="E5" s="44"/>
      <c r="F5" s="44"/>
      <c r="G5" s="5"/>
      <c r="H5" s="5"/>
      <c r="I5" s="5"/>
      <c r="J5" s="5"/>
      <c r="K5" s="5"/>
      <c r="L5" s="5"/>
      <c r="M5" s="5"/>
      <c r="N5" s="5"/>
      <c r="O5" s="5"/>
      <c r="P5" s="5"/>
      <c r="Q5" s="5"/>
      <c r="R5" s="5"/>
      <c r="S5" s="5"/>
      <c r="T5" s="5"/>
      <c r="U5" s="5"/>
      <c r="V5" s="5"/>
      <c r="W5" s="5"/>
      <c r="X5" s="5"/>
      <c r="Y5" s="5"/>
      <c r="Z5" s="5"/>
    </row>
    <row r="6" spans="1:26" ht="15">
      <c r="A6" s="51" t="s">
        <v>256</v>
      </c>
      <c r="B6" s="116">
        <v>0</v>
      </c>
      <c r="C6" s="44"/>
      <c r="D6" s="44"/>
      <c r="E6" s="44"/>
      <c r="F6" s="44"/>
      <c r="G6" s="5"/>
      <c r="H6" s="5"/>
      <c r="I6" s="5"/>
      <c r="J6" s="5"/>
      <c r="K6" s="5"/>
      <c r="L6" s="5"/>
      <c r="M6" s="5"/>
      <c r="N6" s="5"/>
      <c r="O6" s="5"/>
      <c r="P6" s="5"/>
      <c r="Q6" s="5"/>
      <c r="R6" s="5"/>
      <c r="S6" s="5"/>
      <c r="T6" s="5"/>
      <c r="U6" s="5"/>
      <c r="V6" s="5"/>
      <c r="W6" s="5"/>
      <c r="X6" s="5"/>
      <c r="Y6" s="5"/>
      <c r="Z6" s="5"/>
    </row>
    <row r="7" spans="1:26" ht="15">
      <c r="A7" s="51" t="s">
        <v>257</v>
      </c>
      <c r="B7" s="116">
        <v>0</v>
      </c>
      <c r="C7" s="44"/>
      <c r="D7" s="44"/>
      <c r="E7" s="44"/>
      <c r="F7" s="44"/>
      <c r="G7" s="5"/>
      <c r="H7" s="5"/>
      <c r="I7" s="5"/>
      <c r="J7" s="5"/>
      <c r="K7" s="5"/>
      <c r="L7" s="5"/>
      <c r="M7" s="5"/>
      <c r="N7" s="5"/>
      <c r="O7" s="5"/>
      <c r="P7" s="5"/>
      <c r="Q7" s="5"/>
      <c r="R7" s="5"/>
      <c r="S7" s="5"/>
      <c r="T7" s="5"/>
      <c r="U7" s="5"/>
      <c r="V7" s="5"/>
      <c r="W7" s="5"/>
      <c r="X7" s="5"/>
      <c r="Y7" s="5"/>
      <c r="Z7" s="5"/>
    </row>
    <row r="8" spans="1:26" ht="15">
      <c r="A8" s="51" t="s">
        <v>258</v>
      </c>
      <c r="B8" s="116">
        <v>0</v>
      </c>
      <c r="C8" s="44"/>
      <c r="D8" s="44"/>
      <c r="E8" s="44"/>
      <c r="F8" s="44"/>
      <c r="G8" s="5"/>
      <c r="H8" s="5"/>
      <c r="I8" s="5"/>
      <c r="J8" s="5"/>
      <c r="K8" s="5"/>
      <c r="L8" s="5"/>
      <c r="M8" s="5"/>
      <c r="N8" s="5"/>
      <c r="O8" s="5"/>
      <c r="P8" s="5"/>
      <c r="Q8" s="5"/>
      <c r="R8" s="5"/>
      <c r="S8" s="5"/>
      <c r="T8" s="5"/>
      <c r="U8" s="5"/>
      <c r="V8" s="5"/>
      <c r="W8" s="5"/>
      <c r="X8" s="5"/>
      <c r="Y8" s="5"/>
      <c r="Z8" s="5"/>
    </row>
    <row r="9" spans="1:26" ht="15">
      <c r="A9" s="51" t="s">
        <v>259</v>
      </c>
      <c r="B9" s="116">
        <v>0</v>
      </c>
      <c r="C9" s="44"/>
      <c r="D9" s="44"/>
      <c r="E9" s="44"/>
      <c r="F9" s="44"/>
      <c r="G9" s="5"/>
      <c r="H9" s="5"/>
      <c r="I9" s="5"/>
      <c r="J9" s="5"/>
      <c r="K9" s="5"/>
      <c r="L9" s="5"/>
      <c r="M9" s="5"/>
      <c r="N9" s="5"/>
      <c r="O9" s="5"/>
      <c r="P9" s="5"/>
      <c r="Q9" s="5"/>
      <c r="R9" s="5"/>
      <c r="S9" s="5"/>
      <c r="T9" s="5"/>
      <c r="U9" s="5"/>
      <c r="V9" s="5"/>
      <c r="W9" s="5"/>
      <c r="X9" s="5"/>
      <c r="Y9" s="5"/>
      <c r="Z9" s="5"/>
    </row>
    <row r="10" spans="1:26" ht="15">
      <c r="A10" s="54" t="s">
        <v>260</v>
      </c>
      <c r="B10" s="117">
        <v>0</v>
      </c>
      <c r="C10" s="44"/>
      <c r="D10" s="44"/>
      <c r="E10" s="44"/>
      <c r="F10" s="44"/>
      <c r="G10" s="5"/>
      <c r="H10" s="5"/>
      <c r="I10" s="5"/>
      <c r="J10" s="5"/>
      <c r="K10" s="5"/>
      <c r="L10" s="5"/>
      <c r="M10" s="5"/>
      <c r="N10" s="5"/>
      <c r="O10" s="5"/>
      <c r="P10" s="5"/>
      <c r="Q10" s="5"/>
      <c r="R10" s="5"/>
      <c r="S10" s="5"/>
      <c r="T10" s="5"/>
      <c r="U10" s="5"/>
      <c r="V10" s="5"/>
      <c r="W10" s="5"/>
      <c r="X10" s="5"/>
      <c r="Y10" s="5"/>
      <c r="Z10" s="5"/>
    </row>
    <row r="11" spans="1:26">
      <c r="A11" s="44"/>
      <c r="B11" s="44"/>
      <c r="C11" s="44"/>
      <c r="D11" s="44"/>
      <c r="E11" s="44"/>
      <c r="F11" s="44"/>
      <c r="G11" s="5"/>
      <c r="H11" s="5"/>
      <c r="I11" s="5"/>
      <c r="J11" s="5"/>
      <c r="K11" s="5"/>
      <c r="L11" s="5"/>
      <c r="M11" s="5"/>
      <c r="N11" s="5"/>
      <c r="O11" s="5"/>
      <c r="P11" s="5"/>
      <c r="Q11" s="5"/>
      <c r="R11" s="5"/>
      <c r="S11" s="5"/>
      <c r="T11" s="5"/>
      <c r="U11" s="5"/>
      <c r="V11" s="5"/>
      <c r="W11" s="5"/>
      <c r="X11" s="5"/>
      <c r="Y11" s="5"/>
      <c r="Z11" s="5"/>
    </row>
    <row r="12" spans="1:26" ht="15">
      <c r="A12" s="45" t="s">
        <v>261</v>
      </c>
      <c r="B12" s="46" t="s">
        <v>232</v>
      </c>
      <c r="C12" s="44"/>
      <c r="D12" s="45" t="s">
        <v>262</v>
      </c>
      <c r="E12" s="46" t="s">
        <v>232</v>
      </c>
      <c r="F12" s="44"/>
      <c r="G12" s="5"/>
      <c r="H12" s="5"/>
      <c r="I12" s="5"/>
      <c r="J12" s="5"/>
      <c r="K12" s="5"/>
      <c r="L12" s="5"/>
      <c r="M12" s="5"/>
      <c r="N12" s="5"/>
      <c r="O12" s="5"/>
      <c r="P12" s="5"/>
      <c r="Q12" s="5"/>
      <c r="R12" s="5"/>
      <c r="S12" s="5"/>
      <c r="T12" s="5"/>
      <c r="U12" s="5"/>
      <c r="V12" s="5"/>
      <c r="W12" s="5"/>
      <c r="X12" s="5"/>
      <c r="Y12" s="5"/>
      <c r="Z12" s="5"/>
    </row>
    <row r="13" spans="1:26">
      <c r="A13" s="71" t="s">
        <v>263</v>
      </c>
      <c r="B13" s="60">
        <f>SUMIFS('Chart of Accounts'!$G$5:$G$104,'Chart of Accounts'!$A$5:$A$104,Setup!$B$10)+SUMIFS(Journal!$J$5:$J$504,Journal!$G$5:$G$504,Setup!$B$10,Journal!$B$5:$B$504,"&lt;="&amp;$B$5)-SUMIFS(Journal!$K$5:$K$504,Journal!$H$5:$H$504,Setup!$B$10,Journal!$B$5:$B$504,"&lt;="&amp;$B$5)</f>
        <v>0</v>
      </c>
      <c r="C13" s="44"/>
      <c r="D13" s="71" t="s">
        <v>256</v>
      </c>
      <c r="E13" s="60">
        <f>$B$6</f>
        <v>0</v>
      </c>
      <c r="F13" s="44"/>
      <c r="G13" s="5"/>
      <c r="H13" s="5"/>
      <c r="I13" s="5"/>
      <c r="J13" s="5"/>
      <c r="K13" s="5"/>
      <c r="L13" s="5"/>
      <c r="M13" s="5"/>
      <c r="N13" s="5"/>
      <c r="O13" s="5"/>
      <c r="P13" s="5"/>
      <c r="Q13" s="5"/>
      <c r="R13" s="5"/>
      <c r="S13" s="5"/>
      <c r="T13" s="5"/>
      <c r="U13" s="5"/>
      <c r="V13" s="5"/>
      <c r="W13" s="5"/>
      <c r="X13" s="5"/>
      <c r="Y13" s="5"/>
      <c r="Z13" s="5"/>
    </row>
    <row r="14" spans="1:26">
      <c r="A14" s="72" t="s">
        <v>264</v>
      </c>
      <c r="B14" s="62">
        <f>$B$7</f>
        <v>0</v>
      </c>
      <c r="C14" s="44"/>
      <c r="D14" s="72" t="s">
        <v>265</v>
      </c>
      <c r="E14" s="118">
        <f>SUMIFS(Journal!$J$5:$J$504,Journal!$G$5:$G$504,Setup!$B$10,Journal!$N$5:$N$504,"No",Journal!$B$5:$B$504,"&lt;="&amp;$B$5)</f>
        <v>0</v>
      </c>
      <c r="F14" s="44"/>
      <c r="G14" s="5"/>
      <c r="H14" s="5"/>
      <c r="I14" s="5"/>
      <c r="J14" s="5"/>
      <c r="K14" s="5"/>
      <c r="L14" s="5"/>
      <c r="M14" s="5"/>
      <c r="N14" s="5"/>
      <c r="O14" s="5"/>
      <c r="P14" s="5"/>
      <c r="Q14" s="5"/>
      <c r="R14" s="5"/>
      <c r="S14" s="5"/>
      <c r="T14" s="5"/>
      <c r="U14" s="5"/>
      <c r="V14" s="5"/>
      <c r="W14" s="5"/>
      <c r="X14" s="5"/>
      <c r="Y14" s="5"/>
      <c r="Z14" s="5"/>
    </row>
    <row r="15" spans="1:26">
      <c r="A15" s="72" t="s">
        <v>258</v>
      </c>
      <c r="B15" s="62">
        <f>$B$8</f>
        <v>0</v>
      </c>
      <c r="C15" s="44"/>
      <c r="D15" s="72" t="s">
        <v>266</v>
      </c>
      <c r="E15" s="118">
        <f>SUMIFS(Journal!$K$5:$K$504,Journal!$H$5:$H$504,Setup!$B$10,Journal!$N$5:$N$504,"No",Journal!$B$5:$B$504,"&lt;="&amp;$B$5)</f>
        <v>0</v>
      </c>
      <c r="F15" s="44"/>
      <c r="G15" s="5"/>
      <c r="H15" s="5"/>
      <c r="I15" s="5"/>
      <c r="J15" s="5"/>
      <c r="K15" s="5"/>
      <c r="L15" s="5"/>
      <c r="M15" s="5"/>
      <c r="N15" s="5"/>
      <c r="O15" s="5"/>
      <c r="P15" s="5"/>
      <c r="Q15" s="5"/>
      <c r="R15" s="5"/>
      <c r="S15" s="5"/>
      <c r="T15" s="5"/>
      <c r="U15" s="5"/>
      <c r="V15" s="5"/>
      <c r="W15" s="5"/>
      <c r="X15" s="5"/>
      <c r="Y15" s="5"/>
      <c r="Z15" s="5"/>
    </row>
    <row r="16" spans="1:26" ht="15">
      <c r="A16" s="72" t="s">
        <v>267</v>
      </c>
      <c r="B16" s="62">
        <f>-$B$9</f>
        <v>0</v>
      </c>
      <c r="C16" s="44"/>
      <c r="D16" s="73" t="s">
        <v>268</v>
      </c>
      <c r="E16" s="74">
        <f>E13+E14-E15</f>
        <v>0</v>
      </c>
      <c r="F16" s="44"/>
      <c r="G16" s="5"/>
      <c r="H16" s="5"/>
      <c r="I16" s="5"/>
      <c r="J16" s="5"/>
      <c r="K16" s="5"/>
      <c r="L16" s="5"/>
      <c r="M16" s="5"/>
      <c r="N16" s="5"/>
      <c r="O16" s="5"/>
      <c r="P16" s="5"/>
      <c r="Q16" s="5"/>
      <c r="R16" s="5"/>
      <c r="S16" s="5"/>
      <c r="T16" s="5"/>
      <c r="U16" s="5"/>
      <c r="V16" s="5"/>
      <c r="W16" s="5"/>
      <c r="X16" s="5"/>
      <c r="Y16" s="5"/>
      <c r="Z16" s="5"/>
    </row>
    <row r="17" spans="1:26" ht="15">
      <c r="A17" s="72" t="s">
        <v>260</v>
      </c>
      <c r="B17" s="62">
        <f>-$B$10</f>
        <v>0</v>
      </c>
      <c r="C17" s="44"/>
      <c r="D17" s="75" t="s">
        <v>269</v>
      </c>
      <c r="E17" s="76">
        <f>$B$18-E16</f>
        <v>0</v>
      </c>
      <c r="F17" s="44"/>
      <c r="G17" s="5"/>
      <c r="H17" s="5"/>
      <c r="I17" s="5"/>
      <c r="J17" s="5"/>
      <c r="K17" s="5"/>
      <c r="L17" s="5"/>
      <c r="M17" s="5"/>
      <c r="N17" s="5"/>
      <c r="O17" s="5"/>
      <c r="P17" s="5"/>
      <c r="Q17" s="5"/>
      <c r="R17" s="5"/>
      <c r="S17" s="5"/>
      <c r="T17" s="5"/>
      <c r="U17" s="5"/>
      <c r="V17" s="5"/>
      <c r="W17" s="5"/>
      <c r="X17" s="5"/>
      <c r="Y17" s="5"/>
      <c r="Z17" s="5"/>
    </row>
    <row r="18" spans="1:26" ht="15">
      <c r="A18" s="77" t="s">
        <v>270</v>
      </c>
      <c r="B18" s="78">
        <f>SUM(B13:B17)</f>
        <v>0</v>
      </c>
      <c r="C18" s="44"/>
      <c r="D18" s="44"/>
      <c r="E18" s="44"/>
      <c r="F18" s="44"/>
      <c r="G18" s="5"/>
      <c r="H18" s="5"/>
      <c r="I18" s="5"/>
      <c r="J18" s="5"/>
      <c r="K18" s="5"/>
      <c r="L18" s="5"/>
      <c r="M18" s="5"/>
      <c r="N18" s="5"/>
      <c r="O18" s="5"/>
      <c r="P18" s="5"/>
      <c r="Q18" s="5"/>
      <c r="R18" s="5"/>
      <c r="S18" s="5"/>
      <c r="T18" s="5"/>
      <c r="U18" s="5"/>
      <c r="V18" s="5"/>
      <c r="W18" s="5"/>
      <c r="X18" s="5"/>
      <c r="Y18" s="5"/>
      <c r="Z18" s="5"/>
    </row>
    <row r="19" spans="1:26">
      <c r="A19" s="44"/>
      <c r="B19" s="44"/>
      <c r="C19" s="44"/>
      <c r="D19" s="44"/>
      <c r="E19" s="44"/>
      <c r="F19" s="44"/>
      <c r="G19" s="5"/>
      <c r="H19" s="5"/>
      <c r="I19" s="5"/>
      <c r="J19" s="5"/>
      <c r="K19" s="5"/>
      <c r="L19" s="5"/>
      <c r="M19" s="5"/>
      <c r="N19" s="5"/>
      <c r="O19" s="5"/>
      <c r="P19" s="5"/>
      <c r="Q19" s="5"/>
      <c r="R19" s="5"/>
      <c r="S19" s="5"/>
      <c r="T19" s="5"/>
      <c r="U19" s="5"/>
      <c r="V19" s="5"/>
      <c r="W19" s="5"/>
      <c r="X19" s="5"/>
      <c r="Y19" s="5"/>
      <c r="Z19" s="5"/>
    </row>
    <row r="20" spans="1:26">
      <c r="A20" s="79" t="s">
        <v>271</v>
      </c>
      <c r="B20" s="79"/>
      <c r="C20" s="79"/>
      <c r="D20" s="79"/>
      <c r="E20" s="79"/>
      <c r="F20" s="79"/>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3">
    <mergeCell ref="A1:F1"/>
    <mergeCell ref="A2:F2"/>
    <mergeCell ref="A20:F20"/>
  </mergeCells>
  <conditionalFormatting sqref="E17">
    <cfRule type="expression" dxfId="151" priority="1">
      <formula>ABS(E17)&gt;0.005</formula>
    </cfRule>
    <cfRule type="expression" dxfId="150" priority="2">
      <formula>ABS(E17)&lt;=0.005</formula>
    </cfRule>
  </conditionalFormatting>
  <conditionalFormatting sqref="D17:E17">
    <cfRule type="expression" dxfId="131" priority="3">
      <formula>ABS($E$17)&gt;0.005</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00"/>
  <sheetViews>
    <sheetView workbookViewId="0"/>
  </sheetViews>
  <sheetFormatPr defaultRowHeight="14.25"/>
  <cols>
    <col min="1" max="1" width="8.125" bestFit="1" customWidth="1"/>
    <col min="2" max="2" width="11.125" bestFit="1" customWidth="1"/>
    <col min="3" max="3" width="14" bestFit="1" customWidth="1"/>
    <col min="4" max="4" width="8.375" bestFit="1" customWidth="1"/>
    <col min="5" max="5" width="7.75" bestFit="1" customWidth="1"/>
    <col min="6" max="6" width="16.875" bestFit="1" customWidth="1"/>
    <col min="7" max="7" width="17.625" bestFit="1" customWidth="1"/>
    <col min="8" max="8" width="7.625" bestFit="1" customWidth="1"/>
    <col min="9" max="9" width="21.875" bestFit="1" customWidth="1"/>
    <col min="10" max="10" width="32.25" bestFit="1" customWidth="1"/>
    <col min="11" max="11" width="29.25" bestFit="1" customWidth="1"/>
    <col min="12" max="12" width="34.75" bestFit="1" customWidth="1"/>
    <col min="13" max="13" width="17.5" bestFit="1" customWidth="1"/>
    <col min="14" max="14" width="13.25" bestFit="1" customWidth="1"/>
    <col min="15" max="15" width="6.125" bestFit="1" customWidth="1"/>
  </cols>
  <sheetData>
    <row r="1" spans="1:26" ht="23.25">
      <c r="A1" s="42" t="s">
        <v>272</v>
      </c>
      <c r="B1" s="42"/>
      <c r="C1" s="42"/>
      <c r="D1" s="42"/>
      <c r="E1" s="42"/>
      <c r="F1" s="42"/>
      <c r="G1" s="42"/>
      <c r="H1" s="42"/>
      <c r="I1" s="42"/>
      <c r="J1" s="42"/>
      <c r="K1" s="42"/>
      <c r="L1" s="42"/>
      <c r="M1" s="42"/>
      <c r="N1" s="42"/>
      <c r="O1" s="42"/>
      <c r="P1" s="5"/>
      <c r="Q1" s="5"/>
      <c r="R1" s="5"/>
      <c r="S1" s="5"/>
      <c r="T1" s="5"/>
      <c r="U1" s="5"/>
      <c r="V1" s="5"/>
      <c r="W1" s="5"/>
      <c r="X1" s="5"/>
      <c r="Y1" s="5"/>
      <c r="Z1" s="5"/>
    </row>
    <row r="2" spans="1:26">
      <c r="A2" s="43" t="s">
        <v>273</v>
      </c>
      <c r="B2" s="43"/>
      <c r="C2" s="43"/>
      <c r="D2" s="43"/>
      <c r="E2" s="43"/>
      <c r="F2" s="43"/>
      <c r="G2" s="43"/>
      <c r="H2" s="43"/>
      <c r="I2" s="43"/>
      <c r="J2" s="43"/>
      <c r="K2" s="43"/>
      <c r="L2" s="43"/>
      <c r="M2" s="43"/>
      <c r="N2" s="43"/>
      <c r="O2" s="43"/>
      <c r="P2" s="5"/>
      <c r="Q2" s="5"/>
      <c r="R2" s="5"/>
      <c r="S2" s="5"/>
      <c r="T2" s="5"/>
      <c r="U2" s="5"/>
      <c r="V2" s="5"/>
      <c r="W2" s="5"/>
      <c r="X2" s="5"/>
      <c r="Y2" s="5"/>
      <c r="Z2" s="5"/>
    </row>
    <row r="3" spans="1:26">
      <c r="A3" s="44"/>
      <c r="B3" s="44"/>
      <c r="C3" s="44"/>
      <c r="D3" s="44"/>
      <c r="E3" s="44"/>
      <c r="F3" s="44"/>
      <c r="G3" s="44"/>
      <c r="H3" s="44"/>
      <c r="I3" s="44"/>
      <c r="J3" s="44"/>
      <c r="K3" s="44"/>
      <c r="L3" s="44"/>
      <c r="M3" s="44"/>
      <c r="N3" s="44"/>
      <c r="O3" s="44"/>
      <c r="P3" s="5"/>
      <c r="Q3" s="5"/>
      <c r="R3" s="5"/>
      <c r="S3" s="5"/>
      <c r="T3" s="5"/>
      <c r="U3" s="5"/>
      <c r="V3" s="5"/>
      <c r="W3" s="5"/>
      <c r="X3" s="5"/>
      <c r="Y3" s="5"/>
      <c r="Z3" s="5"/>
    </row>
    <row r="4" spans="1:26" ht="15">
      <c r="A4" s="45" t="s">
        <v>274</v>
      </c>
      <c r="B4" s="58" t="s">
        <v>206</v>
      </c>
      <c r="C4" s="58" t="s">
        <v>275</v>
      </c>
      <c r="D4" s="58" t="s">
        <v>220</v>
      </c>
      <c r="E4" s="58" t="s">
        <v>276</v>
      </c>
      <c r="F4" s="58" t="s">
        <v>277</v>
      </c>
      <c r="G4" s="58" t="s">
        <v>278</v>
      </c>
      <c r="H4" s="58" t="s">
        <v>279</v>
      </c>
      <c r="I4" s="58" t="s">
        <v>280</v>
      </c>
      <c r="J4" s="58" t="s">
        <v>281</v>
      </c>
      <c r="K4" s="58" t="s">
        <v>282</v>
      </c>
      <c r="L4" s="58" t="s">
        <v>283</v>
      </c>
      <c r="M4" s="58" t="s">
        <v>284</v>
      </c>
      <c r="N4" s="58" t="s">
        <v>285</v>
      </c>
      <c r="O4" s="46" t="s">
        <v>47</v>
      </c>
      <c r="P4" s="5"/>
      <c r="Q4" s="5"/>
      <c r="R4" s="5"/>
      <c r="S4" s="5"/>
      <c r="T4" s="5"/>
      <c r="U4" s="5"/>
      <c r="V4" s="5"/>
      <c r="W4" s="5"/>
      <c r="X4" s="5"/>
      <c r="Y4" s="5"/>
      <c r="Z4" s="5"/>
    </row>
    <row r="5" spans="1:26">
      <c r="A5" s="92"/>
      <c r="B5" s="93"/>
      <c r="C5" s="105"/>
      <c r="D5" s="93"/>
      <c r="E5" s="94"/>
      <c r="F5" s="94"/>
      <c r="G5" s="119"/>
      <c r="H5" s="93"/>
      <c r="I5" s="65" t="str">
        <f t="shared" ref="I5:I36" si="0">IF(OR($A5="",$G5&lt;=0),"",MAX(0,($E5-$F5)/$G5))</f>
        <v/>
      </c>
      <c r="J5" s="94"/>
      <c r="K5" s="59" t="str">
        <f>IF(OR($A5="",$G5&lt;=0),"",MIN($I5,MAX(0,$I5*MIN(1,MAX(0,(Setup!$B$9-MAX($C5,Setup!$B$8)+1)/365)))))</f>
        <v/>
      </c>
      <c r="L5" s="59" t="str">
        <f t="shared" ref="L5:L36" si="1">IF($A5="","",$J5+$K5)</f>
        <v/>
      </c>
      <c r="M5" s="59" t="str">
        <f t="shared" ref="M5:M36" si="2">IF($A5="","",MAX(0,$E5-$L5))</f>
        <v/>
      </c>
      <c r="N5" s="105"/>
      <c r="O5" s="88"/>
      <c r="P5" s="5"/>
      <c r="Q5" s="5"/>
      <c r="R5" s="5"/>
      <c r="S5" s="5"/>
      <c r="T5" s="5"/>
      <c r="U5" s="5"/>
      <c r="V5" s="5"/>
      <c r="W5" s="5"/>
      <c r="X5" s="5"/>
      <c r="Y5" s="5"/>
      <c r="Z5" s="5"/>
    </row>
    <row r="6" spans="1:26">
      <c r="A6" s="95"/>
      <c r="B6" s="96"/>
      <c r="C6" s="107"/>
      <c r="D6" s="96"/>
      <c r="E6" s="97"/>
      <c r="F6" s="97"/>
      <c r="G6" s="120"/>
      <c r="H6" s="96"/>
      <c r="I6" s="67" t="str">
        <f t="shared" si="0"/>
        <v/>
      </c>
      <c r="J6" s="97"/>
      <c r="K6" s="61" t="str">
        <f>IF(OR($A6="",$G6&lt;=0),"",MIN($I6,MAX(0,$I6*MIN(1,MAX(0,(Setup!$B$9-MAX($C6,Setup!$B$8)+1)/365)))))</f>
        <v/>
      </c>
      <c r="L6" s="61" t="str">
        <f t="shared" si="1"/>
        <v/>
      </c>
      <c r="M6" s="61" t="str">
        <f t="shared" si="2"/>
        <v/>
      </c>
      <c r="N6" s="107"/>
      <c r="O6" s="89"/>
      <c r="P6" s="5"/>
      <c r="Q6" s="5"/>
      <c r="R6" s="5"/>
      <c r="S6" s="5"/>
      <c r="T6" s="5"/>
      <c r="U6" s="5"/>
      <c r="V6" s="5"/>
      <c r="W6" s="5"/>
      <c r="X6" s="5"/>
      <c r="Y6" s="5"/>
      <c r="Z6" s="5"/>
    </row>
    <row r="7" spans="1:26">
      <c r="A7" s="95"/>
      <c r="B7" s="96"/>
      <c r="C7" s="107"/>
      <c r="D7" s="96"/>
      <c r="E7" s="97"/>
      <c r="F7" s="97"/>
      <c r="G7" s="120"/>
      <c r="H7" s="96"/>
      <c r="I7" s="67" t="str">
        <f t="shared" si="0"/>
        <v/>
      </c>
      <c r="J7" s="97"/>
      <c r="K7" s="61" t="str">
        <f>IF(OR($A7="",$G7&lt;=0),"",MIN($I7,MAX(0,$I7*MIN(1,MAX(0,(Setup!$B$9-MAX($C7,Setup!$B$8)+1)/365)))))</f>
        <v/>
      </c>
      <c r="L7" s="61" t="str">
        <f t="shared" si="1"/>
        <v/>
      </c>
      <c r="M7" s="61" t="str">
        <f t="shared" si="2"/>
        <v/>
      </c>
      <c r="N7" s="107"/>
      <c r="O7" s="89"/>
      <c r="P7" s="5"/>
      <c r="Q7" s="5"/>
      <c r="R7" s="5"/>
      <c r="S7" s="5"/>
      <c r="T7" s="5"/>
      <c r="U7" s="5"/>
      <c r="V7" s="5"/>
      <c r="W7" s="5"/>
      <c r="X7" s="5"/>
      <c r="Y7" s="5"/>
      <c r="Z7" s="5"/>
    </row>
    <row r="8" spans="1:26">
      <c r="A8" s="95"/>
      <c r="B8" s="96"/>
      <c r="C8" s="107"/>
      <c r="D8" s="96"/>
      <c r="E8" s="97"/>
      <c r="F8" s="97"/>
      <c r="G8" s="120"/>
      <c r="H8" s="96"/>
      <c r="I8" s="67" t="str">
        <f t="shared" si="0"/>
        <v/>
      </c>
      <c r="J8" s="97"/>
      <c r="K8" s="61" t="str">
        <f>IF(OR($A8="",$G8&lt;=0),"",MIN($I8,MAX(0,$I8*MIN(1,MAX(0,(Setup!$B$9-MAX($C8,Setup!$B$8)+1)/365)))))</f>
        <v/>
      </c>
      <c r="L8" s="61" t="str">
        <f t="shared" si="1"/>
        <v/>
      </c>
      <c r="M8" s="61" t="str">
        <f t="shared" si="2"/>
        <v/>
      </c>
      <c r="N8" s="107"/>
      <c r="O8" s="89"/>
      <c r="P8" s="5"/>
      <c r="Q8" s="5"/>
      <c r="R8" s="5"/>
      <c r="S8" s="5"/>
      <c r="T8" s="5"/>
      <c r="U8" s="5"/>
      <c r="V8" s="5"/>
      <c r="W8" s="5"/>
      <c r="X8" s="5"/>
      <c r="Y8" s="5"/>
      <c r="Z8" s="5"/>
    </row>
    <row r="9" spans="1:26">
      <c r="A9" s="95"/>
      <c r="B9" s="96"/>
      <c r="C9" s="107"/>
      <c r="D9" s="96"/>
      <c r="E9" s="97"/>
      <c r="F9" s="97"/>
      <c r="G9" s="120"/>
      <c r="H9" s="96"/>
      <c r="I9" s="67" t="str">
        <f t="shared" si="0"/>
        <v/>
      </c>
      <c r="J9" s="97"/>
      <c r="K9" s="61" t="str">
        <f>IF(OR($A9="",$G9&lt;=0),"",MIN($I9,MAX(0,$I9*MIN(1,MAX(0,(Setup!$B$9-MAX($C9,Setup!$B$8)+1)/365)))))</f>
        <v/>
      </c>
      <c r="L9" s="61" t="str">
        <f t="shared" si="1"/>
        <v/>
      </c>
      <c r="M9" s="61" t="str">
        <f t="shared" si="2"/>
        <v/>
      </c>
      <c r="N9" s="107"/>
      <c r="O9" s="89"/>
      <c r="P9" s="5"/>
      <c r="Q9" s="5"/>
      <c r="R9" s="5"/>
      <c r="S9" s="5"/>
      <c r="T9" s="5"/>
      <c r="U9" s="5"/>
      <c r="V9" s="5"/>
      <c r="W9" s="5"/>
      <c r="X9" s="5"/>
      <c r="Y9" s="5"/>
      <c r="Z9" s="5"/>
    </row>
    <row r="10" spans="1:26">
      <c r="A10" s="95"/>
      <c r="B10" s="96"/>
      <c r="C10" s="107"/>
      <c r="D10" s="96"/>
      <c r="E10" s="97"/>
      <c r="F10" s="97"/>
      <c r="G10" s="120"/>
      <c r="H10" s="96"/>
      <c r="I10" s="67" t="str">
        <f t="shared" si="0"/>
        <v/>
      </c>
      <c r="J10" s="97"/>
      <c r="K10" s="61" t="str">
        <f>IF(OR($A10="",$G10&lt;=0),"",MIN($I10,MAX(0,$I10*MIN(1,MAX(0,(Setup!$B$9-MAX($C10,Setup!$B$8)+1)/365)))))</f>
        <v/>
      </c>
      <c r="L10" s="61" t="str">
        <f t="shared" si="1"/>
        <v/>
      </c>
      <c r="M10" s="61" t="str">
        <f t="shared" si="2"/>
        <v/>
      </c>
      <c r="N10" s="107"/>
      <c r="O10" s="89"/>
      <c r="P10" s="5"/>
      <c r="Q10" s="5"/>
      <c r="R10" s="5"/>
      <c r="S10" s="5"/>
      <c r="T10" s="5"/>
      <c r="U10" s="5"/>
      <c r="V10" s="5"/>
      <c r="W10" s="5"/>
      <c r="X10" s="5"/>
      <c r="Y10" s="5"/>
      <c r="Z10" s="5"/>
    </row>
    <row r="11" spans="1:26">
      <c r="A11" s="95"/>
      <c r="B11" s="96"/>
      <c r="C11" s="107"/>
      <c r="D11" s="96"/>
      <c r="E11" s="97"/>
      <c r="F11" s="97"/>
      <c r="G11" s="120"/>
      <c r="H11" s="96"/>
      <c r="I11" s="67" t="str">
        <f t="shared" si="0"/>
        <v/>
      </c>
      <c r="J11" s="97"/>
      <c r="K11" s="61" t="str">
        <f>IF(OR($A11="",$G11&lt;=0),"",MIN($I11,MAX(0,$I11*MIN(1,MAX(0,(Setup!$B$9-MAX($C11,Setup!$B$8)+1)/365)))))</f>
        <v/>
      </c>
      <c r="L11" s="61" t="str">
        <f t="shared" si="1"/>
        <v/>
      </c>
      <c r="M11" s="61" t="str">
        <f t="shared" si="2"/>
        <v/>
      </c>
      <c r="N11" s="107"/>
      <c r="O11" s="89"/>
      <c r="P11" s="5"/>
      <c r="Q11" s="5"/>
      <c r="R11" s="5"/>
      <c r="S11" s="5"/>
      <c r="T11" s="5"/>
      <c r="U11" s="5"/>
      <c r="V11" s="5"/>
      <c r="W11" s="5"/>
      <c r="X11" s="5"/>
      <c r="Y11" s="5"/>
      <c r="Z11" s="5"/>
    </row>
    <row r="12" spans="1:26">
      <c r="A12" s="95"/>
      <c r="B12" s="96"/>
      <c r="C12" s="107"/>
      <c r="D12" s="96"/>
      <c r="E12" s="97"/>
      <c r="F12" s="97"/>
      <c r="G12" s="120"/>
      <c r="H12" s="96"/>
      <c r="I12" s="67" t="str">
        <f t="shared" si="0"/>
        <v/>
      </c>
      <c r="J12" s="97"/>
      <c r="K12" s="61" t="str">
        <f>IF(OR($A12="",$G12&lt;=0),"",MIN($I12,MAX(0,$I12*MIN(1,MAX(0,(Setup!$B$9-MAX($C12,Setup!$B$8)+1)/365)))))</f>
        <v/>
      </c>
      <c r="L12" s="61" t="str">
        <f t="shared" si="1"/>
        <v/>
      </c>
      <c r="M12" s="61" t="str">
        <f t="shared" si="2"/>
        <v/>
      </c>
      <c r="N12" s="107"/>
      <c r="O12" s="89"/>
      <c r="P12" s="5"/>
      <c r="Q12" s="5"/>
      <c r="R12" s="5"/>
      <c r="S12" s="5"/>
      <c r="T12" s="5"/>
      <c r="U12" s="5"/>
      <c r="V12" s="5"/>
      <c r="W12" s="5"/>
      <c r="X12" s="5"/>
      <c r="Y12" s="5"/>
      <c r="Z12" s="5"/>
    </row>
    <row r="13" spans="1:26">
      <c r="A13" s="95"/>
      <c r="B13" s="96"/>
      <c r="C13" s="107"/>
      <c r="D13" s="96"/>
      <c r="E13" s="97"/>
      <c r="F13" s="97"/>
      <c r="G13" s="120"/>
      <c r="H13" s="96"/>
      <c r="I13" s="67" t="str">
        <f t="shared" si="0"/>
        <v/>
      </c>
      <c r="J13" s="97"/>
      <c r="K13" s="61" t="str">
        <f>IF(OR($A13="",$G13&lt;=0),"",MIN($I13,MAX(0,$I13*MIN(1,MAX(0,(Setup!$B$9-MAX($C13,Setup!$B$8)+1)/365)))))</f>
        <v/>
      </c>
      <c r="L13" s="61" t="str">
        <f t="shared" si="1"/>
        <v/>
      </c>
      <c r="M13" s="61" t="str">
        <f t="shared" si="2"/>
        <v/>
      </c>
      <c r="N13" s="107"/>
      <c r="O13" s="89"/>
      <c r="P13" s="5"/>
      <c r="Q13" s="5"/>
      <c r="R13" s="5"/>
      <c r="S13" s="5"/>
      <c r="T13" s="5"/>
      <c r="U13" s="5"/>
      <c r="V13" s="5"/>
      <c r="W13" s="5"/>
      <c r="X13" s="5"/>
      <c r="Y13" s="5"/>
      <c r="Z13" s="5"/>
    </row>
    <row r="14" spans="1:26">
      <c r="A14" s="95"/>
      <c r="B14" s="96"/>
      <c r="C14" s="107"/>
      <c r="D14" s="96"/>
      <c r="E14" s="97"/>
      <c r="F14" s="97"/>
      <c r="G14" s="120"/>
      <c r="H14" s="96"/>
      <c r="I14" s="67" t="str">
        <f t="shared" si="0"/>
        <v/>
      </c>
      <c r="J14" s="97"/>
      <c r="K14" s="61" t="str">
        <f>IF(OR($A14="",$G14&lt;=0),"",MIN($I14,MAX(0,$I14*MIN(1,MAX(0,(Setup!$B$9-MAX($C14,Setup!$B$8)+1)/365)))))</f>
        <v/>
      </c>
      <c r="L14" s="61" t="str">
        <f t="shared" si="1"/>
        <v/>
      </c>
      <c r="M14" s="61" t="str">
        <f t="shared" si="2"/>
        <v/>
      </c>
      <c r="N14" s="107"/>
      <c r="O14" s="89"/>
      <c r="P14" s="5"/>
      <c r="Q14" s="5"/>
      <c r="R14" s="5"/>
      <c r="S14" s="5"/>
      <c r="T14" s="5"/>
      <c r="U14" s="5"/>
      <c r="V14" s="5"/>
      <c r="W14" s="5"/>
      <c r="X14" s="5"/>
      <c r="Y14" s="5"/>
      <c r="Z14" s="5"/>
    </row>
    <row r="15" spans="1:26">
      <c r="A15" s="95"/>
      <c r="B15" s="96"/>
      <c r="C15" s="107"/>
      <c r="D15" s="96"/>
      <c r="E15" s="97"/>
      <c r="F15" s="97"/>
      <c r="G15" s="120"/>
      <c r="H15" s="96"/>
      <c r="I15" s="67" t="str">
        <f t="shared" si="0"/>
        <v/>
      </c>
      <c r="J15" s="97"/>
      <c r="K15" s="61" t="str">
        <f>IF(OR($A15="",$G15&lt;=0),"",MIN($I15,MAX(0,$I15*MIN(1,MAX(0,(Setup!$B$9-MAX($C15,Setup!$B$8)+1)/365)))))</f>
        <v/>
      </c>
      <c r="L15" s="61" t="str">
        <f t="shared" si="1"/>
        <v/>
      </c>
      <c r="M15" s="61" t="str">
        <f t="shared" si="2"/>
        <v/>
      </c>
      <c r="N15" s="107"/>
      <c r="O15" s="89"/>
      <c r="P15" s="5"/>
      <c r="Q15" s="5"/>
      <c r="R15" s="5"/>
      <c r="S15" s="5"/>
      <c r="T15" s="5"/>
      <c r="U15" s="5"/>
      <c r="V15" s="5"/>
      <c r="W15" s="5"/>
      <c r="X15" s="5"/>
      <c r="Y15" s="5"/>
      <c r="Z15" s="5"/>
    </row>
    <row r="16" spans="1:26">
      <c r="A16" s="95"/>
      <c r="B16" s="96"/>
      <c r="C16" s="107"/>
      <c r="D16" s="96"/>
      <c r="E16" s="97"/>
      <c r="F16" s="97"/>
      <c r="G16" s="120"/>
      <c r="H16" s="96"/>
      <c r="I16" s="67" t="str">
        <f t="shared" si="0"/>
        <v/>
      </c>
      <c r="J16" s="97"/>
      <c r="K16" s="61" t="str">
        <f>IF(OR($A16="",$G16&lt;=0),"",MIN($I16,MAX(0,$I16*MIN(1,MAX(0,(Setup!$B$9-MAX($C16,Setup!$B$8)+1)/365)))))</f>
        <v/>
      </c>
      <c r="L16" s="61" t="str">
        <f t="shared" si="1"/>
        <v/>
      </c>
      <c r="M16" s="61" t="str">
        <f t="shared" si="2"/>
        <v/>
      </c>
      <c r="N16" s="107"/>
      <c r="O16" s="89"/>
      <c r="P16" s="5"/>
      <c r="Q16" s="5"/>
      <c r="R16" s="5"/>
      <c r="S16" s="5"/>
      <c r="T16" s="5"/>
      <c r="U16" s="5"/>
      <c r="V16" s="5"/>
      <c r="W16" s="5"/>
      <c r="X16" s="5"/>
      <c r="Y16" s="5"/>
      <c r="Z16" s="5"/>
    </row>
    <row r="17" spans="1:26">
      <c r="A17" s="95"/>
      <c r="B17" s="96"/>
      <c r="C17" s="107"/>
      <c r="D17" s="96"/>
      <c r="E17" s="97"/>
      <c r="F17" s="97"/>
      <c r="G17" s="120"/>
      <c r="H17" s="96"/>
      <c r="I17" s="67" t="str">
        <f t="shared" si="0"/>
        <v/>
      </c>
      <c r="J17" s="97"/>
      <c r="K17" s="61" t="str">
        <f>IF(OR($A17="",$G17&lt;=0),"",MIN($I17,MAX(0,$I17*MIN(1,MAX(0,(Setup!$B$9-MAX($C17,Setup!$B$8)+1)/365)))))</f>
        <v/>
      </c>
      <c r="L17" s="61" t="str">
        <f t="shared" si="1"/>
        <v/>
      </c>
      <c r="M17" s="61" t="str">
        <f t="shared" si="2"/>
        <v/>
      </c>
      <c r="N17" s="107"/>
      <c r="O17" s="89"/>
      <c r="P17" s="5"/>
      <c r="Q17" s="5"/>
      <c r="R17" s="5"/>
      <c r="S17" s="5"/>
      <c r="T17" s="5"/>
      <c r="U17" s="5"/>
      <c r="V17" s="5"/>
      <c r="W17" s="5"/>
      <c r="X17" s="5"/>
      <c r="Y17" s="5"/>
      <c r="Z17" s="5"/>
    </row>
    <row r="18" spans="1:26">
      <c r="A18" s="95"/>
      <c r="B18" s="96"/>
      <c r="C18" s="107"/>
      <c r="D18" s="96"/>
      <c r="E18" s="97"/>
      <c r="F18" s="97"/>
      <c r="G18" s="120"/>
      <c r="H18" s="96"/>
      <c r="I18" s="67" t="str">
        <f t="shared" si="0"/>
        <v/>
      </c>
      <c r="J18" s="97"/>
      <c r="K18" s="61" t="str">
        <f>IF(OR($A18="",$G18&lt;=0),"",MIN($I18,MAX(0,$I18*MIN(1,MAX(0,(Setup!$B$9-MAX($C18,Setup!$B$8)+1)/365)))))</f>
        <v/>
      </c>
      <c r="L18" s="61" t="str">
        <f t="shared" si="1"/>
        <v/>
      </c>
      <c r="M18" s="61" t="str">
        <f t="shared" si="2"/>
        <v/>
      </c>
      <c r="N18" s="107"/>
      <c r="O18" s="89"/>
      <c r="P18" s="5"/>
      <c r="Q18" s="5"/>
      <c r="R18" s="5"/>
      <c r="S18" s="5"/>
      <c r="T18" s="5"/>
      <c r="U18" s="5"/>
      <c r="V18" s="5"/>
      <c r="W18" s="5"/>
      <c r="X18" s="5"/>
      <c r="Y18" s="5"/>
      <c r="Z18" s="5"/>
    </row>
    <row r="19" spans="1:26">
      <c r="A19" s="95"/>
      <c r="B19" s="96"/>
      <c r="C19" s="107"/>
      <c r="D19" s="96"/>
      <c r="E19" s="97"/>
      <c r="F19" s="97"/>
      <c r="G19" s="120"/>
      <c r="H19" s="96"/>
      <c r="I19" s="67" t="str">
        <f t="shared" si="0"/>
        <v/>
      </c>
      <c r="J19" s="97"/>
      <c r="K19" s="61" t="str">
        <f>IF(OR($A19="",$G19&lt;=0),"",MIN($I19,MAX(0,$I19*MIN(1,MAX(0,(Setup!$B$9-MAX($C19,Setup!$B$8)+1)/365)))))</f>
        <v/>
      </c>
      <c r="L19" s="61" t="str">
        <f t="shared" si="1"/>
        <v/>
      </c>
      <c r="M19" s="61" t="str">
        <f t="shared" si="2"/>
        <v/>
      </c>
      <c r="N19" s="107"/>
      <c r="O19" s="89"/>
      <c r="P19" s="5"/>
      <c r="Q19" s="5"/>
      <c r="R19" s="5"/>
      <c r="S19" s="5"/>
      <c r="T19" s="5"/>
      <c r="U19" s="5"/>
      <c r="V19" s="5"/>
      <c r="W19" s="5"/>
      <c r="X19" s="5"/>
      <c r="Y19" s="5"/>
      <c r="Z19" s="5"/>
    </row>
    <row r="20" spans="1:26">
      <c r="A20" s="95"/>
      <c r="B20" s="96"/>
      <c r="C20" s="107"/>
      <c r="D20" s="96"/>
      <c r="E20" s="97"/>
      <c r="F20" s="97"/>
      <c r="G20" s="120"/>
      <c r="H20" s="96"/>
      <c r="I20" s="67" t="str">
        <f t="shared" si="0"/>
        <v/>
      </c>
      <c r="J20" s="97"/>
      <c r="K20" s="61" t="str">
        <f>IF(OR($A20="",$G20&lt;=0),"",MIN($I20,MAX(0,$I20*MIN(1,MAX(0,(Setup!$B$9-MAX($C20,Setup!$B$8)+1)/365)))))</f>
        <v/>
      </c>
      <c r="L20" s="61" t="str">
        <f t="shared" si="1"/>
        <v/>
      </c>
      <c r="M20" s="61" t="str">
        <f t="shared" si="2"/>
        <v/>
      </c>
      <c r="N20" s="107"/>
      <c r="O20" s="89"/>
      <c r="P20" s="5"/>
      <c r="Q20" s="5"/>
      <c r="R20" s="5"/>
      <c r="S20" s="5"/>
      <c r="T20" s="5"/>
      <c r="U20" s="5"/>
      <c r="V20" s="5"/>
      <c r="W20" s="5"/>
      <c r="X20" s="5"/>
      <c r="Y20" s="5"/>
      <c r="Z20" s="5"/>
    </row>
    <row r="21" spans="1:26">
      <c r="A21" s="95"/>
      <c r="B21" s="96"/>
      <c r="C21" s="107"/>
      <c r="D21" s="96"/>
      <c r="E21" s="97"/>
      <c r="F21" s="97"/>
      <c r="G21" s="120"/>
      <c r="H21" s="96"/>
      <c r="I21" s="67" t="str">
        <f t="shared" si="0"/>
        <v/>
      </c>
      <c r="J21" s="97"/>
      <c r="K21" s="61" t="str">
        <f>IF(OR($A21="",$G21&lt;=0),"",MIN($I21,MAX(0,$I21*MIN(1,MAX(0,(Setup!$B$9-MAX($C21,Setup!$B$8)+1)/365)))))</f>
        <v/>
      </c>
      <c r="L21" s="61" t="str">
        <f t="shared" si="1"/>
        <v/>
      </c>
      <c r="M21" s="61" t="str">
        <f t="shared" si="2"/>
        <v/>
      </c>
      <c r="N21" s="107"/>
      <c r="O21" s="89"/>
      <c r="P21" s="5"/>
      <c r="Q21" s="5"/>
      <c r="R21" s="5"/>
      <c r="S21" s="5"/>
      <c r="T21" s="5"/>
      <c r="U21" s="5"/>
      <c r="V21" s="5"/>
      <c r="W21" s="5"/>
      <c r="X21" s="5"/>
      <c r="Y21" s="5"/>
      <c r="Z21" s="5"/>
    </row>
    <row r="22" spans="1:26">
      <c r="A22" s="95"/>
      <c r="B22" s="96"/>
      <c r="C22" s="107"/>
      <c r="D22" s="96"/>
      <c r="E22" s="97"/>
      <c r="F22" s="97"/>
      <c r="G22" s="120"/>
      <c r="H22" s="96"/>
      <c r="I22" s="67" t="str">
        <f t="shared" si="0"/>
        <v/>
      </c>
      <c r="J22" s="97"/>
      <c r="K22" s="61" t="str">
        <f>IF(OR($A22="",$G22&lt;=0),"",MIN($I22,MAX(0,$I22*MIN(1,MAX(0,(Setup!$B$9-MAX($C22,Setup!$B$8)+1)/365)))))</f>
        <v/>
      </c>
      <c r="L22" s="61" t="str">
        <f t="shared" si="1"/>
        <v/>
      </c>
      <c r="M22" s="61" t="str">
        <f t="shared" si="2"/>
        <v/>
      </c>
      <c r="N22" s="107"/>
      <c r="O22" s="89"/>
      <c r="P22" s="5"/>
      <c r="Q22" s="5"/>
      <c r="R22" s="5"/>
      <c r="S22" s="5"/>
      <c r="T22" s="5"/>
      <c r="U22" s="5"/>
      <c r="V22" s="5"/>
      <c r="W22" s="5"/>
      <c r="X22" s="5"/>
      <c r="Y22" s="5"/>
      <c r="Z22" s="5"/>
    </row>
    <row r="23" spans="1:26">
      <c r="A23" s="95"/>
      <c r="B23" s="96"/>
      <c r="C23" s="107"/>
      <c r="D23" s="96"/>
      <c r="E23" s="97"/>
      <c r="F23" s="97"/>
      <c r="G23" s="120"/>
      <c r="H23" s="96"/>
      <c r="I23" s="67" t="str">
        <f t="shared" si="0"/>
        <v/>
      </c>
      <c r="J23" s="97"/>
      <c r="K23" s="61" t="str">
        <f>IF(OR($A23="",$G23&lt;=0),"",MIN($I23,MAX(0,$I23*MIN(1,MAX(0,(Setup!$B$9-MAX($C23,Setup!$B$8)+1)/365)))))</f>
        <v/>
      </c>
      <c r="L23" s="61" t="str">
        <f t="shared" si="1"/>
        <v/>
      </c>
      <c r="M23" s="61" t="str">
        <f t="shared" si="2"/>
        <v/>
      </c>
      <c r="N23" s="107"/>
      <c r="O23" s="89"/>
      <c r="P23" s="5"/>
      <c r="Q23" s="5"/>
      <c r="R23" s="5"/>
      <c r="S23" s="5"/>
      <c r="T23" s="5"/>
      <c r="U23" s="5"/>
      <c r="V23" s="5"/>
      <c r="W23" s="5"/>
      <c r="X23" s="5"/>
      <c r="Y23" s="5"/>
      <c r="Z23" s="5"/>
    </row>
    <row r="24" spans="1:26">
      <c r="A24" s="95"/>
      <c r="B24" s="96"/>
      <c r="C24" s="107"/>
      <c r="D24" s="96"/>
      <c r="E24" s="97"/>
      <c r="F24" s="97"/>
      <c r="G24" s="120"/>
      <c r="H24" s="96"/>
      <c r="I24" s="67" t="str">
        <f t="shared" si="0"/>
        <v/>
      </c>
      <c r="J24" s="97"/>
      <c r="K24" s="61" t="str">
        <f>IF(OR($A24="",$G24&lt;=0),"",MIN($I24,MAX(0,$I24*MIN(1,MAX(0,(Setup!$B$9-MAX($C24,Setup!$B$8)+1)/365)))))</f>
        <v/>
      </c>
      <c r="L24" s="61" t="str">
        <f t="shared" si="1"/>
        <v/>
      </c>
      <c r="M24" s="61" t="str">
        <f t="shared" si="2"/>
        <v/>
      </c>
      <c r="N24" s="107"/>
      <c r="O24" s="89"/>
      <c r="P24" s="5"/>
      <c r="Q24" s="5"/>
      <c r="R24" s="5"/>
      <c r="S24" s="5"/>
      <c r="T24" s="5"/>
      <c r="U24" s="5"/>
      <c r="V24" s="5"/>
      <c r="W24" s="5"/>
      <c r="X24" s="5"/>
      <c r="Y24" s="5"/>
      <c r="Z24" s="5"/>
    </row>
    <row r="25" spans="1:26">
      <c r="A25" s="95"/>
      <c r="B25" s="96"/>
      <c r="C25" s="107"/>
      <c r="D25" s="96"/>
      <c r="E25" s="97"/>
      <c r="F25" s="97"/>
      <c r="G25" s="120"/>
      <c r="H25" s="96"/>
      <c r="I25" s="67" t="str">
        <f t="shared" si="0"/>
        <v/>
      </c>
      <c r="J25" s="97"/>
      <c r="K25" s="61" t="str">
        <f>IF(OR($A25="",$G25&lt;=0),"",MIN($I25,MAX(0,$I25*MIN(1,MAX(0,(Setup!$B$9-MAX($C25,Setup!$B$8)+1)/365)))))</f>
        <v/>
      </c>
      <c r="L25" s="61" t="str">
        <f t="shared" si="1"/>
        <v/>
      </c>
      <c r="M25" s="61" t="str">
        <f t="shared" si="2"/>
        <v/>
      </c>
      <c r="N25" s="107"/>
      <c r="O25" s="89"/>
      <c r="P25" s="5"/>
      <c r="Q25" s="5"/>
      <c r="R25" s="5"/>
      <c r="S25" s="5"/>
      <c r="T25" s="5"/>
      <c r="U25" s="5"/>
      <c r="V25" s="5"/>
      <c r="W25" s="5"/>
      <c r="X25" s="5"/>
      <c r="Y25" s="5"/>
      <c r="Z25" s="5"/>
    </row>
    <row r="26" spans="1:26">
      <c r="A26" s="95"/>
      <c r="B26" s="96"/>
      <c r="C26" s="107"/>
      <c r="D26" s="96"/>
      <c r="E26" s="97"/>
      <c r="F26" s="97"/>
      <c r="G26" s="120"/>
      <c r="H26" s="96"/>
      <c r="I26" s="67" t="str">
        <f t="shared" si="0"/>
        <v/>
      </c>
      <c r="J26" s="97"/>
      <c r="K26" s="61" t="str">
        <f>IF(OR($A26="",$G26&lt;=0),"",MIN($I26,MAX(0,$I26*MIN(1,MAX(0,(Setup!$B$9-MAX($C26,Setup!$B$8)+1)/365)))))</f>
        <v/>
      </c>
      <c r="L26" s="61" t="str">
        <f t="shared" si="1"/>
        <v/>
      </c>
      <c r="M26" s="61" t="str">
        <f t="shared" si="2"/>
        <v/>
      </c>
      <c r="N26" s="107"/>
      <c r="O26" s="89"/>
      <c r="P26" s="5"/>
      <c r="Q26" s="5"/>
      <c r="R26" s="5"/>
      <c r="S26" s="5"/>
      <c r="T26" s="5"/>
      <c r="U26" s="5"/>
      <c r="V26" s="5"/>
      <c r="W26" s="5"/>
      <c r="X26" s="5"/>
      <c r="Y26" s="5"/>
      <c r="Z26" s="5"/>
    </row>
    <row r="27" spans="1:26">
      <c r="A27" s="95"/>
      <c r="B27" s="96"/>
      <c r="C27" s="107"/>
      <c r="D27" s="96"/>
      <c r="E27" s="97"/>
      <c r="F27" s="97"/>
      <c r="G27" s="120"/>
      <c r="H27" s="96"/>
      <c r="I27" s="67" t="str">
        <f t="shared" si="0"/>
        <v/>
      </c>
      <c r="J27" s="97"/>
      <c r="K27" s="61" t="str">
        <f>IF(OR($A27="",$G27&lt;=0),"",MIN($I27,MAX(0,$I27*MIN(1,MAX(0,(Setup!$B$9-MAX($C27,Setup!$B$8)+1)/365)))))</f>
        <v/>
      </c>
      <c r="L27" s="61" t="str">
        <f t="shared" si="1"/>
        <v/>
      </c>
      <c r="M27" s="61" t="str">
        <f t="shared" si="2"/>
        <v/>
      </c>
      <c r="N27" s="107"/>
      <c r="O27" s="89"/>
      <c r="P27" s="5"/>
      <c r="Q27" s="5"/>
      <c r="R27" s="5"/>
      <c r="S27" s="5"/>
      <c r="T27" s="5"/>
      <c r="U27" s="5"/>
      <c r="V27" s="5"/>
      <c r="W27" s="5"/>
      <c r="X27" s="5"/>
      <c r="Y27" s="5"/>
      <c r="Z27" s="5"/>
    </row>
    <row r="28" spans="1:26">
      <c r="A28" s="95"/>
      <c r="B28" s="96"/>
      <c r="C28" s="107"/>
      <c r="D28" s="96"/>
      <c r="E28" s="97"/>
      <c r="F28" s="97"/>
      <c r="G28" s="120"/>
      <c r="H28" s="96"/>
      <c r="I28" s="67" t="str">
        <f t="shared" si="0"/>
        <v/>
      </c>
      <c r="J28" s="97"/>
      <c r="K28" s="61" t="str">
        <f>IF(OR($A28="",$G28&lt;=0),"",MIN($I28,MAX(0,$I28*MIN(1,MAX(0,(Setup!$B$9-MAX($C28,Setup!$B$8)+1)/365)))))</f>
        <v/>
      </c>
      <c r="L28" s="61" t="str">
        <f t="shared" si="1"/>
        <v/>
      </c>
      <c r="M28" s="61" t="str">
        <f t="shared" si="2"/>
        <v/>
      </c>
      <c r="N28" s="107"/>
      <c r="O28" s="89"/>
      <c r="P28" s="5"/>
      <c r="Q28" s="5"/>
      <c r="R28" s="5"/>
      <c r="S28" s="5"/>
      <c r="T28" s="5"/>
      <c r="U28" s="5"/>
      <c r="V28" s="5"/>
      <c r="W28" s="5"/>
      <c r="X28" s="5"/>
      <c r="Y28" s="5"/>
      <c r="Z28" s="5"/>
    </row>
    <row r="29" spans="1:26">
      <c r="A29" s="95"/>
      <c r="B29" s="96"/>
      <c r="C29" s="107"/>
      <c r="D29" s="96"/>
      <c r="E29" s="97"/>
      <c r="F29" s="97"/>
      <c r="G29" s="120"/>
      <c r="H29" s="96"/>
      <c r="I29" s="67" t="str">
        <f t="shared" si="0"/>
        <v/>
      </c>
      <c r="J29" s="97"/>
      <c r="K29" s="61" t="str">
        <f>IF(OR($A29="",$G29&lt;=0),"",MIN($I29,MAX(0,$I29*MIN(1,MAX(0,(Setup!$B$9-MAX($C29,Setup!$B$8)+1)/365)))))</f>
        <v/>
      </c>
      <c r="L29" s="61" t="str">
        <f t="shared" si="1"/>
        <v/>
      </c>
      <c r="M29" s="61" t="str">
        <f t="shared" si="2"/>
        <v/>
      </c>
      <c r="N29" s="107"/>
      <c r="O29" s="89"/>
      <c r="P29" s="5"/>
      <c r="Q29" s="5"/>
      <c r="R29" s="5"/>
      <c r="S29" s="5"/>
      <c r="T29" s="5"/>
      <c r="U29" s="5"/>
      <c r="V29" s="5"/>
      <c r="W29" s="5"/>
      <c r="X29" s="5"/>
      <c r="Y29" s="5"/>
      <c r="Z29" s="5"/>
    </row>
    <row r="30" spans="1:26">
      <c r="A30" s="95"/>
      <c r="B30" s="96"/>
      <c r="C30" s="107"/>
      <c r="D30" s="96"/>
      <c r="E30" s="97"/>
      <c r="F30" s="97"/>
      <c r="G30" s="120"/>
      <c r="H30" s="96"/>
      <c r="I30" s="67" t="str">
        <f t="shared" si="0"/>
        <v/>
      </c>
      <c r="J30" s="97"/>
      <c r="K30" s="61" t="str">
        <f>IF(OR($A30="",$G30&lt;=0),"",MIN($I30,MAX(0,$I30*MIN(1,MAX(0,(Setup!$B$9-MAX($C30,Setup!$B$8)+1)/365)))))</f>
        <v/>
      </c>
      <c r="L30" s="61" t="str">
        <f t="shared" si="1"/>
        <v/>
      </c>
      <c r="M30" s="61" t="str">
        <f t="shared" si="2"/>
        <v/>
      </c>
      <c r="N30" s="107"/>
      <c r="O30" s="89"/>
      <c r="P30" s="5"/>
      <c r="Q30" s="5"/>
      <c r="R30" s="5"/>
      <c r="S30" s="5"/>
      <c r="T30" s="5"/>
      <c r="U30" s="5"/>
      <c r="V30" s="5"/>
      <c r="W30" s="5"/>
      <c r="X30" s="5"/>
      <c r="Y30" s="5"/>
      <c r="Z30" s="5"/>
    </row>
    <row r="31" spans="1:26">
      <c r="A31" s="95"/>
      <c r="B31" s="96"/>
      <c r="C31" s="107"/>
      <c r="D31" s="96"/>
      <c r="E31" s="97"/>
      <c r="F31" s="97"/>
      <c r="G31" s="120"/>
      <c r="H31" s="96"/>
      <c r="I31" s="67" t="str">
        <f t="shared" si="0"/>
        <v/>
      </c>
      <c r="J31" s="97"/>
      <c r="K31" s="61" t="str">
        <f>IF(OR($A31="",$G31&lt;=0),"",MIN($I31,MAX(0,$I31*MIN(1,MAX(0,(Setup!$B$9-MAX($C31,Setup!$B$8)+1)/365)))))</f>
        <v/>
      </c>
      <c r="L31" s="61" t="str">
        <f t="shared" si="1"/>
        <v/>
      </c>
      <c r="M31" s="61" t="str">
        <f t="shared" si="2"/>
        <v/>
      </c>
      <c r="N31" s="107"/>
      <c r="O31" s="89"/>
      <c r="P31" s="5"/>
      <c r="Q31" s="5"/>
      <c r="R31" s="5"/>
      <c r="S31" s="5"/>
      <c r="T31" s="5"/>
      <c r="U31" s="5"/>
      <c r="V31" s="5"/>
      <c r="W31" s="5"/>
      <c r="X31" s="5"/>
      <c r="Y31" s="5"/>
      <c r="Z31" s="5"/>
    </row>
    <row r="32" spans="1:26">
      <c r="A32" s="95"/>
      <c r="B32" s="96"/>
      <c r="C32" s="107"/>
      <c r="D32" s="96"/>
      <c r="E32" s="97"/>
      <c r="F32" s="97"/>
      <c r="G32" s="120"/>
      <c r="H32" s="96"/>
      <c r="I32" s="67" t="str">
        <f t="shared" si="0"/>
        <v/>
      </c>
      <c r="J32" s="97"/>
      <c r="K32" s="61" t="str">
        <f>IF(OR($A32="",$G32&lt;=0),"",MIN($I32,MAX(0,$I32*MIN(1,MAX(0,(Setup!$B$9-MAX($C32,Setup!$B$8)+1)/365)))))</f>
        <v/>
      </c>
      <c r="L32" s="61" t="str">
        <f t="shared" si="1"/>
        <v/>
      </c>
      <c r="M32" s="61" t="str">
        <f t="shared" si="2"/>
        <v/>
      </c>
      <c r="N32" s="107"/>
      <c r="O32" s="89"/>
      <c r="P32" s="5"/>
      <c r="Q32" s="5"/>
      <c r="R32" s="5"/>
      <c r="S32" s="5"/>
      <c r="T32" s="5"/>
      <c r="U32" s="5"/>
      <c r="V32" s="5"/>
      <c r="W32" s="5"/>
      <c r="X32" s="5"/>
      <c r="Y32" s="5"/>
      <c r="Z32" s="5"/>
    </row>
    <row r="33" spans="1:26">
      <c r="A33" s="95"/>
      <c r="B33" s="96"/>
      <c r="C33" s="107"/>
      <c r="D33" s="96"/>
      <c r="E33" s="97"/>
      <c r="F33" s="97"/>
      <c r="G33" s="120"/>
      <c r="H33" s="96"/>
      <c r="I33" s="67" t="str">
        <f t="shared" si="0"/>
        <v/>
      </c>
      <c r="J33" s="97"/>
      <c r="K33" s="61" t="str">
        <f>IF(OR($A33="",$G33&lt;=0),"",MIN($I33,MAX(0,$I33*MIN(1,MAX(0,(Setup!$B$9-MAX($C33,Setup!$B$8)+1)/365)))))</f>
        <v/>
      </c>
      <c r="L33" s="61" t="str">
        <f t="shared" si="1"/>
        <v/>
      </c>
      <c r="M33" s="61" t="str">
        <f t="shared" si="2"/>
        <v/>
      </c>
      <c r="N33" s="107"/>
      <c r="O33" s="89"/>
      <c r="P33" s="5"/>
      <c r="Q33" s="5"/>
      <c r="R33" s="5"/>
      <c r="S33" s="5"/>
      <c r="T33" s="5"/>
      <c r="U33" s="5"/>
      <c r="V33" s="5"/>
      <c r="W33" s="5"/>
      <c r="X33" s="5"/>
      <c r="Y33" s="5"/>
      <c r="Z33" s="5"/>
    </row>
    <row r="34" spans="1:26">
      <c r="A34" s="95"/>
      <c r="B34" s="96"/>
      <c r="C34" s="107"/>
      <c r="D34" s="96"/>
      <c r="E34" s="97"/>
      <c r="F34" s="97"/>
      <c r="G34" s="120"/>
      <c r="H34" s="96"/>
      <c r="I34" s="67" t="str">
        <f t="shared" si="0"/>
        <v/>
      </c>
      <c r="J34" s="97"/>
      <c r="K34" s="61" t="str">
        <f>IF(OR($A34="",$G34&lt;=0),"",MIN($I34,MAX(0,$I34*MIN(1,MAX(0,(Setup!$B$9-MAX($C34,Setup!$B$8)+1)/365)))))</f>
        <v/>
      </c>
      <c r="L34" s="61" t="str">
        <f t="shared" si="1"/>
        <v/>
      </c>
      <c r="M34" s="61" t="str">
        <f t="shared" si="2"/>
        <v/>
      </c>
      <c r="N34" s="107"/>
      <c r="O34" s="89"/>
      <c r="P34" s="5"/>
      <c r="Q34" s="5"/>
      <c r="R34" s="5"/>
      <c r="S34" s="5"/>
      <c r="T34" s="5"/>
      <c r="U34" s="5"/>
      <c r="V34" s="5"/>
      <c r="W34" s="5"/>
      <c r="X34" s="5"/>
      <c r="Y34" s="5"/>
      <c r="Z34" s="5"/>
    </row>
    <row r="35" spans="1:26">
      <c r="A35" s="95"/>
      <c r="B35" s="96"/>
      <c r="C35" s="107"/>
      <c r="D35" s="96"/>
      <c r="E35" s="97"/>
      <c r="F35" s="97"/>
      <c r="G35" s="120"/>
      <c r="H35" s="96"/>
      <c r="I35" s="67" t="str">
        <f t="shared" si="0"/>
        <v/>
      </c>
      <c r="J35" s="97"/>
      <c r="K35" s="61" t="str">
        <f>IF(OR($A35="",$G35&lt;=0),"",MIN($I35,MAX(0,$I35*MIN(1,MAX(0,(Setup!$B$9-MAX($C35,Setup!$B$8)+1)/365)))))</f>
        <v/>
      </c>
      <c r="L35" s="61" t="str">
        <f t="shared" si="1"/>
        <v/>
      </c>
      <c r="M35" s="61" t="str">
        <f t="shared" si="2"/>
        <v/>
      </c>
      <c r="N35" s="107"/>
      <c r="O35" s="89"/>
      <c r="P35" s="5"/>
      <c r="Q35" s="5"/>
      <c r="R35" s="5"/>
      <c r="S35" s="5"/>
      <c r="T35" s="5"/>
      <c r="U35" s="5"/>
      <c r="V35" s="5"/>
      <c r="W35" s="5"/>
      <c r="X35" s="5"/>
      <c r="Y35" s="5"/>
      <c r="Z35" s="5"/>
    </row>
    <row r="36" spans="1:26">
      <c r="A36" s="95"/>
      <c r="B36" s="96"/>
      <c r="C36" s="107"/>
      <c r="D36" s="96"/>
      <c r="E36" s="97"/>
      <c r="F36" s="97"/>
      <c r="G36" s="120"/>
      <c r="H36" s="96"/>
      <c r="I36" s="67" t="str">
        <f t="shared" si="0"/>
        <v/>
      </c>
      <c r="J36" s="97"/>
      <c r="K36" s="61" t="str">
        <f>IF(OR($A36="",$G36&lt;=0),"",MIN($I36,MAX(0,$I36*MIN(1,MAX(0,(Setup!$B$9-MAX($C36,Setup!$B$8)+1)/365)))))</f>
        <v/>
      </c>
      <c r="L36" s="61" t="str">
        <f t="shared" si="1"/>
        <v/>
      </c>
      <c r="M36" s="61" t="str">
        <f t="shared" si="2"/>
        <v/>
      </c>
      <c r="N36" s="107"/>
      <c r="O36" s="89"/>
      <c r="P36" s="5"/>
      <c r="Q36" s="5"/>
      <c r="R36" s="5"/>
      <c r="S36" s="5"/>
      <c r="T36" s="5"/>
      <c r="U36" s="5"/>
      <c r="V36" s="5"/>
      <c r="W36" s="5"/>
      <c r="X36" s="5"/>
      <c r="Y36" s="5"/>
      <c r="Z36" s="5"/>
    </row>
    <row r="37" spans="1:26">
      <c r="A37" s="95"/>
      <c r="B37" s="96"/>
      <c r="C37" s="107"/>
      <c r="D37" s="96"/>
      <c r="E37" s="97"/>
      <c r="F37" s="97"/>
      <c r="G37" s="120"/>
      <c r="H37" s="96"/>
      <c r="I37" s="67" t="str">
        <f t="shared" ref="I37:I68" si="3">IF(OR($A37="",$G37&lt;=0),"",MAX(0,($E37-$F37)/$G37))</f>
        <v/>
      </c>
      <c r="J37" s="97"/>
      <c r="K37" s="61" t="str">
        <f>IF(OR($A37="",$G37&lt;=0),"",MIN($I37,MAX(0,$I37*MIN(1,MAX(0,(Setup!$B$9-MAX($C37,Setup!$B$8)+1)/365)))))</f>
        <v/>
      </c>
      <c r="L37" s="61" t="str">
        <f t="shared" ref="L37:L68" si="4">IF($A37="","",$J37+$K37)</f>
        <v/>
      </c>
      <c r="M37" s="61" t="str">
        <f t="shared" ref="M37:M68" si="5">IF($A37="","",MAX(0,$E37-$L37))</f>
        <v/>
      </c>
      <c r="N37" s="107"/>
      <c r="O37" s="89"/>
      <c r="P37" s="5"/>
      <c r="Q37" s="5"/>
      <c r="R37" s="5"/>
      <c r="S37" s="5"/>
      <c r="T37" s="5"/>
      <c r="U37" s="5"/>
      <c r="V37" s="5"/>
      <c r="W37" s="5"/>
      <c r="X37" s="5"/>
      <c r="Y37" s="5"/>
      <c r="Z37" s="5"/>
    </row>
    <row r="38" spans="1:26">
      <c r="A38" s="95"/>
      <c r="B38" s="96"/>
      <c r="C38" s="107"/>
      <c r="D38" s="96"/>
      <c r="E38" s="97"/>
      <c r="F38" s="97"/>
      <c r="G38" s="120"/>
      <c r="H38" s="96"/>
      <c r="I38" s="67" t="str">
        <f t="shared" si="3"/>
        <v/>
      </c>
      <c r="J38" s="97"/>
      <c r="K38" s="61" t="str">
        <f>IF(OR($A38="",$G38&lt;=0),"",MIN($I38,MAX(0,$I38*MIN(1,MAX(0,(Setup!$B$9-MAX($C38,Setup!$B$8)+1)/365)))))</f>
        <v/>
      </c>
      <c r="L38" s="61" t="str">
        <f t="shared" si="4"/>
        <v/>
      </c>
      <c r="M38" s="61" t="str">
        <f t="shared" si="5"/>
        <v/>
      </c>
      <c r="N38" s="107"/>
      <c r="O38" s="89"/>
      <c r="P38" s="5"/>
      <c r="Q38" s="5"/>
      <c r="R38" s="5"/>
      <c r="S38" s="5"/>
      <c r="T38" s="5"/>
      <c r="U38" s="5"/>
      <c r="V38" s="5"/>
      <c r="W38" s="5"/>
      <c r="X38" s="5"/>
      <c r="Y38" s="5"/>
      <c r="Z38" s="5"/>
    </row>
    <row r="39" spans="1:26">
      <c r="A39" s="95"/>
      <c r="B39" s="96"/>
      <c r="C39" s="107"/>
      <c r="D39" s="96"/>
      <c r="E39" s="97"/>
      <c r="F39" s="97"/>
      <c r="G39" s="120"/>
      <c r="H39" s="96"/>
      <c r="I39" s="67" t="str">
        <f t="shared" si="3"/>
        <v/>
      </c>
      <c r="J39" s="97"/>
      <c r="K39" s="61" t="str">
        <f>IF(OR($A39="",$G39&lt;=0),"",MIN($I39,MAX(0,$I39*MIN(1,MAX(0,(Setup!$B$9-MAX($C39,Setup!$B$8)+1)/365)))))</f>
        <v/>
      </c>
      <c r="L39" s="61" t="str">
        <f t="shared" si="4"/>
        <v/>
      </c>
      <c r="M39" s="61" t="str">
        <f t="shared" si="5"/>
        <v/>
      </c>
      <c r="N39" s="107"/>
      <c r="O39" s="89"/>
      <c r="P39" s="5"/>
      <c r="Q39" s="5"/>
      <c r="R39" s="5"/>
      <c r="S39" s="5"/>
      <c r="T39" s="5"/>
      <c r="U39" s="5"/>
      <c r="V39" s="5"/>
      <c r="W39" s="5"/>
      <c r="X39" s="5"/>
      <c r="Y39" s="5"/>
      <c r="Z39" s="5"/>
    </row>
    <row r="40" spans="1:26">
      <c r="A40" s="95"/>
      <c r="B40" s="96"/>
      <c r="C40" s="107"/>
      <c r="D40" s="96"/>
      <c r="E40" s="97"/>
      <c r="F40" s="97"/>
      <c r="G40" s="120"/>
      <c r="H40" s="96"/>
      <c r="I40" s="67" t="str">
        <f t="shared" si="3"/>
        <v/>
      </c>
      <c r="J40" s="97"/>
      <c r="K40" s="61" t="str">
        <f>IF(OR($A40="",$G40&lt;=0),"",MIN($I40,MAX(0,$I40*MIN(1,MAX(0,(Setup!$B$9-MAX($C40,Setup!$B$8)+1)/365)))))</f>
        <v/>
      </c>
      <c r="L40" s="61" t="str">
        <f t="shared" si="4"/>
        <v/>
      </c>
      <c r="M40" s="61" t="str">
        <f t="shared" si="5"/>
        <v/>
      </c>
      <c r="N40" s="107"/>
      <c r="O40" s="89"/>
      <c r="P40" s="5"/>
      <c r="Q40" s="5"/>
      <c r="R40" s="5"/>
      <c r="S40" s="5"/>
      <c r="T40" s="5"/>
      <c r="U40" s="5"/>
      <c r="V40" s="5"/>
      <c r="W40" s="5"/>
      <c r="X40" s="5"/>
      <c r="Y40" s="5"/>
      <c r="Z40" s="5"/>
    </row>
    <row r="41" spans="1:26">
      <c r="A41" s="95"/>
      <c r="B41" s="96"/>
      <c r="C41" s="107"/>
      <c r="D41" s="96"/>
      <c r="E41" s="97"/>
      <c r="F41" s="97"/>
      <c r="G41" s="120"/>
      <c r="H41" s="96"/>
      <c r="I41" s="67" t="str">
        <f t="shared" si="3"/>
        <v/>
      </c>
      <c r="J41" s="97"/>
      <c r="K41" s="61" t="str">
        <f>IF(OR($A41="",$G41&lt;=0),"",MIN($I41,MAX(0,$I41*MIN(1,MAX(0,(Setup!$B$9-MAX($C41,Setup!$B$8)+1)/365)))))</f>
        <v/>
      </c>
      <c r="L41" s="61" t="str">
        <f t="shared" si="4"/>
        <v/>
      </c>
      <c r="M41" s="61" t="str">
        <f t="shared" si="5"/>
        <v/>
      </c>
      <c r="N41" s="107"/>
      <c r="O41" s="89"/>
      <c r="P41" s="5"/>
      <c r="Q41" s="5"/>
      <c r="R41" s="5"/>
      <c r="S41" s="5"/>
      <c r="T41" s="5"/>
      <c r="U41" s="5"/>
      <c r="V41" s="5"/>
      <c r="W41" s="5"/>
      <c r="X41" s="5"/>
      <c r="Y41" s="5"/>
      <c r="Z41" s="5"/>
    </row>
    <row r="42" spans="1:26">
      <c r="A42" s="95"/>
      <c r="B42" s="96"/>
      <c r="C42" s="107"/>
      <c r="D42" s="96"/>
      <c r="E42" s="97"/>
      <c r="F42" s="97"/>
      <c r="G42" s="120"/>
      <c r="H42" s="96"/>
      <c r="I42" s="67" t="str">
        <f t="shared" si="3"/>
        <v/>
      </c>
      <c r="J42" s="97"/>
      <c r="K42" s="61" t="str">
        <f>IF(OR($A42="",$G42&lt;=0),"",MIN($I42,MAX(0,$I42*MIN(1,MAX(0,(Setup!$B$9-MAX($C42,Setup!$B$8)+1)/365)))))</f>
        <v/>
      </c>
      <c r="L42" s="61" t="str">
        <f t="shared" si="4"/>
        <v/>
      </c>
      <c r="M42" s="61" t="str">
        <f t="shared" si="5"/>
        <v/>
      </c>
      <c r="N42" s="107"/>
      <c r="O42" s="89"/>
      <c r="P42" s="5"/>
      <c r="Q42" s="5"/>
      <c r="R42" s="5"/>
      <c r="S42" s="5"/>
      <c r="T42" s="5"/>
      <c r="U42" s="5"/>
      <c r="V42" s="5"/>
      <c r="W42" s="5"/>
      <c r="X42" s="5"/>
      <c r="Y42" s="5"/>
      <c r="Z42" s="5"/>
    </row>
    <row r="43" spans="1:26">
      <c r="A43" s="95"/>
      <c r="B43" s="96"/>
      <c r="C43" s="107"/>
      <c r="D43" s="96"/>
      <c r="E43" s="97"/>
      <c r="F43" s="97"/>
      <c r="G43" s="120"/>
      <c r="H43" s="96"/>
      <c r="I43" s="67" t="str">
        <f t="shared" si="3"/>
        <v/>
      </c>
      <c r="J43" s="97"/>
      <c r="K43" s="61" t="str">
        <f>IF(OR($A43="",$G43&lt;=0),"",MIN($I43,MAX(0,$I43*MIN(1,MAX(0,(Setup!$B$9-MAX($C43,Setup!$B$8)+1)/365)))))</f>
        <v/>
      </c>
      <c r="L43" s="61" t="str">
        <f t="shared" si="4"/>
        <v/>
      </c>
      <c r="M43" s="61" t="str">
        <f t="shared" si="5"/>
        <v/>
      </c>
      <c r="N43" s="107"/>
      <c r="O43" s="89"/>
      <c r="P43" s="5"/>
      <c r="Q43" s="5"/>
      <c r="R43" s="5"/>
      <c r="S43" s="5"/>
      <c r="T43" s="5"/>
      <c r="U43" s="5"/>
      <c r="V43" s="5"/>
      <c r="W43" s="5"/>
      <c r="X43" s="5"/>
      <c r="Y43" s="5"/>
      <c r="Z43" s="5"/>
    </row>
    <row r="44" spans="1:26">
      <c r="A44" s="95"/>
      <c r="B44" s="96"/>
      <c r="C44" s="107"/>
      <c r="D44" s="96"/>
      <c r="E44" s="97"/>
      <c r="F44" s="97"/>
      <c r="G44" s="120"/>
      <c r="H44" s="96"/>
      <c r="I44" s="67" t="str">
        <f t="shared" si="3"/>
        <v/>
      </c>
      <c r="J44" s="97"/>
      <c r="K44" s="61" t="str">
        <f>IF(OR($A44="",$G44&lt;=0),"",MIN($I44,MAX(0,$I44*MIN(1,MAX(0,(Setup!$B$9-MAX($C44,Setup!$B$8)+1)/365)))))</f>
        <v/>
      </c>
      <c r="L44" s="61" t="str">
        <f t="shared" si="4"/>
        <v/>
      </c>
      <c r="M44" s="61" t="str">
        <f t="shared" si="5"/>
        <v/>
      </c>
      <c r="N44" s="107"/>
      <c r="O44" s="89"/>
      <c r="P44" s="5"/>
      <c r="Q44" s="5"/>
      <c r="R44" s="5"/>
      <c r="S44" s="5"/>
      <c r="T44" s="5"/>
      <c r="U44" s="5"/>
      <c r="V44" s="5"/>
      <c r="W44" s="5"/>
      <c r="X44" s="5"/>
      <c r="Y44" s="5"/>
      <c r="Z44" s="5"/>
    </row>
    <row r="45" spans="1:26">
      <c r="A45" s="95"/>
      <c r="B45" s="96"/>
      <c r="C45" s="107"/>
      <c r="D45" s="96"/>
      <c r="E45" s="97"/>
      <c r="F45" s="97"/>
      <c r="G45" s="120"/>
      <c r="H45" s="96"/>
      <c r="I45" s="67" t="str">
        <f t="shared" si="3"/>
        <v/>
      </c>
      <c r="J45" s="97"/>
      <c r="K45" s="61" t="str">
        <f>IF(OR($A45="",$G45&lt;=0),"",MIN($I45,MAX(0,$I45*MIN(1,MAX(0,(Setup!$B$9-MAX($C45,Setup!$B$8)+1)/365)))))</f>
        <v/>
      </c>
      <c r="L45" s="61" t="str">
        <f t="shared" si="4"/>
        <v/>
      </c>
      <c r="M45" s="61" t="str">
        <f t="shared" si="5"/>
        <v/>
      </c>
      <c r="N45" s="107"/>
      <c r="O45" s="89"/>
      <c r="P45" s="5"/>
      <c r="Q45" s="5"/>
      <c r="R45" s="5"/>
      <c r="S45" s="5"/>
      <c r="T45" s="5"/>
      <c r="U45" s="5"/>
      <c r="V45" s="5"/>
      <c r="W45" s="5"/>
      <c r="X45" s="5"/>
      <c r="Y45" s="5"/>
      <c r="Z45" s="5"/>
    </row>
    <row r="46" spans="1:26">
      <c r="A46" s="95"/>
      <c r="B46" s="96"/>
      <c r="C46" s="107"/>
      <c r="D46" s="96"/>
      <c r="E46" s="97"/>
      <c r="F46" s="97"/>
      <c r="G46" s="120"/>
      <c r="H46" s="96"/>
      <c r="I46" s="67" t="str">
        <f t="shared" si="3"/>
        <v/>
      </c>
      <c r="J46" s="97"/>
      <c r="K46" s="61" t="str">
        <f>IF(OR($A46="",$G46&lt;=0),"",MIN($I46,MAX(0,$I46*MIN(1,MAX(0,(Setup!$B$9-MAX($C46,Setup!$B$8)+1)/365)))))</f>
        <v/>
      </c>
      <c r="L46" s="61" t="str">
        <f t="shared" si="4"/>
        <v/>
      </c>
      <c r="M46" s="61" t="str">
        <f t="shared" si="5"/>
        <v/>
      </c>
      <c r="N46" s="107"/>
      <c r="O46" s="89"/>
      <c r="P46" s="5"/>
      <c r="Q46" s="5"/>
      <c r="R46" s="5"/>
      <c r="S46" s="5"/>
      <c r="T46" s="5"/>
      <c r="U46" s="5"/>
      <c r="V46" s="5"/>
      <c r="W46" s="5"/>
      <c r="X46" s="5"/>
      <c r="Y46" s="5"/>
      <c r="Z46" s="5"/>
    </row>
    <row r="47" spans="1:26">
      <c r="A47" s="95"/>
      <c r="B47" s="96"/>
      <c r="C47" s="107"/>
      <c r="D47" s="96"/>
      <c r="E47" s="97"/>
      <c r="F47" s="97"/>
      <c r="G47" s="120"/>
      <c r="H47" s="96"/>
      <c r="I47" s="67" t="str">
        <f t="shared" si="3"/>
        <v/>
      </c>
      <c r="J47" s="97"/>
      <c r="K47" s="61" t="str">
        <f>IF(OR($A47="",$G47&lt;=0),"",MIN($I47,MAX(0,$I47*MIN(1,MAX(0,(Setup!$B$9-MAX($C47,Setup!$B$8)+1)/365)))))</f>
        <v/>
      </c>
      <c r="L47" s="61" t="str">
        <f t="shared" si="4"/>
        <v/>
      </c>
      <c r="M47" s="61" t="str">
        <f t="shared" si="5"/>
        <v/>
      </c>
      <c r="N47" s="107"/>
      <c r="O47" s="89"/>
      <c r="P47" s="5"/>
      <c r="Q47" s="5"/>
      <c r="R47" s="5"/>
      <c r="S47" s="5"/>
      <c r="T47" s="5"/>
      <c r="U47" s="5"/>
      <c r="V47" s="5"/>
      <c r="W47" s="5"/>
      <c r="X47" s="5"/>
      <c r="Y47" s="5"/>
      <c r="Z47" s="5"/>
    </row>
    <row r="48" spans="1:26">
      <c r="A48" s="95"/>
      <c r="B48" s="96"/>
      <c r="C48" s="107"/>
      <c r="D48" s="96"/>
      <c r="E48" s="97"/>
      <c r="F48" s="97"/>
      <c r="G48" s="120"/>
      <c r="H48" s="96"/>
      <c r="I48" s="67" t="str">
        <f t="shared" si="3"/>
        <v/>
      </c>
      <c r="J48" s="97"/>
      <c r="K48" s="61" t="str">
        <f>IF(OR($A48="",$G48&lt;=0),"",MIN($I48,MAX(0,$I48*MIN(1,MAX(0,(Setup!$B$9-MAX($C48,Setup!$B$8)+1)/365)))))</f>
        <v/>
      </c>
      <c r="L48" s="61" t="str">
        <f t="shared" si="4"/>
        <v/>
      </c>
      <c r="M48" s="61" t="str">
        <f t="shared" si="5"/>
        <v/>
      </c>
      <c r="N48" s="107"/>
      <c r="O48" s="89"/>
      <c r="P48" s="5"/>
      <c r="Q48" s="5"/>
      <c r="R48" s="5"/>
      <c r="S48" s="5"/>
      <c r="T48" s="5"/>
      <c r="U48" s="5"/>
      <c r="V48" s="5"/>
      <c r="W48" s="5"/>
      <c r="X48" s="5"/>
      <c r="Y48" s="5"/>
      <c r="Z48" s="5"/>
    </row>
    <row r="49" spans="1:26">
      <c r="A49" s="95"/>
      <c r="B49" s="96"/>
      <c r="C49" s="107"/>
      <c r="D49" s="96"/>
      <c r="E49" s="97"/>
      <c r="F49" s="97"/>
      <c r="G49" s="120"/>
      <c r="H49" s="96"/>
      <c r="I49" s="67" t="str">
        <f t="shared" si="3"/>
        <v/>
      </c>
      <c r="J49" s="97"/>
      <c r="K49" s="61" t="str">
        <f>IF(OR($A49="",$G49&lt;=0),"",MIN($I49,MAX(0,$I49*MIN(1,MAX(0,(Setup!$B$9-MAX($C49,Setup!$B$8)+1)/365)))))</f>
        <v/>
      </c>
      <c r="L49" s="61" t="str">
        <f t="shared" si="4"/>
        <v/>
      </c>
      <c r="M49" s="61" t="str">
        <f t="shared" si="5"/>
        <v/>
      </c>
      <c r="N49" s="107"/>
      <c r="O49" s="89"/>
      <c r="P49" s="5"/>
      <c r="Q49" s="5"/>
      <c r="R49" s="5"/>
      <c r="S49" s="5"/>
      <c r="T49" s="5"/>
      <c r="U49" s="5"/>
      <c r="V49" s="5"/>
      <c r="W49" s="5"/>
      <c r="X49" s="5"/>
      <c r="Y49" s="5"/>
      <c r="Z49" s="5"/>
    </row>
    <row r="50" spans="1:26">
      <c r="A50" s="95"/>
      <c r="B50" s="96"/>
      <c r="C50" s="107"/>
      <c r="D50" s="96"/>
      <c r="E50" s="97"/>
      <c r="F50" s="97"/>
      <c r="G50" s="120"/>
      <c r="H50" s="96"/>
      <c r="I50" s="67" t="str">
        <f t="shared" si="3"/>
        <v/>
      </c>
      <c r="J50" s="97"/>
      <c r="K50" s="61" t="str">
        <f>IF(OR($A50="",$G50&lt;=0),"",MIN($I50,MAX(0,$I50*MIN(1,MAX(0,(Setup!$B$9-MAX($C50,Setup!$B$8)+1)/365)))))</f>
        <v/>
      </c>
      <c r="L50" s="61" t="str">
        <f t="shared" si="4"/>
        <v/>
      </c>
      <c r="M50" s="61" t="str">
        <f t="shared" si="5"/>
        <v/>
      </c>
      <c r="N50" s="107"/>
      <c r="O50" s="89"/>
      <c r="P50" s="5"/>
      <c r="Q50" s="5"/>
      <c r="R50" s="5"/>
      <c r="S50" s="5"/>
      <c r="T50" s="5"/>
      <c r="U50" s="5"/>
      <c r="V50" s="5"/>
      <c r="W50" s="5"/>
      <c r="X50" s="5"/>
      <c r="Y50" s="5"/>
      <c r="Z50" s="5"/>
    </row>
    <row r="51" spans="1:26">
      <c r="A51" s="95"/>
      <c r="B51" s="96"/>
      <c r="C51" s="107"/>
      <c r="D51" s="96"/>
      <c r="E51" s="97"/>
      <c r="F51" s="97"/>
      <c r="G51" s="120"/>
      <c r="H51" s="96"/>
      <c r="I51" s="67" t="str">
        <f t="shared" si="3"/>
        <v/>
      </c>
      <c r="J51" s="97"/>
      <c r="K51" s="61" t="str">
        <f>IF(OR($A51="",$G51&lt;=0),"",MIN($I51,MAX(0,$I51*MIN(1,MAX(0,(Setup!$B$9-MAX($C51,Setup!$B$8)+1)/365)))))</f>
        <v/>
      </c>
      <c r="L51" s="61" t="str">
        <f t="shared" si="4"/>
        <v/>
      </c>
      <c r="M51" s="61" t="str">
        <f t="shared" si="5"/>
        <v/>
      </c>
      <c r="N51" s="107"/>
      <c r="O51" s="89"/>
      <c r="P51" s="5"/>
      <c r="Q51" s="5"/>
      <c r="R51" s="5"/>
      <c r="S51" s="5"/>
      <c r="T51" s="5"/>
      <c r="U51" s="5"/>
      <c r="V51" s="5"/>
      <c r="W51" s="5"/>
      <c r="X51" s="5"/>
      <c r="Y51" s="5"/>
      <c r="Z51" s="5"/>
    </row>
    <row r="52" spans="1:26">
      <c r="A52" s="95"/>
      <c r="B52" s="96"/>
      <c r="C52" s="107"/>
      <c r="D52" s="96"/>
      <c r="E52" s="97"/>
      <c r="F52" s="97"/>
      <c r="G52" s="120"/>
      <c r="H52" s="96"/>
      <c r="I52" s="67" t="str">
        <f t="shared" si="3"/>
        <v/>
      </c>
      <c r="J52" s="97"/>
      <c r="K52" s="61" t="str">
        <f>IF(OR($A52="",$G52&lt;=0),"",MIN($I52,MAX(0,$I52*MIN(1,MAX(0,(Setup!$B$9-MAX($C52,Setup!$B$8)+1)/365)))))</f>
        <v/>
      </c>
      <c r="L52" s="61" t="str">
        <f t="shared" si="4"/>
        <v/>
      </c>
      <c r="M52" s="61" t="str">
        <f t="shared" si="5"/>
        <v/>
      </c>
      <c r="N52" s="107"/>
      <c r="O52" s="89"/>
      <c r="P52" s="5"/>
      <c r="Q52" s="5"/>
      <c r="R52" s="5"/>
      <c r="S52" s="5"/>
      <c r="T52" s="5"/>
      <c r="U52" s="5"/>
      <c r="V52" s="5"/>
      <c r="W52" s="5"/>
      <c r="X52" s="5"/>
      <c r="Y52" s="5"/>
      <c r="Z52" s="5"/>
    </row>
    <row r="53" spans="1:26">
      <c r="A53" s="95"/>
      <c r="B53" s="96"/>
      <c r="C53" s="107"/>
      <c r="D53" s="96"/>
      <c r="E53" s="97"/>
      <c r="F53" s="97"/>
      <c r="G53" s="120"/>
      <c r="H53" s="96"/>
      <c r="I53" s="67" t="str">
        <f t="shared" si="3"/>
        <v/>
      </c>
      <c r="J53" s="97"/>
      <c r="K53" s="61" t="str">
        <f>IF(OR($A53="",$G53&lt;=0),"",MIN($I53,MAX(0,$I53*MIN(1,MAX(0,(Setup!$B$9-MAX($C53,Setup!$B$8)+1)/365)))))</f>
        <v/>
      </c>
      <c r="L53" s="61" t="str">
        <f t="shared" si="4"/>
        <v/>
      </c>
      <c r="M53" s="61" t="str">
        <f t="shared" si="5"/>
        <v/>
      </c>
      <c r="N53" s="107"/>
      <c r="O53" s="89"/>
      <c r="P53" s="5"/>
      <c r="Q53" s="5"/>
      <c r="R53" s="5"/>
      <c r="S53" s="5"/>
      <c r="T53" s="5"/>
      <c r="U53" s="5"/>
      <c r="V53" s="5"/>
      <c r="W53" s="5"/>
      <c r="X53" s="5"/>
      <c r="Y53" s="5"/>
      <c r="Z53" s="5"/>
    </row>
    <row r="54" spans="1:26">
      <c r="A54" s="95"/>
      <c r="B54" s="96"/>
      <c r="C54" s="107"/>
      <c r="D54" s="96"/>
      <c r="E54" s="97"/>
      <c r="F54" s="97"/>
      <c r="G54" s="120"/>
      <c r="H54" s="96"/>
      <c r="I54" s="67" t="str">
        <f t="shared" si="3"/>
        <v/>
      </c>
      <c r="J54" s="97"/>
      <c r="K54" s="61" t="str">
        <f>IF(OR($A54="",$G54&lt;=0),"",MIN($I54,MAX(0,$I54*MIN(1,MAX(0,(Setup!$B$9-MAX($C54,Setup!$B$8)+1)/365)))))</f>
        <v/>
      </c>
      <c r="L54" s="61" t="str">
        <f t="shared" si="4"/>
        <v/>
      </c>
      <c r="M54" s="61" t="str">
        <f t="shared" si="5"/>
        <v/>
      </c>
      <c r="N54" s="107"/>
      <c r="O54" s="89"/>
      <c r="P54" s="5"/>
      <c r="Q54" s="5"/>
      <c r="R54" s="5"/>
      <c r="S54" s="5"/>
      <c r="T54" s="5"/>
      <c r="U54" s="5"/>
      <c r="V54" s="5"/>
      <c r="W54" s="5"/>
      <c r="X54" s="5"/>
      <c r="Y54" s="5"/>
      <c r="Z54" s="5"/>
    </row>
    <row r="55" spans="1:26">
      <c r="A55" s="95"/>
      <c r="B55" s="96"/>
      <c r="C55" s="107"/>
      <c r="D55" s="96"/>
      <c r="E55" s="97"/>
      <c r="F55" s="97"/>
      <c r="G55" s="120"/>
      <c r="H55" s="96"/>
      <c r="I55" s="67" t="str">
        <f t="shared" si="3"/>
        <v/>
      </c>
      <c r="J55" s="97"/>
      <c r="K55" s="61" t="str">
        <f>IF(OR($A55="",$G55&lt;=0),"",MIN($I55,MAX(0,$I55*MIN(1,MAX(0,(Setup!$B$9-MAX($C55,Setup!$B$8)+1)/365)))))</f>
        <v/>
      </c>
      <c r="L55" s="61" t="str">
        <f t="shared" si="4"/>
        <v/>
      </c>
      <c r="M55" s="61" t="str">
        <f t="shared" si="5"/>
        <v/>
      </c>
      <c r="N55" s="107"/>
      <c r="O55" s="89"/>
      <c r="P55" s="5"/>
      <c r="Q55" s="5"/>
      <c r="R55" s="5"/>
      <c r="S55" s="5"/>
      <c r="T55" s="5"/>
      <c r="U55" s="5"/>
      <c r="V55" s="5"/>
      <c r="W55" s="5"/>
      <c r="X55" s="5"/>
      <c r="Y55" s="5"/>
      <c r="Z55" s="5"/>
    </row>
    <row r="56" spans="1:26">
      <c r="A56" s="95"/>
      <c r="B56" s="96"/>
      <c r="C56" s="107"/>
      <c r="D56" s="96"/>
      <c r="E56" s="97"/>
      <c r="F56" s="97"/>
      <c r="G56" s="120"/>
      <c r="H56" s="96"/>
      <c r="I56" s="67" t="str">
        <f t="shared" si="3"/>
        <v/>
      </c>
      <c r="J56" s="97"/>
      <c r="K56" s="61" t="str">
        <f>IF(OR($A56="",$G56&lt;=0),"",MIN($I56,MAX(0,$I56*MIN(1,MAX(0,(Setup!$B$9-MAX($C56,Setup!$B$8)+1)/365)))))</f>
        <v/>
      </c>
      <c r="L56" s="61" t="str">
        <f t="shared" si="4"/>
        <v/>
      </c>
      <c r="M56" s="61" t="str">
        <f t="shared" si="5"/>
        <v/>
      </c>
      <c r="N56" s="107"/>
      <c r="O56" s="89"/>
      <c r="P56" s="5"/>
      <c r="Q56" s="5"/>
      <c r="R56" s="5"/>
      <c r="S56" s="5"/>
      <c r="T56" s="5"/>
      <c r="U56" s="5"/>
      <c r="V56" s="5"/>
      <c r="W56" s="5"/>
      <c r="X56" s="5"/>
      <c r="Y56" s="5"/>
      <c r="Z56" s="5"/>
    </row>
    <row r="57" spans="1:26">
      <c r="A57" s="95"/>
      <c r="B57" s="96"/>
      <c r="C57" s="107"/>
      <c r="D57" s="96"/>
      <c r="E57" s="97"/>
      <c r="F57" s="97"/>
      <c r="G57" s="120"/>
      <c r="H57" s="96"/>
      <c r="I57" s="67" t="str">
        <f t="shared" si="3"/>
        <v/>
      </c>
      <c r="J57" s="97"/>
      <c r="K57" s="61" t="str">
        <f>IF(OR($A57="",$G57&lt;=0),"",MIN($I57,MAX(0,$I57*MIN(1,MAX(0,(Setup!$B$9-MAX($C57,Setup!$B$8)+1)/365)))))</f>
        <v/>
      </c>
      <c r="L57" s="61" t="str">
        <f t="shared" si="4"/>
        <v/>
      </c>
      <c r="M57" s="61" t="str">
        <f t="shared" si="5"/>
        <v/>
      </c>
      <c r="N57" s="107"/>
      <c r="O57" s="89"/>
      <c r="P57" s="5"/>
      <c r="Q57" s="5"/>
      <c r="R57" s="5"/>
      <c r="S57" s="5"/>
      <c r="T57" s="5"/>
      <c r="U57" s="5"/>
      <c r="V57" s="5"/>
      <c r="W57" s="5"/>
      <c r="X57" s="5"/>
      <c r="Y57" s="5"/>
      <c r="Z57" s="5"/>
    </row>
    <row r="58" spans="1:26">
      <c r="A58" s="95"/>
      <c r="B58" s="96"/>
      <c r="C58" s="107"/>
      <c r="D58" s="96"/>
      <c r="E58" s="97"/>
      <c r="F58" s="97"/>
      <c r="G58" s="120"/>
      <c r="H58" s="96"/>
      <c r="I58" s="67" t="str">
        <f t="shared" si="3"/>
        <v/>
      </c>
      <c r="J58" s="97"/>
      <c r="K58" s="61" t="str">
        <f>IF(OR($A58="",$G58&lt;=0),"",MIN($I58,MAX(0,$I58*MIN(1,MAX(0,(Setup!$B$9-MAX($C58,Setup!$B$8)+1)/365)))))</f>
        <v/>
      </c>
      <c r="L58" s="61" t="str">
        <f t="shared" si="4"/>
        <v/>
      </c>
      <c r="M58" s="61" t="str">
        <f t="shared" si="5"/>
        <v/>
      </c>
      <c r="N58" s="107"/>
      <c r="O58" s="89"/>
      <c r="P58" s="5"/>
      <c r="Q58" s="5"/>
      <c r="R58" s="5"/>
      <c r="S58" s="5"/>
      <c r="T58" s="5"/>
      <c r="U58" s="5"/>
      <c r="V58" s="5"/>
      <c r="W58" s="5"/>
      <c r="X58" s="5"/>
      <c r="Y58" s="5"/>
      <c r="Z58" s="5"/>
    </row>
    <row r="59" spans="1:26">
      <c r="A59" s="95"/>
      <c r="B59" s="96"/>
      <c r="C59" s="107"/>
      <c r="D59" s="96"/>
      <c r="E59" s="97"/>
      <c r="F59" s="97"/>
      <c r="G59" s="120"/>
      <c r="H59" s="96"/>
      <c r="I59" s="67" t="str">
        <f t="shared" si="3"/>
        <v/>
      </c>
      <c r="J59" s="97"/>
      <c r="K59" s="61" t="str">
        <f>IF(OR($A59="",$G59&lt;=0),"",MIN($I59,MAX(0,$I59*MIN(1,MAX(0,(Setup!$B$9-MAX($C59,Setup!$B$8)+1)/365)))))</f>
        <v/>
      </c>
      <c r="L59" s="61" t="str">
        <f t="shared" si="4"/>
        <v/>
      </c>
      <c r="M59" s="61" t="str">
        <f t="shared" si="5"/>
        <v/>
      </c>
      <c r="N59" s="107"/>
      <c r="O59" s="89"/>
      <c r="P59" s="5"/>
      <c r="Q59" s="5"/>
      <c r="R59" s="5"/>
      <c r="S59" s="5"/>
      <c r="T59" s="5"/>
      <c r="U59" s="5"/>
      <c r="V59" s="5"/>
      <c r="W59" s="5"/>
      <c r="X59" s="5"/>
      <c r="Y59" s="5"/>
      <c r="Z59" s="5"/>
    </row>
    <row r="60" spans="1:26">
      <c r="A60" s="95"/>
      <c r="B60" s="96"/>
      <c r="C60" s="107"/>
      <c r="D60" s="96"/>
      <c r="E60" s="97"/>
      <c r="F60" s="97"/>
      <c r="G60" s="120"/>
      <c r="H60" s="96"/>
      <c r="I60" s="67" t="str">
        <f t="shared" si="3"/>
        <v/>
      </c>
      <c r="J60" s="97"/>
      <c r="K60" s="61" t="str">
        <f>IF(OR($A60="",$G60&lt;=0),"",MIN($I60,MAX(0,$I60*MIN(1,MAX(0,(Setup!$B$9-MAX($C60,Setup!$B$8)+1)/365)))))</f>
        <v/>
      </c>
      <c r="L60" s="61" t="str">
        <f t="shared" si="4"/>
        <v/>
      </c>
      <c r="M60" s="61" t="str">
        <f t="shared" si="5"/>
        <v/>
      </c>
      <c r="N60" s="107"/>
      <c r="O60" s="89"/>
      <c r="P60" s="5"/>
      <c r="Q60" s="5"/>
      <c r="R60" s="5"/>
      <c r="S60" s="5"/>
      <c r="T60" s="5"/>
      <c r="U60" s="5"/>
      <c r="V60" s="5"/>
      <c r="W60" s="5"/>
      <c r="X60" s="5"/>
      <c r="Y60" s="5"/>
      <c r="Z60" s="5"/>
    </row>
    <row r="61" spans="1:26">
      <c r="A61" s="95"/>
      <c r="B61" s="96"/>
      <c r="C61" s="107"/>
      <c r="D61" s="96"/>
      <c r="E61" s="97"/>
      <c r="F61" s="97"/>
      <c r="G61" s="120"/>
      <c r="H61" s="96"/>
      <c r="I61" s="67" t="str">
        <f t="shared" si="3"/>
        <v/>
      </c>
      <c r="J61" s="97"/>
      <c r="K61" s="61" t="str">
        <f>IF(OR($A61="",$G61&lt;=0),"",MIN($I61,MAX(0,$I61*MIN(1,MAX(0,(Setup!$B$9-MAX($C61,Setup!$B$8)+1)/365)))))</f>
        <v/>
      </c>
      <c r="L61" s="61" t="str">
        <f t="shared" si="4"/>
        <v/>
      </c>
      <c r="M61" s="61" t="str">
        <f t="shared" si="5"/>
        <v/>
      </c>
      <c r="N61" s="107"/>
      <c r="O61" s="89"/>
      <c r="P61" s="5"/>
      <c r="Q61" s="5"/>
      <c r="R61" s="5"/>
      <c r="S61" s="5"/>
      <c r="T61" s="5"/>
      <c r="U61" s="5"/>
      <c r="V61" s="5"/>
      <c r="W61" s="5"/>
      <c r="X61" s="5"/>
      <c r="Y61" s="5"/>
      <c r="Z61" s="5"/>
    </row>
    <row r="62" spans="1:26">
      <c r="A62" s="95"/>
      <c r="B62" s="96"/>
      <c r="C62" s="107"/>
      <c r="D62" s="96"/>
      <c r="E62" s="97"/>
      <c r="F62" s="97"/>
      <c r="G62" s="120"/>
      <c r="H62" s="96"/>
      <c r="I62" s="67" t="str">
        <f t="shared" si="3"/>
        <v/>
      </c>
      <c r="J62" s="97"/>
      <c r="K62" s="61" t="str">
        <f>IF(OR($A62="",$G62&lt;=0),"",MIN($I62,MAX(0,$I62*MIN(1,MAX(0,(Setup!$B$9-MAX($C62,Setup!$B$8)+1)/365)))))</f>
        <v/>
      </c>
      <c r="L62" s="61" t="str">
        <f t="shared" si="4"/>
        <v/>
      </c>
      <c r="M62" s="61" t="str">
        <f t="shared" si="5"/>
        <v/>
      </c>
      <c r="N62" s="107"/>
      <c r="O62" s="89"/>
      <c r="P62" s="5"/>
      <c r="Q62" s="5"/>
      <c r="R62" s="5"/>
      <c r="S62" s="5"/>
      <c r="T62" s="5"/>
      <c r="U62" s="5"/>
      <c r="V62" s="5"/>
      <c r="W62" s="5"/>
      <c r="X62" s="5"/>
      <c r="Y62" s="5"/>
      <c r="Z62" s="5"/>
    </row>
    <row r="63" spans="1:26">
      <c r="A63" s="95"/>
      <c r="B63" s="96"/>
      <c r="C63" s="107"/>
      <c r="D63" s="96"/>
      <c r="E63" s="97"/>
      <c r="F63" s="97"/>
      <c r="G63" s="120"/>
      <c r="H63" s="96"/>
      <c r="I63" s="67" t="str">
        <f t="shared" si="3"/>
        <v/>
      </c>
      <c r="J63" s="97"/>
      <c r="K63" s="61" t="str">
        <f>IF(OR($A63="",$G63&lt;=0),"",MIN($I63,MAX(0,$I63*MIN(1,MAX(0,(Setup!$B$9-MAX($C63,Setup!$B$8)+1)/365)))))</f>
        <v/>
      </c>
      <c r="L63" s="61" t="str">
        <f t="shared" si="4"/>
        <v/>
      </c>
      <c r="M63" s="61" t="str">
        <f t="shared" si="5"/>
        <v/>
      </c>
      <c r="N63" s="107"/>
      <c r="O63" s="89"/>
      <c r="P63" s="5"/>
      <c r="Q63" s="5"/>
      <c r="R63" s="5"/>
      <c r="S63" s="5"/>
      <c r="T63" s="5"/>
      <c r="U63" s="5"/>
      <c r="V63" s="5"/>
      <c r="W63" s="5"/>
      <c r="X63" s="5"/>
      <c r="Y63" s="5"/>
      <c r="Z63" s="5"/>
    </row>
    <row r="64" spans="1:26">
      <c r="A64" s="95"/>
      <c r="B64" s="96"/>
      <c r="C64" s="107"/>
      <c r="D64" s="96"/>
      <c r="E64" s="97"/>
      <c r="F64" s="97"/>
      <c r="G64" s="120"/>
      <c r="H64" s="96"/>
      <c r="I64" s="67" t="str">
        <f t="shared" si="3"/>
        <v/>
      </c>
      <c r="J64" s="97"/>
      <c r="K64" s="61" t="str">
        <f>IF(OR($A64="",$G64&lt;=0),"",MIN($I64,MAX(0,$I64*MIN(1,MAX(0,(Setup!$B$9-MAX($C64,Setup!$B$8)+1)/365)))))</f>
        <v/>
      </c>
      <c r="L64" s="61" t="str">
        <f t="shared" si="4"/>
        <v/>
      </c>
      <c r="M64" s="61" t="str">
        <f t="shared" si="5"/>
        <v/>
      </c>
      <c r="N64" s="107"/>
      <c r="O64" s="89"/>
      <c r="P64" s="5"/>
      <c r="Q64" s="5"/>
      <c r="R64" s="5"/>
      <c r="S64" s="5"/>
      <c r="T64" s="5"/>
      <c r="U64" s="5"/>
      <c r="V64" s="5"/>
      <c r="W64" s="5"/>
      <c r="X64" s="5"/>
      <c r="Y64" s="5"/>
      <c r="Z64" s="5"/>
    </row>
    <row r="65" spans="1:26">
      <c r="A65" s="95"/>
      <c r="B65" s="96"/>
      <c r="C65" s="107"/>
      <c r="D65" s="96"/>
      <c r="E65" s="97"/>
      <c r="F65" s="97"/>
      <c r="G65" s="120"/>
      <c r="H65" s="96"/>
      <c r="I65" s="67" t="str">
        <f t="shared" si="3"/>
        <v/>
      </c>
      <c r="J65" s="97"/>
      <c r="K65" s="61" t="str">
        <f>IF(OR($A65="",$G65&lt;=0),"",MIN($I65,MAX(0,$I65*MIN(1,MAX(0,(Setup!$B$9-MAX($C65,Setup!$B$8)+1)/365)))))</f>
        <v/>
      </c>
      <c r="L65" s="61" t="str">
        <f t="shared" si="4"/>
        <v/>
      </c>
      <c r="M65" s="61" t="str">
        <f t="shared" si="5"/>
        <v/>
      </c>
      <c r="N65" s="107"/>
      <c r="O65" s="89"/>
      <c r="P65" s="5"/>
      <c r="Q65" s="5"/>
      <c r="R65" s="5"/>
      <c r="S65" s="5"/>
      <c r="T65" s="5"/>
      <c r="U65" s="5"/>
      <c r="V65" s="5"/>
      <c r="W65" s="5"/>
      <c r="X65" s="5"/>
      <c r="Y65" s="5"/>
      <c r="Z65" s="5"/>
    </row>
    <row r="66" spans="1:26">
      <c r="A66" s="95"/>
      <c r="B66" s="96"/>
      <c r="C66" s="107"/>
      <c r="D66" s="96"/>
      <c r="E66" s="97"/>
      <c r="F66" s="97"/>
      <c r="G66" s="120"/>
      <c r="H66" s="96"/>
      <c r="I66" s="67" t="str">
        <f t="shared" si="3"/>
        <v/>
      </c>
      <c r="J66" s="97"/>
      <c r="K66" s="61" t="str">
        <f>IF(OR($A66="",$G66&lt;=0),"",MIN($I66,MAX(0,$I66*MIN(1,MAX(0,(Setup!$B$9-MAX($C66,Setup!$B$8)+1)/365)))))</f>
        <v/>
      </c>
      <c r="L66" s="61" t="str">
        <f t="shared" si="4"/>
        <v/>
      </c>
      <c r="M66" s="61" t="str">
        <f t="shared" si="5"/>
        <v/>
      </c>
      <c r="N66" s="107"/>
      <c r="O66" s="89"/>
      <c r="P66" s="5"/>
      <c r="Q66" s="5"/>
      <c r="R66" s="5"/>
      <c r="S66" s="5"/>
      <c r="T66" s="5"/>
      <c r="U66" s="5"/>
      <c r="V66" s="5"/>
      <c r="W66" s="5"/>
      <c r="X66" s="5"/>
      <c r="Y66" s="5"/>
      <c r="Z66" s="5"/>
    </row>
    <row r="67" spans="1:26">
      <c r="A67" s="95"/>
      <c r="B67" s="96"/>
      <c r="C67" s="107"/>
      <c r="D67" s="96"/>
      <c r="E67" s="97"/>
      <c r="F67" s="97"/>
      <c r="G67" s="120"/>
      <c r="H67" s="96"/>
      <c r="I67" s="67" t="str">
        <f t="shared" si="3"/>
        <v/>
      </c>
      <c r="J67" s="97"/>
      <c r="K67" s="61" t="str">
        <f>IF(OR($A67="",$G67&lt;=0),"",MIN($I67,MAX(0,$I67*MIN(1,MAX(0,(Setup!$B$9-MAX($C67,Setup!$B$8)+1)/365)))))</f>
        <v/>
      </c>
      <c r="L67" s="61" t="str">
        <f t="shared" si="4"/>
        <v/>
      </c>
      <c r="M67" s="61" t="str">
        <f t="shared" si="5"/>
        <v/>
      </c>
      <c r="N67" s="107"/>
      <c r="O67" s="89"/>
      <c r="P67" s="5"/>
      <c r="Q67" s="5"/>
      <c r="R67" s="5"/>
      <c r="S67" s="5"/>
      <c r="T67" s="5"/>
      <c r="U67" s="5"/>
      <c r="V67" s="5"/>
      <c r="W67" s="5"/>
      <c r="X67" s="5"/>
      <c r="Y67" s="5"/>
      <c r="Z67" s="5"/>
    </row>
    <row r="68" spans="1:26">
      <c r="A68" s="95"/>
      <c r="B68" s="96"/>
      <c r="C68" s="107"/>
      <c r="D68" s="96"/>
      <c r="E68" s="97"/>
      <c r="F68" s="97"/>
      <c r="G68" s="120"/>
      <c r="H68" s="96"/>
      <c r="I68" s="67" t="str">
        <f t="shared" si="3"/>
        <v/>
      </c>
      <c r="J68" s="97"/>
      <c r="K68" s="61" t="str">
        <f>IF(OR($A68="",$G68&lt;=0),"",MIN($I68,MAX(0,$I68*MIN(1,MAX(0,(Setup!$B$9-MAX($C68,Setup!$B$8)+1)/365)))))</f>
        <v/>
      </c>
      <c r="L68" s="61" t="str">
        <f t="shared" si="4"/>
        <v/>
      </c>
      <c r="M68" s="61" t="str">
        <f t="shared" si="5"/>
        <v/>
      </c>
      <c r="N68" s="107"/>
      <c r="O68" s="89"/>
      <c r="P68" s="5"/>
      <c r="Q68" s="5"/>
      <c r="R68" s="5"/>
      <c r="S68" s="5"/>
      <c r="T68" s="5"/>
      <c r="U68" s="5"/>
      <c r="V68" s="5"/>
      <c r="W68" s="5"/>
      <c r="X68" s="5"/>
      <c r="Y68" s="5"/>
      <c r="Z68" s="5"/>
    </row>
    <row r="69" spans="1:26">
      <c r="A69" s="95"/>
      <c r="B69" s="96"/>
      <c r="C69" s="107"/>
      <c r="D69" s="96"/>
      <c r="E69" s="97"/>
      <c r="F69" s="97"/>
      <c r="G69" s="120"/>
      <c r="H69" s="96"/>
      <c r="I69" s="67" t="str">
        <f t="shared" ref="I69:I100" si="6">IF(OR($A69="",$G69&lt;=0),"",MAX(0,($E69-$F69)/$G69))</f>
        <v/>
      </c>
      <c r="J69" s="97"/>
      <c r="K69" s="61" t="str">
        <f>IF(OR($A69="",$G69&lt;=0),"",MIN($I69,MAX(0,$I69*MIN(1,MAX(0,(Setup!$B$9-MAX($C69,Setup!$B$8)+1)/365)))))</f>
        <v/>
      </c>
      <c r="L69" s="61" t="str">
        <f t="shared" ref="L69:L100" si="7">IF($A69="","",$J69+$K69)</f>
        <v/>
      </c>
      <c r="M69" s="61" t="str">
        <f t="shared" ref="M69:M100" si="8">IF($A69="","",MAX(0,$E69-$L69))</f>
        <v/>
      </c>
      <c r="N69" s="107"/>
      <c r="O69" s="89"/>
      <c r="P69" s="5"/>
      <c r="Q69" s="5"/>
      <c r="R69" s="5"/>
      <c r="S69" s="5"/>
      <c r="T69" s="5"/>
      <c r="U69" s="5"/>
      <c r="V69" s="5"/>
      <c r="W69" s="5"/>
      <c r="X69" s="5"/>
      <c r="Y69" s="5"/>
      <c r="Z69" s="5"/>
    </row>
    <row r="70" spans="1:26">
      <c r="A70" s="95"/>
      <c r="B70" s="96"/>
      <c r="C70" s="107"/>
      <c r="D70" s="96"/>
      <c r="E70" s="97"/>
      <c r="F70" s="97"/>
      <c r="G70" s="120"/>
      <c r="H70" s="96"/>
      <c r="I70" s="67" t="str">
        <f t="shared" si="6"/>
        <v/>
      </c>
      <c r="J70" s="97"/>
      <c r="K70" s="61" t="str">
        <f>IF(OR($A70="",$G70&lt;=0),"",MIN($I70,MAX(0,$I70*MIN(1,MAX(0,(Setup!$B$9-MAX($C70,Setup!$B$8)+1)/365)))))</f>
        <v/>
      </c>
      <c r="L70" s="61" t="str">
        <f t="shared" si="7"/>
        <v/>
      </c>
      <c r="M70" s="61" t="str">
        <f t="shared" si="8"/>
        <v/>
      </c>
      <c r="N70" s="107"/>
      <c r="O70" s="89"/>
      <c r="P70" s="5"/>
      <c r="Q70" s="5"/>
      <c r="R70" s="5"/>
      <c r="S70" s="5"/>
      <c r="T70" s="5"/>
      <c r="U70" s="5"/>
      <c r="V70" s="5"/>
      <c r="W70" s="5"/>
      <c r="X70" s="5"/>
      <c r="Y70" s="5"/>
      <c r="Z70" s="5"/>
    </row>
    <row r="71" spans="1:26">
      <c r="A71" s="95"/>
      <c r="B71" s="96"/>
      <c r="C71" s="107"/>
      <c r="D71" s="96"/>
      <c r="E71" s="97"/>
      <c r="F71" s="97"/>
      <c r="G71" s="120"/>
      <c r="H71" s="96"/>
      <c r="I71" s="67" t="str">
        <f t="shared" si="6"/>
        <v/>
      </c>
      <c r="J71" s="97"/>
      <c r="K71" s="61" t="str">
        <f>IF(OR($A71="",$G71&lt;=0),"",MIN($I71,MAX(0,$I71*MIN(1,MAX(0,(Setup!$B$9-MAX($C71,Setup!$B$8)+1)/365)))))</f>
        <v/>
      </c>
      <c r="L71" s="61" t="str">
        <f t="shared" si="7"/>
        <v/>
      </c>
      <c r="M71" s="61" t="str">
        <f t="shared" si="8"/>
        <v/>
      </c>
      <c r="N71" s="107"/>
      <c r="O71" s="89"/>
      <c r="P71" s="5"/>
      <c r="Q71" s="5"/>
      <c r="R71" s="5"/>
      <c r="S71" s="5"/>
      <c r="T71" s="5"/>
      <c r="U71" s="5"/>
      <c r="V71" s="5"/>
      <c r="W71" s="5"/>
      <c r="X71" s="5"/>
      <c r="Y71" s="5"/>
      <c r="Z71" s="5"/>
    </row>
    <row r="72" spans="1:26">
      <c r="A72" s="95"/>
      <c r="B72" s="96"/>
      <c r="C72" s="107"/>
      <c r="D72" s="96"/>
      <c r="E72" s="97"/>
      <c r="F72" s="97"/>
      <c r="G72" s="120"/>
      <c r="H72" s="96"/>
      <c r="I72" s="67" t="str">
        <f t="shared" si="6"/>
        <v/>
      </c>
      <c r="J72" s="97"/>
      <c r="K72" s="61" t="str">
        <f>IF(OR($A72="",$G72&lt;=0),"",MIN($I72,MAX(0,$I72*MIN(1,MAX(0,(Setup!$B$9-MAX($C72,Setup!$B$8)+1)/365)))))</f>
        <v/>
      </c>
      <c r="L72" s="61" t="str">
        <f t="shared" si="7"/>
        <v/>
      </c>
      <c r="M72" s="61" t="str">
        <f t="shared" si="8"/>
        <v/>
      </c>
      <c r="N72" s="107"/>
      <c r="O72" s="89"/>
      <c r="P72" s="5"/>
      <c r="Q72" s="5"/>
      <c r="R72" s="5"/>
      <c r="S72" s="5"/>
      <c r="T72" s="5"/>
      <c r="U72" s="5"/>
      <c r="V72" s="5"/>
      <c r="W72" s="5"/>
      <c r="X72" s="5"/>
      <c r="Y72" s="5"/>
      <c r="Z72" s="5"/>
    </row>
    <row r="73" spans="1:26">
      <c r="A73" s="95"/>
      <c r="B73" s="96"/>
      <c r="C73" s="107"/>
      <c r="D73" s="96"/>
      <c r="E73" s="97"/>
      <c r="F73" s="97"/>
      <c r="G73" s="120"/>
      <c r="H73" s="96"/>
      <c r="I73" s="67" t="str">
        <f t="shared" si="6"/>
        <v/>
      </c>
      <c r="J73" s="97"/>
      <c r="K73" s="61" t="str">
        <f>IF(OR($A73="",$G73&lt;=0),"",MIN($I73,MAX(0,$I73*MIN(1,MAX(0,(Setup!$B$9-MAX($C73,Setup!$B$8)+1)/365)))))</f>
        <v/>
      </c>
      <c r="L73" s="61" t="str">
        <f t="shared" si="7"/>
        <v/>
      </c>
      <c r="M73" s="61" t="str">
        <f t="shared" si="8"/>
        <v/>
      </c>
      <c r="N73" s="107"/>
      <c r="O73" s="89"/>
      <c r="P73" s="5"/>
      <c r="Q73" s="5"/>
      <c r="R73" s="5"/>
      <c r="S73" s="5"/>
      <c r="T73" s="5"/>
      <c r="U73" s="5"/>
      <c r="V73" s="5"/>
      <c r="W73" s="5"/>
      <c r="X73" s="5"/>
      <c r="Y73" s="5"/>
      <c r="Z73" s="5"/>
    </row>
    <row r="74" spans="1:26">
      <c r="A74" s="95"/>
      <c r="B74" s="96"/>
      <c r="C74" s="107"/>
      <c r="D74" s="96"/>
      <c r="E74" s="97"/>
      <c r="F74" s="97"/>
      <c r="G74" s="120"/>
      <c r="H74" s="96"/>
      <c r="I74" s="67" t="str">
        <f t="shared" si="6"/>
        <v/>
      </c>
      <c r="J74" s="97"/>
      <c r="K74" s="61" t="str">
        <f>IF(OR($A74="",$G74&lt;=0),"",MIN($I74,MAX(0,$I74*MIN(1,MAX(0,(Setup!$B$9-MAX($C74,Setup!$B$8)+1)/365)))))</f>
        <v/>
      </c>
      <c r="L74" s="61" t="str">
        <f t="shared" si="7"/>
        <v/>
      </c>
      <c r="M74" s="61" t="str">
        <f t="shared" si="8"/>
        <v/>
      </c>
      <c r="N74" s="107"/>
      <c r="O74" s="89"/>
      <c r="P74" s="5"/>
      <c r="Q74" s="5"/>
      <c r="R74" s="5"/>
      <c r="S74" s="5"/>
      <c r="T74" s="5"/>
      <c r="U74" s="5"/>
      <c r="V74" s="5"/>
      <c r="W74" s="5"/>
      <c r="X74" s="5"/>
      <c r="Y74" s="5"/>
      <c r="Z74" s="5"/>
    </row>
    <row r="75" spans="1:26">
      <c r="A75" s="95"/>
      <c r="B75" s="96"/>
      <c r="C75" s="107"/>
      <c r="D75" s="96"/>
      <c r="E75" s="97"/>
      <c r="F75" s="97"/>
      <c r="G75" s="120"/>
      <c r="H75" s="96"/>
      <c r="I75" s="67" t="str">
        <f t="shared" si="6"/>
        <v/>
      </c>
      <c r="J75" s="97"/>
      <c r="K75" s="61" t="str">
        <f>IF(OR($A75="",$G75&lt;=0),"",MIN($I75,MAX(0,$I75*MIN(1,MAX(0,(Setup!$B$9-MAX($C75,Setup!$B$8)+1)/365)))))</f>
        <v/>
      </c>
      <c r="L75" s="61" t="str">
        <f t="shared" si="7"/>
        <v/>
      </c>
      <c r="M75" s="61" t="str">
        <f t="shared" si="8"/>
        <v/>
      </c>
      <c r="N75" s="107"/>
      <c r="O75" s="89"/>
      <c r="P75" s="5"/>
      <c r="Q75" s="5"/>
      <c r="R75" s="5"/>
      <c r="S75" s="5"/>
      <c r="T75" s="5"/>
      <c r="U75" s="5"/>
      <c r="V75" s="5"/>
      <c r="W75" s="5"/>
      <c r="X75" s="5"/>
      <c r="Y75" s="5"/>
      <c r="Z75" s="5"/>
    </row>
    <row r="76" spans="1:26">
      <c r="A76" s="95"/>
      <c r="B76" s="96"/>
      <c r="C76" s="107"/>
      <c r="D76" s="96"/>
      <c r="E76" s="97"/>
      <c r="F76" s="97"/>
      <c r="G76" s="120"/>
      <c r="H76" s="96"/>
      <c r="I76" s="67" t="str">
        <f t="shared" si="6"/>
        <v/>
      </c>
      <c r="J76" s="97"/>
      <c r="K76" s="61" t="str">
        <f>IF(OR($A76="",$G76&lt;=0),"",MIN($I76,MAX(0,$I76*MIN(1,MAX(0,(Setup!$B$9-MAX($C76,Setup!$B$8)+1)/365)))))</f>
        <v/>
      </c>
      <c r="L76" s="61" t="str">
        <f t="shared" si="7"/>
        <v/>
      </c>
      <c r="M76" s="61" t="str">
        <f t="shared" si="8"/>
        <v/>
      </c>
      <c r="N76" s="107"/>
      <c r="O76" s="89"/>
      <c r="P76" s="5"/>
      <c r="Q76" s="5"/>
      <c r="R76" s="5"/>
      <c r="S76" s="5"/>
      <c r="T76" s="5"/>
      <c r="U76" s="5"/>
      <c r="V76" s="5"/>
      <c r="W76" s="5"/>
      <c r="X76" s="5"/>
      <c r="Y76" s="5"/>
      <c r="Z76" s="5"/>
    </row>
    <row r="77" spans="1:26">
      <c r="A77" s="95"/>
      <c r="B77" s="96"/>
      <c r="C77" s="107"/>
      <c r="D77" s="96"/>
      <c r="E77" s="97"/>
      <c r="F77" s="97"/>
      <c r="G77" s="120"/>
      <c r="H77" s="96"/>
      <c r="I77" s="67" t="str">
        <f t="shared" si="6"/>
        <v/>
      </c>
      <c r="J77" s="97"/>
      <c r="K77" s="61" t="str">
        <f>IF(OR($A77="",$G77&lt;=0),"",MIN($I77,MAX(0,$I77*MIN(1,MAX(0,(Setup!$B$9-MAX($C77,Setup!$B$8)+1)/365)))))</f>
        <v/>
      </c>
      <c r="L77" s="61" t="str">
        <f t="shared" si="7"/>
        <v/>
      </c>
      <c r="M77" s="61" t="str">
        <f t="shared" si="8"/>
        <v/>
      </c>
      <c r="N77" s="107"/>
      <c r="O77" s="89"/>
      <c r="P77" s="5"/>
      <c r="Q77" s="5"/>
      <c r="R77" s="5"/>
      <c r="S77" s="5"/>
      <c r="T77" s="5"/>
      <c r="U77" s="5"/>
      <c r="V77" s="5"/>
      <c r="W77" s="5"/>
      <c r="X77" s="5"/>
      <c r="Y77" s="5"/>
      <c r="Z77" s="5"/>
    </row>
    <row r="78" spans="1:26">
      <c r="A78" s="95"/>
      <c r="B78" s="96"/>
      <c r="C78" s="107"/>
      <c r="D78" s="96"/>
      <c r="E78" s="97"/>
      <c r="F78" s="97"/>
      <c r="G78" s="120"/>
      <c r="H78" s="96"/>
      <c r="I78" s="67" t="str">
        <f t="shared" si="6"/>
        <v/>
      </c>
      <c r="J78" s="97"/>
      <c r="K78" s="61" t="str">
        <f>IF(OR($A78="",$G78&lt;=0),"",MIN($I78,MAX(0,$I78*MIN(1,MAX(0,(Setup!$B$9-MAX($C78,Setup!$B$8)+1)/365)))))</f>
        <v/>
      </c>
      <c r="L78" s="61" t="str">
        <f t="shared" si="7"/>
        <v/>
      </c>
      <c r="M78" s="61" t="str">
        <f t="shared" si="8"/>
        <v/>
      </c>
      <c r="N78" s="107"/>
      <c r="O78" s="89"/>
      <c r="P78" s="5"/>
      <c r="Q78" s="5"/>
      <c r="R78" s="5"/>
      <c r="S78" s="5"/>
      <c r="T78" s="5"/>
      <c r="U78" s="5"/>
      <c r="V78" s="5"/>
      <c r="W78" s="5"/>
      <c r="X78" s="5"/>
      <c r="Y78" s="5"/>
      <c r="Z78" s="5"/>
    </row>
    <row r="79" spans="1:26">
      <c r="A79" s="95"/>
      <c r="B79" s="96"/>
      <c r="C79" s="107"/>
      <c r="D79" s="96"/>
      <c r="E79" s="97"/>
      <c r="F79" s="97"/>
      <c r="G79" s="120"/>
      <c r="H79" s="96"/>
      <c r="I79" s="67" t="str">
        <f t="shared" si="6"/>
        <v/>
      </c>
      <c r="J79" s="97"/>
      <c r="K79" s="61" t="str">
        <f>IF(OR($A79="",$G79&lt;=0),"",MIN($I79,MAX(0,$I79*MIN(1,MAX(0,(Setup!$B$9-MAX($C79,Setup!$B$8)+1)/365)))))</f>
        <v/>
      </c>
      <c r="L79" s="61" t="str">
        <f t="shared" si="7"/>
        <v/>
      </c>
      <c r="M79" s="61" t="str">
        <f t="shared" si="8"/>
        <v/>
      </c>
      <c r="N79" s="107"/>
      <c r="O79" s="89"/>
      <c r="P79" s="5"/>
      <c r="Q79" s="5"/>
      <c r="R79" s="5"/>
      <c r="S79" s="5"/>
      <c r="T79" s="5"/>
      <c r="U79" s="5"/>
      <c r="V79" s="5"/>
      <c r="W79" s="5"/>
      <c r="X79" s="5"/>
      <c r="Y79" s="5"/>
      <c r="Z79" s="5"/>
    </row>
    <row r="80" spans="1:26">
      <c r="A80" s="95"/>
      <c r="B80" s="96"/>
      <c r="C80" s="107"/>
      <c r="D80" s="96"/>
      <c r="E80" s="97"/>
      <c r="F80" s="97"/>
      <c r="G80" s="120"/>
      <c r="H80" s="96"/>
      <c r="I80" s="67" t="str">
        <f t="shared" si="6"/>
        <v/>
      </c>
      <c r="J80" s="97"/>
      <c r="K80" s="61" t="str">
        <f>IF(OR($A80="",$G80&lt;=0),"",MIN($I80,MAX(0,$I80*MIN(1,MAX(0,(Setup!$B$9-MAX($C80,Setup!$B$8)+1)/365)))))</f>
        <v/>
      </c>
      <c r="L80" s="61" t="str">
        <f t="shared" si="7"/>
        <v/>
      </c>
      <c r="M80" s="61" t="str">
        <f t="shared" si="8"/>
        <v/>
      </c>
      <c r="N80" s="107"/>
      <c r="O80" s="89"/>
      <c r="P80" s="5"/>
      <c r="Q80" s="5"/>
      <c r="R80" s="5"/>
      <c r="S80" s="5"/>
      <c r="T80" s="5"/>
      <c r="U80" s="5"/>
      <c r="V80" s="5"/>
      <c r="W80" s="5"/>
      <c r="X80" s="5"/>
      <c r="Y80" s="5"/>
      <c r="Z80" s="5"/>
    </row>
    <row r="81" spans="1:26">
      <c r="A81" s="95"/>
      <c r="B81" s="96"/>
      <c r="C81" s="107"/>
      <c r="D81" s="96"/>
      <c r="E81" s="97"/>
      <c r="F81" s="97"/>
      <c r="G81" s="120"/>
      <c r="H81" s="96"/>
      <c r="I81" s="67" t="str">
        <f t="shared" si="6"/>
        <v/>
      </c>
      <c r="J81" s="97"/>
      <c r="K81" s="61" t="str">
        <f>IF(OR($A81="",$G81&lt;=0),"",MIN($I81,MAX(0,$I81*MIN(1,MAX(0,(Setup!$B$9-MAX($C81,Setup!$B$8)+1)/365)))))</f>
        <v/>
      </c>
      <c r="L81" s="61" t="str">
        <f t="shared" si="7"/>
        <v/>
      </c>
      <c r="M81" s="61" t="str">
        <f t="shared" si="8"/>
        <v/>
      </c>
      <c r="N81" s="107"/>
      <c r="O81" s="89"/>
      <c r="P81" s="5"/>
      <c r="Q81" s="5"/>
      <c r="R81" s="5"/>
      <c r="S81" s="5"/>
      <c r="T81" s="5"/>
      <c r="U81" s="5"/>
      <c r="V81" s="5"/>
      <c r="W81" s="5"/>
      <c r="X81" s="5"/>
      <c r="Y81" s="5"/>
      <c r="Z81" s="5"/>
    </row>
    <row r="82" spans="1:26">
      <c r="A82" s="95"/>
      <c r="B82" s="96"/>
      <c r="C82" s="107"/>
      <c r="D82" s="96"/>
      <c r="E82" s="97"/>
      <c r="F82" s="97"/>
      <c r="G82" s="120"/>
      <c r="H82" s="96"/>
      <c r="I82" s="67" t="str">
        <f t="shared" si="6"/>
        <v/>
      </c>
      <c r="J82" s="97"/>
      <c r="K82" s="61" t="str">
        <f>IF(OR($A82="",$G82&lt;=0),"",MIN($I82,MAX(0,$I82*MIN(1,MAX(0,(Setup!$B$9-MAX($C82,Setup!$B$8)+1)/365)))))</f>
        <v/>
      </c>
      <c r="L82" s="61" t="str">
        <f t="shared" si="7"/>
        <v/>
      </c>
      <c r="M82" s="61" t="str">
        <f t="shared" si="8"/>
        <v/>
      </c>
      <c r="N82" s="107"/>
      <c r="O82" s="89"/>
      <c r="P82" s="5"/>
      <c r="Q82" s="5"/>
      <c r="R82" s="5"/>
      <c r="S82" s="5"/>
      <c r="T82" s="5"/>
      <c r="U82" s="5"/>
      <c r="V82" s="5"/>
      <c r="W82" s="5"/>
      <c r="X82" s="5"/>
      <c r="Y82" s="5"/>
      <c r="Z82" s="5"/>
    </row>
    <row r="83" spans="1:26">
      <c r="A83" s="95"/>
      <c r="B83" s="96"/>
      <c r="C83" s="107"/>
      <c r="D83" s="96"/>
      <c r="E83" s="97"/>
      <c r="F83" s="97"/>
      <c r="G83" s="120"/>
      <c r="H83" s="96"/>
      <c r="I83" s="67" t="str">
        <f t="shared" si="6"/>
        <v/>
      </c>
      <c r="J83" s="97"/>
      <c r="K83" s="61" t="str">
        <f>IF(OR($A83="",$G83&lt;=0),"",MIN($I83,MAX(0,$I83*MIN(1,MAX(0,(Setup!$B$9-MAX($C83,Setup!$B$8)+1)/365)))))</f>
        <v/>
      </c>
      <c r="L83" s="61" t="str">
        <f t="shared" si="7"/>
        <v/>
      </c>
      <c r="M83" s="61" t="str">
        <f t="shared" si="8"/>
        <v/>
      </c>
      <c r="N83" s="107"/>
      <c r="O83" s="89"/>
      <c r="P83" s="5"/>
      <c r="Q83" s="5"/>
      <c r="R83" s="5"/>
      <c r="S83" s="5"/>
      <c r="T83" s="5"/>
      <c r="U83" s="5"/>
      <c r="V83" s="5"/>
      <c r="W83" s="5"/>
      <c r="X83" s="5"/>
      <c r="Y83" s="5"/>
      <c r="Z83" s="5"/>
    </row>
    <row r="84" spans="1:26">
      <c r="A84" s="95"/>
      <c r="B84" s="96"/>
      <c r="C84" s="107"/>
      <c r="D84" s="96"/>
      <c r="E84" s="97"/>
      <c r="F84" s="97"/>
      <c r="G84" s="120"/>
      <c r="H84" s="96"/>
      <c r="I84" s="67" t="str">
        <f t="shared" si="6"/>
        <v/>
      </c>
      <c r="J84" s="97"/>
      <c r="K84" s="61" t="str">
        <f>IF(OR($A84="",$G84&lt;=0),"",MIN($I84,MAX(0,$I84*MIN(1,MAX(0,(Setup!$B$9-MAX($C84,Setup!$B$8)+1)/365)))))</f>
        <v/>
      </c>
      <c r="L84" s="61" t="str">
        <f t="shared" si="7"/>
        <v/>
      </c>
      <c r="M84" s="61" t="str">
        <f t="shared" si="8"/>
        <v/>
      </c>
      <c r="N84" s="107"/>
      <c r="O84" s="89"/>
      <c r="P84" s="5"/>
      <c r="Q84" s="5"/>
      <c r="R84" s="5"/>
      <c r="S84" s="5"/>
      <c r="T84" s="5"/>
      <c r="U84" s="5"/>
      <c r="V84" s="5"/>
      <c r="W84" s="5"/>
      <c r="X84" s="5"/>
      <c r="Y84" s="5"/>
      <c r="Z84" s="5"/>
    </row>
    <row r="85" spans="1:26">
      <c r="A85" s="95"/>
      <c r="B85" s="96"/>
      <c r="C85" s="107"/>
      <c r="D85" s="96"/>
      <c r="E85" s="97"/>
      <c r="F85" s="97"/>
      <c r="G85" s="120"/>
      <c r="H85" s="96"/>
      <c r="I85" s="67" t="str">
        <f t="shared" si="6"/>
        <v/>
      </c>
      <c r="J85" s="97"/>
      <c r="K85" s="61" t="str">
        <f>IF(OR($A85="",$G85&lt;=0),"",MIN($I85,MAX(0,$I85*MIN(1,MAX(0,(Setup!$B$9-MAX($C85,Setup!$B$8)+1)/365)))))</f>
        <v/>
      </c>
      <c r="L85" s="61" t="str">
        <f t="shared" si="7"/>
        <v/>
      </c>
      <c r="M85" s="61" t="str">
        <f t="shared" si="8"/>
        <v/>
      </c>
      <c r="N85" s="107"/>
      <c r="O85" s="89"/>
      <c r="P85" s="5"/>
      <c r="Q85" s="5"/>
      <c r="R85" s="5"/>
      <c r="S85" s="5"/>
      <c r="T85" s="5"/>
      <c r="U85" s="5"/>
      <c r="V85" s="5"/>
      <c r="W85" s="5"/>
      <c r="X85" s="5"/>
      <c r="Y85" s="5"/>
      <c r="Z85" s="5"/>
    </row>
    <row r="86" spans="1:26">
      <c r="A86" s="95"/>
      <c r="B86" s="96"/>
      <c r="C86" s="107"/>
      <c r="D86" s="96"/>
      <c r="E86" s="97"/>
      <c r="F86" s="97"/>
      <c r="G86" s="120"/>
      <c r="H86" s="96"/>
      <c r="I86" s="67" t="str">
        <f t="shared" si="6"/>
        <v/>
      </c>
      <c r="J86" s="97"/>
      <c r="K86" s="61" t="str">
        <f>IF(OR($A86="",$G86&lt;=0),"",MIN($I86,MAX(0,$I86*MIN(1,MAX(0,(Setup!$B$9-MAX($C86,Setup!$B$8)+1)/365)))))</f>
        <v/>
      </c>
      <c r="L86" s="61" t="str">
        <f t="shared" si="7"/>
        <v/>
      </c>
      <c r="M86" s="61" t="str">
        <f t="shared" si="8"/>
        <v/>
      </c>
      <c r="N86" s="107"/>
      <c r="O86" s="89"/>
      <c r="P86" s="5"/>
      <c r="Q86" s="5"/>
      <c r="R86" s="5"/>
      <c r="S86" s="5"/>
      <c r="T86" s="5"/>
      <c r="U86" s="5"/>
      <c r="V86" s="5"/>
      <c r="W86" s="5"/>
      <c r="X86" s="5"/>
      <c r="Y86" s="5"/>
      <c r="Z86" s="5"/>
    </row>
    <row r="87" spans="1:26">
      <c r="A87" s="95"/>
      <c r="B87" s="96"/>
      <c r="C87" s="107"/>
      <c r="D87" s="96"/>
      <c r="E87" s="97"/>
      <c r="F87" s="97"/>
      <c r="G87" s="120"/>
      <c r="H87" s="96"/>
      <c r="I87" s="67" t="str">
        <f t="shared" si="6"/>
        <v/>
      </c>
      <c r="J87" s="97"/>
      <c r="K87" s="61" t="str">
        <f>IF(OR($A87="",$G87&lt;=0),"",MIN($I87,MAX(0,$I87*MIN(1,MAX(0,(Setup!$B$9-MAX($C87,Setup!$B$8)+1)/365)))))</f>
        <v/>
      </c>
      <c r="L87" s="61" t="str">
        <f t="shared" si="7"/>
        <v/>
      </c>
      <c r="M87" s="61" t="str">
        <f t="shared" si="8"/>
        <v/>
      </c>
      <c r="N87" s="107"/>
      <c r="O87" s="89"/>
      <c r="P87" s="5"/>
      <c r="Q87" s="5"/>
      <c r="R87" s="5"/>
      <c r="S87" s="5"/>
      <c r="T87" s="5"/>
      <c r="U87" s="5"/>
      <c r="V87" s="5"/>
      <c r="W87" s="5"/>
      <c r="X87" s="5"/>
      <c r="Y87" s="5"/>
      <c r="Z87" s="5"/>
    </row>
    <row r="88" spans="1:26">
      <c r="A88" s="95"/>
      <c r="B88" s="96"/>
      <c r="C88" s="107"/>
      <c r="D88" s="96"/>
      <c r="E88" s="97"/>
      <c r="F88" s="97"/>
      <c r="G88" s="120"/>
      <c r="H88" s="96"/>
      <c r="I88" s="67" t="str">
        <f t="shared" si="6"/>
        <v/>
      </c>
      <c r="J88" s="97"/>
      <c r="K88" s="61" t="str">
        <f>IF(OR($A88="",$G88&lt;=0),"",MIN($I88,MAX(0,$I88*MIN(1,MAX(0,(Setup!$B$9-MAX($C88,Setup!$B$8)+1)/365)))))</f>
        <v/>
      </c>
      <c r="L88" s="61" t="str">
        <f t="shared" si="7"/>
        <v/>
      </c>
      <c r="M88" s="61" t="str">
        <f t="shared" si="8"/>
        <v/>
      </c>
      <c r="N88" s="107"/>
      <c r="O88" s="89"/>
      <c r="P88" s="5"/>
      <c r="Q88" s="5"/>
      <c r="R88" s="5"/>
      <c r="S88" s="5"/>
      <c r="T88" s="5"/>
      <c r="U88" s="5"/>
      <c r="V88" s="5"/>
      <c r="W88" s="5"/>
      <c r="X88" s="5"/>
      <c r="Y88" s="5"/>
      <c r="Z88" s="5"/>
    </row>
    <row r="89" spans="1:26">
      <c r="A89" s="95"/>
      <c r="B89" s="96"/>
      <c r="C89" s="107"/>
      <c r="D89" s="96"/>
      <c r="E89" s="97"/>
      <c r="F89" s="97"/>
      <c r="G89" s="120"/>
      <c r="H89" s="96"/>
      <c r="I89" s="67" t="str">
        <f t="shared" si="6"/>
        <v/>
      </c>
      <c r="J89" s="97"/>
      <c r="K89" s="61" t="str">
        <f>IF(OR($A89="",$G89&lt;=0),"",MIN($I89,MAX(0,$I89*MIN(1,MAX(0,(Setup!$B$9-MAX($C89,Setup!$B$8)+1)/365)))))</f>
        <v/>
      </c>
      <c r="L89" s="61" t="str">
        <f t="shared" si="7"/>
        <v/>
      </c>
      <c r="M89" s="61" t="str">
        <f t="shared" si="8"/>
        <v/>
      </c>
      <c r="N89" s="107"/>
      <c r="O89" s="89"/>
      <c r="P89" s="5"/>
      <c r="Q89" s="5"/>
      <c r="R89" s="5"/>
      <c r="S89" s="5"/>
      <c r="T89" s="5"/>
      <c r="U89" s="5"/>
      <c r="V89" s="5"/>
      <c r="W89" s="5"/>
      <c r="X89" s="5"/>
      <c r="Y89" s="5"/>
      <c r="Z89" s="5"/>
    </row>
    <row r="90" spans="1:26">
      <c r="A90" s="95"/>
      <c r="B90" s="96"/>
      <c r="C90" s="107"/>
      <c r="D90" s="96"/>
      <c r="E90" s="97"/>
      <c r="F90" s="97"/>
      <c r="G90" s="120"/>
      <c r="H90" s="96"/>
      <c r="I90" s="67" t="str">
        <f t="shared" si="6"/>
        <v/>
      </c>
      <c r="J90" s="97"/>
      <c r="K90" s="61" t="str">
        <f>IF(OR($A90="",$G90&lt;=0),"",MIN($I90,MAX(0,$I90*MIN(1,MAX(0,(Setup!$B$9-MAX($C90,Setup!$B$8)+1)/365)))))</f>
        <v/>
      </c>
      <c r="L90" s="61" t="str">
        <f t="shared" si="7"/>
        <v/>
      </c>
      <c r="M90" s="61" t="str">
        <f t="shared" si="8"/>
        <v/>
      </c>
      <c r="N90" s="107"/>
      <c r="O90" s="89"/>
      <c r="P90" s="5"/>
      <c r="Q90" s="5"/>
      <c r="R90" s="5"/>
      <c r="S90" s="5"/>
      <c r="T90" s="5"/>
      <c r="U90" s="5"/>
      <c r="V90" s="5"/>
      <c r="W90" s="5"/>
      <c r="X90" s="5"/>
      <c r="Y90" s="5"/>
      <c r="Z90" s="5"/>
    </row>
    <row r="91" spans="1:26">
      <c r="A91" s="95"/>
      <c r="B91" s="96"/>
      <c r="C91" s="107"/>
      <c r="D91" s="96"/>
      <c r="E91" s="97"/>
      <c r="F91" s="97"/>
      <c r="G91" s="120"/>
      <c r="H91" s="96"/>
      <c r="I91" s="67" t="str">
        <f t="shared" si="6"/>
        <v/>
      </c>
      <c r="J91" s="97"/>
      <c r="K91" s="61" t="str">
        <f>IF(OR($A91="",$G91&lt;=0),"",MIN($I91,MAX(0,$I91*MIN(1,MAX(0,(Setup!$B$9-MAX($C91,Setup!$B$8)+1)/365)))))</f>
        <v/>
      </c>
      <c r="L91" s="61" t="str">
        <f t="shared" si="7"/>
        <v/>
      </c>
      <c r="M91" s="61" t="str">
        <f t="shared" si="8"/>
        <v/>
      </c>
      <c r="N91" s="107"/>
      <c r="O91" s="89"/>
      <c r="P91" s="5"/>
      <c r="Q91" s="5"/>
      <c r="R91" s="5"/>
      <c r="S91" s="5"/>
      <c r="T91" s="5"/>
      <c r="U91" s="5"/>
      <c r="V91" s="5"/>
      <c r="W91" s="5"/>
      <c r="X91" s="5"/>
      <c r="Y91" s="5"/>
      <c r="Z91" s="5"/>
    </row>
    <row r="92" spans="1:26">
      <c r="A92" s="95"/>
      <c r="B92" s="96"/>
      <c r="C92" s="107"/>
      <c r="D92" s="96"/>
      <c r="E92" s="97"/>
      <c r="F92" s="97"/>
      <c r="G92" s="120"/>
      <c r="H92" s="96"/>
      <c r="I92" s="67" t="str">
        <f t="shared" si="6"/>
        <v/>
      </c>
      <c r="J92" s="97"/>
      <c r="K92" s="61" t="str">
        <f>IF(OR($A92="",$G92&lt;=0),"",MIN($I92,MAX(0,$I92*MIN(1,MAX(0,(Setup!$B$9-MAX($C92,Setup!$B$8)+1)/365)))))</f>
        <v/>
      </c>
      <c r="L92" s="61" t="str">
        <f t="shared" si="7"/>
        <v/>
      </c>
      <c r="M92" s="61" t="str">
        <f t="shared" si="8"/>
        <v/>
      </c>
      <c r="N92" s="107"/>
      <c r="O92" s="89"/>
      <c r="P92" s="5"/>
      <c r="Q92" s="5"/>
      <c r="R92" s="5"/>
      <c r="S92" s="5"/>
      <c r="T92" s="5"/>
      <c r="U92" s="5"/>
      <c r="V92" s="5"/>
      <c r="W92" s="5"/>
      <c r="X92" s="5"/>
      <c r="Y92" s="5"/>
      <c r="Z92" s="5"/>
    </row>
    <row r="93" spans="1:26">
      <c r="A93" s="95"/>
      <c r="B93" s="96"/>
      <c r="C93" s="107"/>
      <c r="D93" s="96"/>
      <c r="E93" s="97"/>
      <c r="F93" s="97"/>
      <c r="G93" s="120"/>
      <c r="H93" s="96"/>
      <c r="I93" s="67" t="str">
        <f t="shared" si="6"/>
        <v/>
      </c>
      <c r="J93" s="97"/>
      <c r="K93" s="61" t="str">
        <f>IF(OR($A93="",$G93&lt;=0),"",MIN($I93,MAX(0,$I93*MIN(1,MAX(0,(Setup!$B$9-MAX($C93,Setup!$B$8)+1)/365)))))</f>
        <v/>
      </c>
      <c r="L93" s="61" t="str">
        <f t="shared" si="7"/>
        <v/>
      </c>
      <c r="M93" s="61" t="str">
        <f t="shared" si="8"/>
        <v/>
      </c>
      <c r="N93" s="107"/>
      <c r="O93" s="89"/>
      <c r="P93" s="5"/>
      <c r="Q93" s="5"/>
      <c r="R93" s="5"/>
      <c r="S93" s="5"/>
      <c r="T93" s="5"/>
      <c r="U93" s="5"/>
      <c r="V93" s="5"/>
      <c r="W93" s="5"/>
      <c r="X93" s="5"/>
      <c r="Y93" s="5"/>
      <c r="Z93" s="5"/>
    </row>
    <row r="94" spans="1:26">
      <c r="A94" s="95"/>
      <c r="B94" s="96"/>
      <c r="C94" s="107"/>
      <c r="D94" s="96"/>
      <c r="E94" s="97"/>
      <c r="F94" s="97"/>
      <c r="G94" s="120"/>
      <c r="H94" s="96"/>
      <c r="I94" s="67" t="str">
        <f t="shared" si="6"/>
        <v/>
      </c>
      <c r="J94" s="97"/>
      <c r="K94" s="61" t="str">
        <f>IF(OR($A94="",$G94&lt;=0),"",MIN($I94,MAX(0,$I94*MIN(1,MAX(0,(Setup!$B$9-MAX($C94,Setup!$B$8)+1)/365)))))</f>
        <v/>
      </c>
      <c r="L94" s="61" t="str">
        <f t="shared" si="7"/>
        <v/>
      </c>
      <c r="M94" s="61" t="str">
        <f t="shared" si="8"/>
        <v/>
      </c>
      <c r="N94" s="107"/>
      <c r="O94" s="89"/>
      <c r="P94" s="5"/>
      <c r="Q94" s="5"/>
      <c r="R94" s="5"/>
      <c r="S94" s="5"/>
      <c r="T94" s="5"/>
      <c r="U94" s="5"/>
      <c r="V94" s="5"/>
      <c r="W94" s="5"/>
      <c r="X94" s="5"/>
      <c r="Y94" s="5"/>
      <c r="Z94" s="5"/>
    </row>
    <row r="95" spans="1:26">
      <c r="A95" s="95"/>
      <c r="B95" s="96"/>
      <c r="C95" s="107"/>
      <c r="D95" s="96"/>
      <c r="E95" s="97"/>
      <c r="F95" s="97"/>
      <c r="G95" s="120"/>
      <c r="H95" s="96"/>
      <c r="I95" s="67" t="str">
        <f t="shared" si="6"/>
        <v/>
      </c>
      <c r="J95" s="97"/>
      <c r="K95" s="61" t="str">
        <f>IF(OR($A95="",$G95&lt;=0),"",MIN($I95,MAX(0,$I95*MIN(1,MAX(0,(Setup!$B$9-MAX($C95,Setup!$B$8)+1)/365)))))</f>
        <v/>
      </c>
      <c r="L95" s="61" t="str">
        <f t="shared" si="7"/>
        <v/>
      </c>
      <c r="M95" s="61" t="str">
        <f t="shared" si="8"/>
        <v/>
      </c>
      <c r="N95" s="107"/>
      <c r="O95" s="89"/>
      <c r="P95" s="5"/>
      <c r="Q95" s="5"/>
      <c r="R95" s="5"/>
      <c r="S95" s="5"/>
      <c r="T95" s="5"/>
      <c r="U95" s="5"/>
      <c r="V95" s="5"/>
      <c r="W95" s="5"/>
      <c r="X95" s="5"/>
      <c r="Y95" s="5"/>
      <c r="Z95" s="5"/>
    </row>
    <row r="96" spans="1:26">
      <c r="A96" s="95"/>
      <c r="B96" s="96"/>
      <c r="C96" s="107"/>
      <c r="D96" s="96"/>
      <c r="E96" s="97"/>
      <c r="F96" s="97"/>
      <c r="G96" s="120"/>
      <c r="H96" s="96"/>
      <c r="I96" s="67" t="str">
        <f t="shared" si="6"/>
        <v/>
      </c>
      <c r="J96" s="97"/>
      <c r="K96" s="61" t="str">
        <f>IF(OR($A96="",$G96&lt;=0),"",MIN($I96,MAX(0,$I96*MIN(1,MAX(0,(Setup!$B$9-MAX($C96,Setup!$B$8)+1)/365)))))</f>
        <v/>
      </c>
      <c r="L96" s="61" t="str">
        <f t="shared" si="7"/>
        <v/>
      </c>
      <c r="M96" s="61" t="str">
        <f t="shared" si="8"/>
        <v/>
      </c>
      <c r="N96" s="107"/>
      <c r="O96" s="89"/>
      <c r="P96" s="5"/>
      <c r="Q96" s="5"/>
      <c r="R96" s="5"/>
      <c r="S96" s="5"/>
      <c r="T96" s="5"/>
      <c r="U96" s="5"/>
      <c r="V96" s="5"/>
      <c r="W96" s="5"/>
      <c r="X96" s="5"/>
      <c r="Y96" s="5"/>
      <c r="Z96" s="5"/>
    </row>
    <row r="97" spans="1:26">
      <c r="A97" s="95"/>
      <c r="B97" s="96"/>
      <c r="C97" s="107"/>
      <c r="D97" s="96"/>
      <c r="E97" s="97"/>
      <c r="F97" s="97"/>
      <c r="G97" s="120"/>
      <c r="H97" s="96"/>
      <c r="I97" s="67" t="str">
        <f t="shared" si="6"/>
        <v/>
      </c>
      <c r="J97" s="97"/>
      <c r="K97" s="61" t="str">
        <f>IF(OR($A97="",$G97&lt;=0),"",MIN($I97,MAX(0,$I97*MIN(1,MAX(0,(Setup!$B$9-MAX($C97,Setup!$B$8)+1)/365)))))</f>
        <v/>
      </c>
      <c r="L97" s="61" t="str">
        <f t="shared" si="7"/>
        <v/>
      </c>
      <c r="M97" s="61" t="str">
        <f t="shared" si="8"/>
        <v/>
      </c>
      <c r="N97" s="107"/>
      <c r="O97" s="89"/>
      <c r="P97" s="5"/>
      <c r="Q97" s="5"/>
      <c r="R97" s="5"/>
      <c r="S97" s="5"/>
      <c r="T97" s="5"/>
      <c r="U97" s="5"/>
      <c r="V97" s="5"/>
      <c r="W97" s="5"/>
      <c r="X97" s="5"/>
      <c r="Y97" s="5"/>
      <c r="Z97" s="5"/>
    </row>
    <row r="98" spans="1:26">
      <c r="A98" s="95"/>
      <c r="B98" s="96"/>
      <c r="C98" s="107"/>
      <c r="D98" s="96"/>
      <c r="E98" s="97"/>
      <c r="F98" s="97"/>
      <c r="G98" s="120"/>
      <c r="H98" s="96"/>
      <c r="I98" s="67" t="str">
        <f t="shared" si="6"/>
        <v/>
      </c>
      <c r="J98" s="97"/>
      <c r="K98" s="61" t="str">
        <f>IF(OR($A98="",$G98&lt;=0),"",MIN($I98,MAX(0,$I98*MIN(1,MAX(0,(Setup!$B$9-MAX($C98,Setup!$B$8)+1)/365)))))</f>
        <v/>
      </c>
      <c r="L98" s="61" t="str">
        <f t="shared" si="7"/>
        <v/>
      </c>
      <c r="M98" s="61" t="str">
        <f t="shared" si="8"/>
        <v/>
      </c>
      <c r="N98" s="107"/>
      <c r="O98" s="89"/>
      <c r="P98" s="5"/>
      <c r="Q98" s="5"/>
      <c r="R98" s="5"/>
      <c r="S98" s="5"/>
      <c r="T98" s="5"/>
      <c r="U98" s="5"/>
      <c r="V98" s="5"/>
      <c r="W98" s="5"/>
      <c r="X98" s="5"/>
      <c r="Y98" s="5"/>
      <c r="Z98" s="5"/>
    </row>
    <row r="99" spans="1:26">
      <c r="A99" s="95"/>
      <c r="B99" s="96"/>
      <c r="C99" s="107"/>
      <c r="D99" s="96"/>
      <c r="E99" s="97"/>
      <c r="F99" s="97"/>
      <c r="G99" s="120"/>
      <c r="H99" s="96"/>
      <c r="I99" s="67" t="str">
        <f t="shared" si="6"/>
        <v/>
      </c>
      <c r="J99" s="97"/>
      <c r="K99" s="61" t="str">
        <f>IF(OR($A99="",$G99&lt;=0),"",MIN($I99,MAX(0,$I99*MIN(1,MAX(0,(Setup!$B$9-MAX($C99,Setup!$B$8)+1)/365)))))</f>
        <v/>
      </c>
      <c r="L99" s="61" t="str">
        <f t="shared" si="7"/>
        <v/>
      </c>
      <c r="M99" s="61" t="str">
        <f t="shared" si="8"/>
        <v/>
      </c>
      <c r="N99" s="107"/>
      <c r="O99" s="89"/>
      <c r="P99" s="5"/>
      <c r="Q99" s="5"/>
      <c r="R99" s="5"/>
      <c r="S99" s="5"/>
      <c r="T99" s="5"/>
      <c r="U99" s="5"/>
      <c r="V99" s="5"/>
      <c r="W99" s="5"/>
      <c r="X99" s="5"/>
      <c r="Y99" s="5"/>
      <c r="Z99" s="5"/>
    </row>
    <row r="100" spans="1:26">
      <c r="A100" s="95"/>
      <c r="B100" s="96"/>
      <c r="C100" s="107"/>
      <c r="D100" s="96"/>
      <c r="E100" s="97"/>
      <c r="F100" s="97"/>
      <c r="G100" s="120"/>
      <c r="H100" s="96"/>
      <c r="I100" s="67" t="str">
        <f t="shared" si="6"/>
        <v/>
      </c>
      <c r="J100" s="97"/>
      <c r="K100" s="61" t="str">
        <f>IF(OR($A100="",$G100&lt;=0),"",MIN($I100,MAX(0,$I100*MIN(1,MAX(0,(Setup!$B$9-MAX($C100,Setup!$B$8)+1)/365)))))</f>
        <v/>
      </c>
      <c r="L100" s="61" t="str">
        <f t="shared" si="7"/>
        <v/>
      </c>
      <c r="M100" s="61" t="str">
        <f t="shared" si="8"/>
        <v/>
      </c>
      <c r="N100" s="107"/>
      <c r="O100" s="89"/>
      <c r="P100" s="5"/>
      <c r="Q100" s="5"/>
      <c r="R100" s="5"/>
      <c r="S100" s="5"/>
      <c r="T100" s="5"/>
      <c r="U100" s="5"/>
      <c r="V100" s="5"/>
      <c r="W100" s="5"/>
      <c r="X100" s="5"/>
      <c r="Y100" s="5"/>
      <c r="Z100" s="5"/>
    </row>
    <row r="101" spans="1:26">
      <c r="A101" s="95"/>
      <c r="B101" s="96"/>
      <c r="C101" s="107"/>
      <c r="D101" s="96"/>
      <c r="E101" s="97"/>
      <c r="F101" s="97"/>
      <c r="G101" s="120"/>
      <c r="H101" s="96"/>
      <c r="I101" s="67" t="str">
        <f t="shared" ref="I101:I132" si="9">IF(OR($A101="",$G101&lt;=0),"",MAX(0,($E101-$F101)/$G101))</f>
        <v/>
      </c>
      <c r="J101" s="97"/>
      <c r="K101" s="61" t="str">
        <f>IF(OR($A101="",$G101&lt;=0),"",MIN($I101,MAX(0,$I101*MIN(1,MAX(0,(Setup!$B$9-MAX($C101,Setup!$B$8)+1)/365)))))</f>
        <v/>
      </c>
      <c r="L101" s="61" t="str">
        <f t="shared" ref="L101:L132" si="10">IF($A101="","",$J101+$K101)</f>
        <v/>
      </c>
      <c r="M101" s="61" t="str">
        <f t="shared" ref="M101:M132" si="11">IF($A101="","",MAX(0,$E101-$L101))</f>
        <v/>
      </c>
      <c r="N101" s="107"/>
      <c r="O101" s="89"/>
      <c r="P101" s="5"/>
      <c r="Q101" s="5"/>
      <c r="R101" s="5"/>
      <c r="S101" s="5"/>
      <c r="T101" s="5"/>
      <c r="U101" s="5"/>
      <c r="V101" s="5"/>
      <c r="W101" s="5"/>
      <c r="X101" s="5"/>
      <c r="Y101" s="5"/>
      <c r="Z101" s="5"/>
    </row>
    <row r="102" spans="1:26">
      <c r="A102" s="95"/>
      <c r="B102" s="96"/>
      <c r="C102" s="107"/>
      <c r="D102" s="96"/>
      <c r="E102" s="97"/>
      <c r="F102" s="97"/>
      <c r="G102" s="120"/>
      <c r="H102" s="96"/>
      <c r="I102" s="67" t="str">
        <f t="shared" si="9"/>
        <v/>
      </c>
      <c r="J102" s="97"/>
      <c r="K102" s="61" t="str">
        <f>IF(OR($A102="",$G102&lt;=0),"",MIN($I102,MAX(0,$I102*MIN(1,MAX(0,(Setup!$B$9-MAX($C102,Setup!$B$8)+1)/365)))))</f>
        <v/>
      </c>
      <c r="L102" s="61" t="str">
        <f t="shared" si="10"/>
        <v/>
      </c>
      <c r="M102" s="61" t="str">
        <f t="shared" si="11"/>
        <v/>
      </c>
      <c r="N102" s="107"/>
      <c r="O102" s="89"/>
      <c r="P102" s="5"/>
      <c r="Q102" s="5"/>
      <c r="R102" s="5"/>
      <c r="S102" s="5"/>
      <c r="T102" s="5"/>
      <c r="U102" s="5"/>
      <c r="V102" s="5"/>
      <c r="W102" s="5"/>
      <c r="X102" s="5"/>
      <c r="Y102" s="5"/>
      <c r="Z102" s="5"/>
    </row>
    <row r="103" spans="1:26">
      <c r="A103" s="95"/>
      <c r="B103" s="96"/>
      <c r="C103" s="107"/>
      <c r="D103" s="96"/>
      <c r="E103" s="97"/>
      <c r="F103" s="97"/>
      <c r="G103" s="120"/>
      <c r="H103" s="96"/>
      <c r="I103" s="67" t="str">
        <f t="shared" si="9"/>
        <v/>
      </c>
      <c r="J103" s="97"/>
      <c r="K103" s="61" t="str">
        <f>IF(OR($A103="",$G103&lt;=0),"",MIN($I103,MAX(0,$I103*MIN(1,MAX(0,(Setup!$B$9-MAX($C103,Setup!$B$8)+1)/365)))))</f>
        <v/>
      </c>
      <c r="L103" s="61" t="str">
        <f t="shared" si="10"/>
        <v/>
      </c>
      <c r="M103" s="61" t="str">
        <f t="shared" si="11"/>
        <v/>
      </c>
      <c r="N103" s="107"/>
      <c r="O103" s="89"/>
      <c r="P103" s="5"/>
      <c r="Q103" s="5"/>
      <c r="R103" s="5"/>
      <c r="S103" s="5"/>
      <c r="T103" s="5"/>
      <c r="U103" s="5"/>
      <c r="V103" s="5"/>
      <c r="W103" s="5"/>
      <c r="X103" s="5"/>
      <c r="Y103" s="5"/>
      <c r="Z103" s="5"/>
    </row>
    <row r="104" spans="1:26">
      <c r="A104" s="95"/>
      <c r="B104" s="96"/>
      <c r="C104" s="107"/>
      <c r="D104" s="96"/>
      <c r="E104" s="97"/>
      <c r="F104" s="97"/>
      <c r="G104" s="120"/>
      <c r="H104" s="96"/>
      <c r="I104" s="67" t="str">
        <f t="shared" si="9"/>
        <v/>
      </c>
      <c r="J104" s="97"/>
      <c r="K104" s="61" t="str">
        <f>IF(OR($A104="",$G104&lt;=0),"",MIN($I104,MAX(0,$I104*MIN(1,MAX(0,(Setup!$B$9-MAX($C104,Setup!$B$8)+1)/365)))))</f>
        <v/>
      </c>
      <c r="L104" s="61" t="str">
        <f t="shared" si="10"/>
        <v/>
      </c>
      <c r="M104" s="61" t="str">
        <f t="shared" si="11"/>
        <v/>
      </c>
      <c r="N104" s="107"/>
      <c r="O104" s="89"/>
      <c r="P104" s="5"/>
      <c r="Q104" s="5"/>
      <c r="R104" s="5"/>
      <c r="S104" s="5"/>
      <c r="T104" s="5"/>
      <c r="U104" s="5"/>
      <c r="V104" s="5"/>
      <c r="W104" s="5"/>
      <c r="X104" s="5"/>
      <c r="Y104" s="5"/>
      <c r="Z104" s="5"/>
    </row>
    <row r="105" spans="1:26">
      <c r="A105" s="95"/>
      <c r="B105" s="96"/>
      <c r="C105" s="107"/>
      <c r="D105" s="96"/>
      <c r="E105" s="97"/>
      <c r="F105" s="97"/>
      <c r="G105" s="120"/>
      <c r="H105" s="96"/>
      <c r="I105" s="67" t="str">
        <f t="shared" si="9"/>
        <v/>
      </c>
      <c r="J105" s="97"/>
      <c r="K105" s="61" t="str">
        <f>IF(OR($A105="",$G105&lt;=0),"",MIN($I105,MAX(0,$I105*MIN(1,MAX(0,(Setup!$B$9-MAX($C105,Setup!$B$8)+1)/365)))))</f>
        <v/>
      </c>
      <c r="L105" s="61" t="str">
        <f t="shared" si="10"/>
        <v/>
      </c>
      <c r="M105" s="61" t="str">
        <f t="shared" si="11"/>
        <v/>
      </c>
      <c r="N105" s="107"/>
      <c r="O105" s="89"/>
      <c r="P105" s="5"/>
      <c r="Q105" s="5"/>
      <c r="R105" s="5"/>
      <c r="S105" s="5"/>
      <c r="T105" s="5"/>
      <c r="U105" s="5"/>
      <c r="V105" s="5"/>
      <c r="W105" s="5"/>
      <c r="X105" s="5"/>
      <c r="Y105" s="5"/>
      <c r="Z105" s="5"/>
    </row>
    <row r="106" spans="1:26">
      <c r="A106" s="95"/>
      <c r="B106" s="96"/>
      <c r="C106" s="107"/>
      <c r="D106" s="96"/>
      <c r="E106" s="97"/>
      <c r="F106" s="97"/>
      <c r="G106" s="120"/>
      <c r="H106" s="96"/>
      <c r="I106" s="67" t="str">
        <f t="shared" si="9"/>
        <v/>
      </c>
      <c r="J106" s="97"/>
      <c r="K106" s="61" t="str">
        <f>IF(OR($A106="",$G106&lt;=0),"",MIN($I106,MAX(0,$I106*MIN(1,MAX(0,(Setup!$B$9-MAX($C106,Setup!$B$8)+1)/365)))))</f>
        <v/>
      </c>
      <c r="L106" s="61" t="str">
        <f t="shared" si="10"/>
        <v/>
      </c>
      <c r="M106" s="61" t="str">
        <f t="shared" si="11"/>
        <v/>
      </c>
      <c r="N106" s="107"/>
      <c r="O106" s="89"/>
      <c r="P106" s="5"/>
      <c r="Q106" s="5"/>
      <c r="R106" s="5"/>
      <c r="S106" s="5"/>
      <c r="T106" s="5"/>
      <c r="U106" s="5"/>
      <c r="V106" s="5"/>
      <c r="W106" s="5"/>
      <c r="X106" s="5"/>
      <c r="Y106" s="5"/>
      <c r="Z106" s="5"/>
    </row>
    <row r="107" spans="1:26">
      <c r="A107" s="95"/>
      <c r="B107" s="96"/>
      <c r="C107" s="107"/>
      <c r="D107" s="96"/>
      <c r="E107" s="97"/>
      <c r="F107" s="97"/>
      <c r="G107" s="120"/>
      <c r="H107" s="96"/>
      <c r="I107" s="67" t="str">
        <f t="shared" si="9"/>
        <v/>
      </c>
      <c r="J107" s="97"/>
      <c r="K107" s="61" t="str">
        <f>IF(OR($A107="",$G107&lt;=0),"",MIN($I107,MAX(0,$I107*MIN(1,MAX(0,(Setup!$B$9-MAX($C107,Setup!$B$8)+1)/365)))))</f>
        <v/>
      </c>
      <c r="L107" s="61" t="str">
        <f t="shared" si="10"/>
        <v/>
      </c>
      <c r="M107" s="61" t="str">
        <f t="shared" si="11"/>
        <v/>
      </c>
      <c r="N107" s="107"/>
      <c r="O107" s="89"/>
      <c r="P107" s="5"/>
      <c r="Q107" s="5"/>
      <c r="R107" s="5"/>
      <c r="S107" s="5"/>
      <c r="T107" s="5"/>
      <c r="U107" s="5"/>
      <c r="V107" s="5"/>
      <c r="W107" s="5"/>
      <c r="X107" s="5"/>
      <c r="Y107" s="5"/>
      <c r="Z107" s="5"/>
    </row>
    <row r="108" spans="1:26">
      <c r="A108" s="95"/>
      <c r="B108" s="96"/>
      <c r="C108" s="107"/>
      <c r="D108" s="96"/>
      <c r="E108" s="97"/>
      <c r="F108" s="97"/>
      <c r="G108" s="120"/>
      <c r="H108" s="96"/>
      <c r="I108" s="67" t="str">
        <f t="shared" si="9"/>
        <v/>
      </c>
      <c r="J108" s="97"/>
      <c r="K108" s="61" t="str">
        <f>IF(OR($A108="",$G108&lt;=0),"",MIN($I108,MAX(0,$I108*MIN(1,MAX(0,(Setup!$B$9-MAX($C108,Setup!$B$8)+1)/365)))))</f>
        <v/>
      </c>
      <c r="L108" s="61" t="str">
        <f t="shared" si="10"/>
        <v/>
      </c>
      <c r="M108" s="61" t="str">
        <f t="shared" si="11"/>
        <v/>
      </c>
      <c r="N108" s="107"/>
      <c r="O108" s="89"/>
      <c r="P108" s="5"/>
      <c r="Q108" s="5"/>
      <c r="R108" s="5"/>
      <c r="S108" s="5"/>
      <c r="T108" s="5"/>
      <c r="U108" s="5"/>
      <c r="V108" s="5"/>
      <c r="W108" s="5"/>
      <c r="X108" s="5"/>
      <c r="Y108" s="5"/>
      <c r="Z108" s="5"/>
    </row>
    <row r="109" spans="1:26">
      <c r="A109" s="95"/>
      <c r="B109" s="96"/>
      <c r="C109" s="107"/>
      <c r="D109" s="96"/>
      <c r="E109" s="97"/>
      <c r="F109" s="97"/>
      <c r="G109" s="120"/>
      <c r="H109" s="96"/>
      <c r="I109" s="67" t="str">
        <f t="shared" si="9"/>
        <v/>
      </c>
      <c r="J109" s="97"/>
      <c r="K109" s="61" t="str">
        <f>IF(OR($A109="",$G109&lt;=0),"",MIN($I109,MAX(0,$I109*MIN(1,MAX(0,(Setup!$B$9-MAX($C109,Setup!$B$8)+1)/365)))))</f>
        <v/>
      </c>
      <c r="L109" s="61" t="str">
        <f t="shared" si="10"/>
        <v/>
      </c>
      <c r="M109" s="61" t="str">
        <f t="shared" si="11"/>
        <v/>
      </c>
      <c r="N109" s="107"/>
      <c r="O109" s="89"/>
      <c r="P109" s="5"/>
      <c r="Q109" s="5"/>
      <c r="R109" s="5"/>
      <c r="S109" s="5"/>
      <c r="T109" s="5"/>
      <c r="U109" s="5"/>
      <c r="V109" s="5"/>
      <c r="W109" s="5"/>
      <c r="X109" s="5"/>
      <c r="Y109" s="5"/>
      <c r="Z109" s="5"/>
    </row>
    <row r="110" spans="1:26">
      <c r="A110" s="95"/>
      <c r="B110" s="96"/>
      <c r="C110" s="107"/>
      <c r="D110" s="96"/>
      <c r="E110" s="97"/>
      <c r="F110" s="97"/>
      <c r="G110" s="120"/>
      <c r="H110" s="96"/>
      <c r="I110" s="67" t="str">
        <f t="shared" si="9"/>
        <v/>
      </c>
      <c r="J110" s="97"/>
      <c r="K110" s="61" t="str">
        <f>IF(OR($A110="",$G110&lt;=0),"",MIN($I110,MAX(0,$I110*MIN(1,MAX(0,(Setup!$B$9-MAX($C110,Setup!$B$8)+1)/365)))))</f>
        <v/>
      </c>
      <c r="L110" s="61" t="str">
        <f t="shared" si="10"/>
        <v/>
      </c>
      <c r="M110" s="61" t="str">
        <f t="shared" si="11"/>
        <v/>
      </c>
      <c r="N110" s="107"/>
      <c r="O110" s="89"/>
      <c r="P110" s="5"/>
      <c r="Q110" s="5"/>
      <c r="R110" s="5"/>
      <c r="S110" s="5"/>
      <c r="T110" s="5"/>
      <c r="U110" s="5"/>
      <c r="V110" s="5"/>
      <c r="W110" s="5"/>
      <c r="X110" s="5"/>
      <c r="Y110" s="5"/>
      <c r="Z110" s="5"/>
    </row>
    <row r="111" spans="1:26">
      <c r="A111" s="95"/>
      <c r="B111" s="96"/>
      <c r="C111" s="107"/>
      <c r="D111" s="96"/>
      <c r="E111" s="97"/>
      <c r="F111" s="97"/>
      <c r="G111" s="120"/>
      <c r="H111" s="96"/>
      <c r="I111" s="67" t="str">
        <f t="shared" si="9"/>
        <v/>
      </c>
      <c r="J111" s="97"/>
      <c r="K111" s="61" t="str">
        <f>IF(OR($A111="",$G111&lt;=0),"",MIN($I111,MAX(0,$I111*MIN(1,MAX(0,(Setup!$B$9-MAX($C111,Setup!$B$8)+1)/365)))))</f>
        <v/>
      </c>
      <c r="L111" s="61" t="str">
        <f t="shared" si="10"/>
        <v/>
      </c>
      <c r="M111" s="61" t="str">
        <f t="shared" si="11"/>
        <v/>
      </c>
      <c r="N111" s="107"/>
      <c r="O111" s="89"/>
      <c r="P111" s="5"/>
      <c r="Q111" s="5"/>
      <c r="R111" s="5"/>
      <c r="S111" s="5"/>
      <c r="T111" s="5"/>
      <c r="U111" s="5"/>
      <c r="V111" s="5"/>
      <c r="W111" s="5"/>
      <c r="X111" s="5"/>
      <c r="Y111" s="5"/>
      <c r="Z111" s="5"/>
    </row>
    <row r="112" spans="1:26">
      <c r="A112" s="95"/>
      <c r="B112" s="96"/>
      <c r="C112" s="107"/>
      <c r="D112" s="96"/>
      <c r="E112" s="97"/>
      <c r="F112" s="97"/>
      <c r="G112" s="120"/>
      <c r="H112" s="96"/>
      <c r="I112" s="67" t="str">
        <f t="shared" si="9"/>
        <v/>
      </c>
      <c r="J112" s="97"/>
      <c r="K112" s="61" t="str">
        <f>IF(OR($A112="",$G112&lt;=0),"",MIN($I112,MAX(0,$I112*MIN(1,MAX(0,(Setup!$B$9-MAX($C112,Setup!$B$8)+1)/365)))))</f>
        <v/>
      </c>
      <c r="L112" s="61" t="str">
        <f t="shared" si="10"/>
        <v/>
      </c>
      <c r="M112" s="61" t="str">
        <f t="shared" si="11"/>
        <v/>
      </c>
      <c r="N112" s="107"/>
      <c r="O112" s="89"/>
      <c r="P112" s="5"/>
      <c r="Q112" s="5"/>
      <c r="R112" s="5"/>
      <c r="S112" s="5"/>
      <c r="T112" s="5"/>
      <c r="U112" s="5"/>
      <c r="V112" s="5"/>
      <c r="W112" s="5"/>
      <c r="X112" s="5"/>
      <c r="Y112" s="5"/>
      <c r="Z112" s="5"/>
    </row>
    <row r="113" spans="1:26">
      <c r="A113" s="95"/>
      <c r="B113" s="96"/>
      <c r="C113" s="107"/>
      <c r="D113" s="96"/>
      <c r="E113" s="97"/>
      <c r="F113" s="97"/>
      <c r="G113" s="120"/>
      <c r="H113" s="96"/>
      <c r="I113" s="67" t="str">
        <f t="shared" si="9"/>
        <v/>
      </c>
      <c r="J113" s="97"/>
      <c r="K113" s="61" t="str">
        <f>IF(OR($A113="",$G113&lt;=0),"",MIN($I113,MAX(0,$I113*MIN(1,MAX(0,(Setup!$B$9-MAX($C113,Setup!$B$8)+1)/365)))))</f>
        <v/>
      </c>
      <c r="L113" s="61" t="str">
        <f t="shared" si="10"/>
        <v/>
      </c>
      <c r="M113" s="61" t="str">
        <f t="shared" si="11"/>
        <v/>
      </c>
      <c r="N113" s="107"/>
      <c r="O113" s="89"/>
      <c r="P113" s="5"/>
      <c r="Q113" s="5"/>
      <c r="R113" s="5"/>
      <c r="S113" s="5"/>
      <c r="T113" s="5"/>
      <c r="U113" s="5"/>
      <c r="V113" s="5"/>
      <c r="W113" s="5"/>
      <c r="X113" s="5"/>
      <c r="Y113" s="5"/>
      <c r="Z113" s="5"/>
    </row>
    <row r="114" spans="1:26">
      <c r="A114" s="95"/>
      <c r="B114" s="96"/>
      <c r="C114" s="107"/>
      <c r="D114" s="96"/>
      <c r="E114" s="97"/>
      <c r="F114" s="97"/>
      <c r="G114" s="120"/>
      <c r="H114" s="96"/>
      <c r="I114" s="67" t="str">
        <f t="shared" si="9"/>
        <v/>
      </c>
      <c r="J114" s="97"/>
      <c r="K114" s="61" t="str">
        <f>IF(OR($A114="",$G114&lt;=0),"",MIN($I114,MAX(0,$I114*MIN(1,MAX(0,(Setup!$B$9-MAX($C114,Setup!$B$8)+1)/365)))))</f>
        <v/>
      </c>
      <c r="L114" s="61" t="str">
        <f t="shared" si="10"/>
        <v/>
      </c>
      <c r="M114" s="61" t="str">
        <f t="shared" si="11"/>
        <v/>
      </c>
      <c r="N114" s="107"/>
      <c r="O114" s="89"/>
      <c r="P114" s="5"/>
      <c r="Q114" s="5"/>
      <c r="R114" s="5"/>
      <c r="S114" s="5"/>
      <c r="T114" s="5"/>
      <c r="U114" s="5"/>
      <c r="V114" s="5"/>
      <c r="W114" s="5"/>
      <c r="X114" s="5"/>
      <c r="Y114" s="5"/>
      <c r="Z114" s="5"/>
    </row>
    <row r="115" spans="1:26">
      <c r="A115" s="95"/>
      <c r="B115" s="96"/>
      <c r="C115" s="107"/>
      <c r="D115" s="96"/>
      <c r="E115" s="97"/>
      <c r="F115" s="97"/>
      <c r="G115" s="120"/>
      <c r="H115" s="96"/>
      <c r="I115" s="67" t="str">
        <f t="shared" si="9"/>
        <v/>
      </c>
      <c r="J115" s="97"/>
      <c r="K115" s="61" t="str">
        <f>IF(OR($A115="",$G115&lt;=0),"",MIN($I115,MAX(0,$I115*MIN(1,MAX(0,(Setup!$B$9-MAX($C115,Setup!$B$8)+1)/365)))))</f>
        <v/>
      </c>
      <c r="L115" s="61" t="str">
        <f t="shared" si="10"/>
        <v/>
      </c>
      <c r="M115" s="61" t="str">
        <f t="shared" si="11"/>
        <v/>
      </c>
      <c r="N115" s="107"/>
      <c r="O115" s="89"/>
      <c r="P115" s="5"/>
      <c r="Q115" s="5"/>
      <c r="R115" s="5"/>
      <c r="S115" s="5"/>
      <c r="T115" s="5"/>
      <c r="U115" s="5"/>
      <c r="V115" s="5"/>
      <c r="W115" s="5"/>
      <c r="X115" s="5"/>
      <c r="Y115" s="5"/>
      <c r="Z115" s="5"/>
    </row>
    <row r="116" spans="1:26">
      <c r="A116" s="95"/>
      <c r="B116" s="96"/>
      <c r="C116" s="107"/>
      <c r="D116" s="96"/>
      <c r="E116" s="97"/>
      <c r="F116" s="97"/>
      <c r="G116" s="120"/>
      <c r="H116" s="96"/>
      <c r="I116" s="67" t="str">
        <f t="shared" si="9"/>
        <v/>
      </c>
      <c r="J116" s="97"/>
      <c r="K116" s="61" t="str">
        <f>IF(OR($A116="",$G116&lt;=0),"",MIN($I116,MAX(0,$I116*MIN(1,MAX(0,(Setup!$B$9-MAX($C116,Setup!$B$8)+1)/365)))))</f>
        <v/>
      </c>
      <c r="L116" s="61" t="str">
        <f t="shared" si="10"/>
        <v/>
      </c>
      <c r="M116" s="61" t="str">
        <f t="shared" si="11"/>
        <v/>
      </c>
      <c r="N116" s="107"/>
      <c r="O116" s="89"/>
      <c r="P116" s="5"/>
      <c r="Q116" s="5"/>
      <c r="R116" s="5"/>
      <c r="S116" s="5"/>
      <c r="T116" s="5"/>
      <c r="U116" s="5"/>
      <c r="V116" s="5"/>
      <c r="W116" s="5"/>
      <c r="X116" s="5"/>
      <c r="Y116" s="5"/>
      <c r="Z116" s="5"/>
    </row>
    <row r="117" spans="1:26">
      <c r="A117" s="95"/>
      <c r="B117" s="96"/>
      <c r="C117" s="107"/>
      <c r="D117" s="96"/>
      <c r="E117" s="97"/>
      <c r="F117" s="97"/>
      <c r="G117" s="120"/>
      <c r="H117" s="96"/>
      <c r="I117" s="67" t="str">
        <f t="shared" si="9"/>
        <v/>
      </c>
      <c r="J117" s="97"/>
      <c r="K117" s="61" t="str">
        <f>IF(OR($A117="",$G117&lt;=0),"",MIN($I117,MAX(0,$I117*MIN(1,MAX(0,(Setup!$B$9-MAX($C117,Setup!$B$8)+1)/365)))))</f>
        <v/>
      </c>
      <c r="L117" s="61" t="str">
        <f t="shared" si="10"/>
        <v/>
      </c>
      <c r="M117" s="61" t="str">
        <f t="shared" si="11"/>
        <v/>
      </c>
      <c r="N117" s="107"/>
      <c r="O117" s="89"/>
      <c r="P117" s="5"/>
      <c r="Q117" s="5"/>
      <c r="R117" s="5"/>
      <c r="S117" s="5"/>
      <c r="T117" s="5"/>
      <c r="U117" s="5"/>
      <c r="V117" s="5"/>
      <c r="W117" s="5"/>
      <c r="X117" s="5"/>
      <c r="Y117" s="5"/>
      <c r="Z117" s="5"/>
    </row>
    <row r="118" spans="1:26">
      <c r="A118" s="95"/>
      <c r="B118" s="96"/>
      <c r="C118" s="107"/>
      <c r="D118" s="96"/>
      <c r="E118" s="97"/>
      <c r="F118" s="97"/>
      <c r="G118" s="120"/>
      <c r="H118" s="96"/>
      <c r="I118" s="67" t="str">
        <f t="shared" si="9"/>
        <v/>
      </c>
      <c r="J118" s="97"/>
      <c r="K118" s="61" t="str">
        <f>IF(OR($A118="",$G118&lt;=0),"",MIN($I118,MAX(0,$I118*MIN(1,MAX(0,(Setup!$B$9-MAX($C118,Setup!$B$8)+1)/365)))))</f>
        <v/>
      </c>
      <c r="L118" s="61" t="str">
        <f t="shared" si="10"/>
        <v/>
      </c>
      <c r="M118" s="61" t="str">
        <f t="shared" si="11"/>
        <v/>
      </c>
      <c r="N118" s="107"/>
      <c r="O118" s="89"/>
      <c r="P118" s="5"/>
      <c r="Q118" s="5"/>
      <c r="R118" s="5"/>
      <c r="S118" s="5"/>
      <c r="T118" s="5"/>
      <c r="U118" s="5"/>
      <c r="V118" s="5"/>
      <c r="W118" s="5"/>
      <c r="X118" s="5"/>
      <c r="Y118" s="5"/>
      <c r="Z118" s="5"/>
    </row>
    <row r="119" spans="1:26">
      <c r="A119" s="95"/>
      <c r="B119" s="96"/>
      <c r="C119" s="107"/>
      <c r="D119" s="96"/>
      <c r="E119" s="97"/>
      <c r="F119" s="97"/>
      <c r="G119" s="120"/>
      <c r="H119" s="96"/>
      <c r="I119" s="67" t="str">
        <f t="shared" si="9"/>
        <v/>
      </c>
      <c r="J119" s="97"/>
      <c r="K119" s="61" t="str">
        <f>IF(OR($A119="",$G119&lt;=0),"",MIN($I119,MAX(0,$I119*MIN(1,MAX(0,(Setup!$B$9-MAX($C119,Setup!$B$8)+1)/365)))))</f>
        <v/>
      </c>
      <c r="L119" s="61" t="str">
        <f t="shared" si="10"/>
        <v/>
      </c>
      <c r="M119" s="61" t="str">
        <f t="shared" si="11"/>
        <v/>
      </c>
      <c r="N119" s="107"/>
      <c r="O119" s="89"/>
      <c r="P119" s="5"/>
      <c r="Q119" s="5"/>
      <c r="R119" s="5"/>
      <c r="S119" s="5"/>
      <c r="T119" s="5"/>
      <c r="U119" s="5"/>
      <c r="V119" s="5"/>
      <c r="W119" s="5"/>
      <c r="X119" s="5"/>
      <c r="Y119" s="5"/>
      <c r="Z119" s="5"/>
    </row>
    <row r="120" spans="1:26">
      <c r="A120" s="95"/>
      <c r="B120" s="96"/>
      <c r="C120" s="107"/>
      <c r="D120" s="96"/>
      <c r="E120" s="97"/>
      <c r="F120" s="97"/>
      <c r="G120" s="120"/>
      <c r="H120" s="96"/>
      <c r="I120" s="67" t="str">
        <f t="shared" si="9"/>
        <v/>
      </c>
      <c r="J120" s="97"/>
      <c r="K120" s="61" t="str">
        <f>IF(OR($A120="",$G120&lt;=0),"",MIN($I120,MAX(0,$I120*MIN(1,MAX(0,(Setup!$B$9-MAX($C120,Setup!$B$8)+1)/365)))))</f>
        <v/>
      </c>
      <c r="L120" s="61" t="str">
        <f t="shared" si="10"/>
        <v/>
      </c>
      <c r="M120" s="61" t="str">
        <f t="shared" si="11"/>
        <v/>
      </c>
      <c r="N120" s="107"/>
      <c r="O120" s="89"/>
      <c r="P120" s="5"/>
      <c r="Q120" s="5"/>
      <c r="R120" s="5"/>
      <c r="S120" s="5"/>
      <c r="T120" s="5"/>
      <c r="U120" s="5"/>
      <c r="V120" s="5"/>
      <c r="W120" s="5"/>
      <c r="X120" s="5"/>
      <c r="Y120" s="5"/>
      <c r="Z120" s="5"/>
    </row>
    <row r="121" spans="1:26">
      <c r="A121" s="95"/>
      <c r="B121" s="96"/>
      <c r="C121" s="107"/>
      <c r="D121" s="96"/>
      <c r="E121" s="97"/>
      <c r="F121" s="97"/>
      <c r="G121" s="120"/>
      <c r="H121" s="96"/>
      <c r="I121" s="67" t="str">
        <f t="shared" si="9"/>
        <v/>
      </c>
      <c r="J121" s="97"/>
      <c r="K121" s="61" t="str">
        <f>IF(OR($A121="",$G121&lt;=0),"",MIN($I121,MAX(0,$I121*MIN(1,MAX(0,(Setup!$B$9-MAX($C121,Setup!$B$8)+1)/365)))))</f>
        <v/>
      </c>
      <c r="L121" s="61" t="str">
        <f t="shared" si="10"/>
        <v/>
      </c>
      <c r="M121" s="61" t="str">
        <f t="shared" si="11"/>
        <v/>
      </c>
      <c r="N121" s="107"/>
      <c r="O121" s="89"/>
      <c r="P121" s="5"/>
      <c r="Q121" s="5"/>
      <c r="R121" s="5"/>
      <c r="S121" s="5"/>
      <c r="T121" s="5"/>
      <c r="U121" s="5"/>
      <c r="V121" s="5"/>
      <c r="W121" s="5"/>
      <c r="X121" s="5"/>
      <c r="Y121" s="5"/>
      <c r="Z121" s="5"/>
    </row>
    <row r="122" spans="1:26">
      <c r="A122" s="95"/>
      <c r="B122" s="96"/>
      <c r="C122" s="107"/>
      <c r="D122" s="96"/>
      <c r="E122" s="97"/>
      <c r="F122" s="97"/>
      <c r="G122" s="120"/>
      <c r="H122" s="96"/>
      <c r="I122" s="67" t="str">
        <f t="shared" si="9"/>
        <v/>
      </c>
      <c r="J122" s="97"/>
      <c r="K122" s="61" t="str">
        <f>IF(OR($A122="",$G122&lt;=0),"",MIN($I122,MAX(0,$I122*MIN(1,MAX(0,(Setup!$B$9-MAX($C122,Setup!$B$8)+1)/365)))))</f>
        <v/>
      </c>
      <c r="L122" s="61" t="str">
        <f t="shared" si="10"/>
        <v/>
      </c>
      <c r="M122" s="61" t="str">
        <f t="shared" si="11"/>
        <v/>
      </c>
      <c r="N122" s="107"/>
      <c r="O122" s="89"/>
      <c r="P122" s="5"/>
      <c r="Q122" s="5"/>
      <c r="R122" s="5"/>
      <c r="S122" s="5"/>
      <c r="T122" s="5"/>
      <c r="U122" s="5"/>
      <c r="V122" s="5"/>
      <c r="W122" s="5"/>
      <c r="X122" s="5"/>
      <c r="Y122" s="5"/>
      <c r="Z122" s="5"/>
    </row>
    <row r="123" spans="1:26">
      <c r="A123" s="95"/>
      <c r="B123" s="96"/>
      <c r="C123" s="107"/>
      <c r="D123" s="96"/>
      <c r="E123" s="97"/>
      <c r="F123" s="97"/>
      <c r="G123" s="120"/>
      <c r="H123" s="96"/>
      <c r="I123" s="67" t="str">
        <f t="shared" si="9"/>
        <v/>
      </c>
      <c r="J123" s="97"/>
      <c r="K123" s="61" t="str">
        <f>IF(OR($A123="",$G123&lt;=0),"",MIN($I123,MAX(0,$I123*MIN(1,MAX(0,(Setup!$B$9-MAX($C123,Setup!$B$8)+1)/365)))))</f>
        <v/>
      </c>
      <c r="L123" s="61" t="str">
        <f t="shared" si="10"/>
        <v/>
      </c>
      <c r="M123" s="61" t="str">
        <f t="shared" si="11"/>
        <v/>
      </c>
      <c r="N123" s="107"/>
      <c r="O123" s="89"/>
      <c r="P123" s="5"/>
      <c r="Q123" s="5"/>
      <c r="R123" s="5"/>
      <c r="S123" s="5"/>
      <c r="T123" s="5"/>
      <c r="U123" s="5"/>
      <c r="V123" s="5"/>
      <c r="W123" s="5"/>
      <c r="X123" s="5"/>
      <c r="Y123" s="5"/>
      <c r="Z123" s="5"/>
    </row>
    <row r="124" spans="1:26">
      <c r="A124" s="95"/>
      <c r="B124" s="96"/>
      <c r="C124" s="107"/>
      <c r="D124" s="96"/>
      <c r="E124" s="97"/>
      <c r="F124" s="97"/>
      <c r="G124" s="120"/>
      <c r="H124" s="96"/>
      <c r="I124" s="67" t="str">
        <f t="shared" si="9"/>
        <v/>
      </c>
      <c r="J124" s="97"/>
      <c r="K124" s="61" t="str">
        <f>IF(OR($A124="",$G124&lt;=0),"",MIN($I124,MAX(0,$I124*MIN(1,MAX(0,(Setup!$B$9-MAX($C124,Setup!$B$8)+1)/365)))))</f>
        <v/>
      </c>
      <c r="L124" s="61" t="str">
        <f t="shared" si="10"/>
        <v/>
      </c>
      <c r="M124" s="61" t="str">
        <f t="shared" si="11"/>
        <v/>
      </c>
      <c r="N124" s="107"/>
      <c r="O124" s="89"/>
      <c r="P124" s="5"/>
      <c r="Q124" s="5"/>
      <c r="R124" s="5"/>
      <c r="S124" s="5"/>
      <c r="T124" s="5"/>
      <c r="U124" s="5"/>
      <c r="V124" s="5"/>
      <c r="W124" s="5"/>
      <c r="X124" s="5"/>
      <c r="Y124" s="5"/>
      <c r="Z124" s="5"/>
    </row>
    <row r="125" spans="1:26">
      <c r="A125" s="95"/>
      <c r="B125" s="96"/>
      <c r="C125" s="107"/>
      <c r="D125" s="96"/>
      <c r="E125" s="97"/>
      <c r="F125" s="97"/>
      <c r="G125" s="120"/>
      <c r="H125" s="96"/>
      <c r="I125" s="67" t="str">
        <f t="shared" si="9"/>
        <v/>
      </c>
      <c r="J125" s="97"/>
      <c r="K125" s="61" t="str">
        <f>IF(OR($A125="",$G125&lt;=0),"",MIN($I125,MAX(0,$I125*MIN(1,MAX(0,(Setup!$B$9-MAX($C125,Setup!$B$8)+1)/365)))))</f>
        <v/>
      </c>
      <c r="L125" s="61" t="str">
        <f t="shared" si="10"/>
        <v/>
      </c>
      <c r="M125" s="61" t="str">
        <f t="shared" si="11"/>
        <v/>
      </c>
      <c r="N125" s="107"/>
      <c r="O125" s="89"/>
      <c r="P125" s="5"/>
      <c r="Q125" s="5"/>
      <c r="R125" s="5"/>
      <c r="S125" s="5"/>
      <c r="T125" s="5"/>
      <c r="U125" s="5"/>
      <c r="V125" s="5"/>
      <c r="W125" s="5"/>
      <c r="X125" s="5"/>
      <c r="Y125" s="5"/>
      <c r="Z125" s="5"/>
    </row>
    <row r="126" spans="1:26">
      <c r="A126" s="95"/>
      <c r="B126" s="96"/>
      <c r="C126" s="107"/>
      <c r="D126" s="96"/>
      <c r="E126" s="97"/>
      <c r="F126" s="97"/>
      <c r="G126" s="120"/>
      <c r="H126" s="96"/>
      <c r="I126" s="67" t="str">
        <f t="shared" si="9"/>
        <v/>
      </c>
      <c r="J126" s="97"/>
      <c r="K126" s="61" t="str">
        <f>IF(OR($A126="",$G126&lt;=0),"",MIN($I126,MAX(0,$I126*MIN(1,MAX(0,(Setup!$B$9-MAX($C126,Setup!$B$8)+1)/365)))))</f>
        <v/>
      </c>
      <c r="L126" s="61" t="str">
        <f t="shared" si="10"/>
        <v/>
      </c>
      <c r="M126" s="61" t="str">
        <f t="shared" si="11"/>
        <v/>
      </c>
      <c r="N126" s="107"/>
      <c r="O126" s="89"/>
      <c r="P126" s="5"/>
      <c r="Q126" s="5"/>
      <c r="R126" s="5"/>
      <c r="S126" s="5"/>
      <c r="T126" s="5"/>
      <c r="U126" s="5"/>
      <c r="V126" s="5"/>
      <c r="W126" s="5"/>
      <c r="X126" s="5"/>
      <c r="Y126" s="5"/>
      <c r="Z126" s="5"/>
    </row>
    <row r="127" spans="1:26">
      <c r="A127" s="95"/>
      <c r="B127" s="96"/>
      <c r="C127" s="107"/>
      <c r="D127" s="96"/>
      <c r="E127" s="97"/>
      <c r="F127" s="97"/>
      <c r="G127" s="120"/>
      <c r="H127" s="96"/>
      <c r="I127" s="67" t="str">
        <f t="shared" si="9"/>
        <v/>
      </c>
      <c r="J127" s="97"/>
      <c r="K127" s="61" t="str">
        <f>IF(OR($A127="",$G127&lt;=0),"",MIN($I127,MAX(0,$I127*MIN(1,MAX(0,(Setup!$B$9-MAX($C127,Setup!$B$8)+1)/365)))))</f>
        <v/>
      </c>
      <c r="L127" s="61" t="str">
        <f t="shared" si="10"/>
        <v/>
      </c>
      <c r="M127" s="61" t="str">
        <f t="shared" si="11"/>
        <v/>
      </c>
      <c r="N127" s="107"/>
      <c r="O127" s="89"/>
      <c r="P127" s="5"/>
      <c r="Q127" s="5"/>
      <c r="R127" s="5"/>
      <c r="S127" s="5"/>
      <c r="T127" s="5"/>
      <c r="U127" s="5"/>
      <c r="V127" s="5"/>
      <c r="W127" s="5"/>
      <c r="X127" s="5"/>
      <c r="Y127" s="5"/>
      <c r="Z127" s="5"/>
    </row>
    <row r="128" spans="1:26">
      <c r="A128" s="95"/>
      <c r="B128" s="96"/>
      <c r="C128" s="107"/>
      <c r="D128" s="96"/>
      <c r="E128" s="97"/>
      <c r="F128" s="97"/>
      <c r="G128" s="120"/>
      <c r="H128" s="96"/>
      <c r="I128" s="67" t="str">
        <f t="shared" si="9"/>
        <v/>
      </c>
      <c r="J128" s="97"/>
      <c r="K128" s="61" t="str">
        <f>IF(OR($A128="",$G128&lt;=0),"",MIN($I128,MAX(0,$I128*MIN(1,MAX(0,(Setup!$B$9-MAX($C128,Setup!$B$8)+1)/365)))))</f>
        <v/>
      </c>
      <c r="L128" s="61" t="str">
        <f t="shared" si="10"/>
        <v/>
      </c>
      <c r="M128" s="61" t="str">
        <f t="shared" si="11"/>
        <v/>
      </c>
      <c r="N128" s="107"/>
      <c r="O128" s="89"/>
      <c r="P128" s="5"/>
      <c r="Q128" s="5"/>
      <c r="R128" s="5"/>
      <c r="S128" s="5"/>
      <c r="T128" s="5"/>
      <c r="U128" s="5"/>
      <c r="V128" s="5"/>
      <c r="W128" s="5"/>
      <c r="X128" s="5"/>
      <c r="Y128" s="5"/>
      <c r="Z128" s="5"/>
    </row>
    <row r="129" spans="1:26">
      <c r="A129" s="95"/>
      <c r="B129" s="96"/>
      <c r="C129" s="107"/>
      <c r="D129" s="96"/>
      <c r="E129" s="97"/>
      <c r="F129" s="97"/>
      <c r="G129" s="120"/>
      <c r="H129" s="96"/>
      <c r="I129" s="67" t="str">
        <f t="shared" si="9"/>
        <v/>
      </c>
      <c r="J129" s="97"/>
      <c r="K129" s="61" t="str">
        <f>IF(OR($A129="",$G129&lt;=0),"",MIN($I129,MAX(0,$I129*MIN(1,MAX(0,(Setup!$B$9-MAX($C129,Setup!$B$8)+1)/365)))))</f>
        <v/>
      </c>
      <c r="L129" s="61" t="str">
        <f t="shared" si="10"/>
        <v/>
      </c>
      <c r="M129" s="61" t="str">
        <f t="shared" si="11"/>
        <v/>
      </c>
      <c r="N129" s="107"/>
      <c r="O129" s="89"/>
      <c r="P129" s="5"/>
      <c r="Q129" s="5"/>
      <c r="R129" s="5"/>
      <c r="S129" s="5"/>
      <c r="T129" s="5"/>
      <c r="U129" s="5"/>
      <c r="V129" s="5"/>
      <c r="W129" s="5"/>
      <c r="X129" s="5"/>
      <c r="Y129" s="5"/>
      <c r="Z129" s="5"/>
    </row>
    <row r="130" spans="1:26">
      <c r="A130" s="95"/>
      <c r="B130" s="96"/>
      <c r="C130" s="107"/>
      <c r="D130" s="96"/>
      <c r="E130" s="97"/>
      <c r="F130" s="97"/>
      <c r="G130" s="120"/>
      <c r="H130" s="96"/>
      <c r="I130" s="67" t="str">
        <f t="shared" si="9"/>
        <v/>
      </c>
      <c r="J130" s="97"/>
      <c r="K130" s="61" t="str">
        <f>IF(OR($A130="",$G130&lt;=0),"",MIN($I130,MAX(0,$I130*MIN(1,MAX(0,(Setup!$B$9-MAX($C130,Setup!$B$8)+1)/365)))))</f>
        <v/>
      </c>
      <c r="L130" s="61" t="str">
        <f t="shared" si="10"/>
        <v/>
      </c>
      <c r="M130" s="61" t="str">
        <f t="shared" si="11"/>
        <v/>
      </c>
      <c r="N130" s="107"/>
      <c r="O130" s="89"/>
      <c r="P130" s="5"/>
      <c r="Q130" s="5"/>
      <c r="R130" s="5"/>
      <c r="S130" s="5"/>
      <c r="T130" s="5"/>
      <c r="U130" s="5"/>
      <c r="V130" s="5"/>
      <c r="W130" s="5"/>
      <c r="X130" s="5"/>
      <c r="Y130" s="5"/>
      <c r="Z130" s="5"/>
    </row>
    <row r="131" spans="1:26">
      <c r="A131" s="95"/>
      <c r="B131" s="96"/>
      <c r="C131" s="107"/>
      <c r="D131" s="96"/>
      <c r="E131" s="97"/>
      <c r="F131" s="97"/>
      <c r="G131" s="120"/>
      <c r="H131" s="96"/>
      <c r="I131" s="67" t="str">
        <f t="shared" si="9"/>
        <v/>
      </c>
      <c r="J131" s="97"/>
      <c r="K131" s="61" t="str">
        <f>IF(OR($A131="",$G131&lt;=0),"",MIN($I131,MAX(0,$I131*MIN(1,MAX(0,(Setup!$B$9-MAX($C131,Setup!$B$8)+1)/365)))))</f>
        <v/>
      </c>
      <c r="L131" s="61" t="str">
        <f t="shared" si="10"/>
        <v/>
      </c>
      <c r="M131" s="61" t="str">
        <f t="shared" si="11"/>
        <v/>
      </c>
      <c r="N131" s="107"/>
      <c r="O131" s="89"/>
      <c r="P131" s="5"/>
      <c r="Q131" s="5"/>
      <c r="R131" s="5"/>
      <c r="S131" s="5"/>
      <c r="T131" s="5"/>
      <c r="U131" s="5"/>
      <c r="V131" s="5"/>
      <c r="W131" s="5"/>
      <c r="X131" s="5"/>
      <c r="Y131" s="5"/>
      <c r="Z131" s="5"/>
    </row>
    <row r="132" spans="1:26">
      <c r="A132" s="95"/>
      <c r="B132" s="96"/>
      <c r="C132" s="107"/>
      <c r="D132" s="96"/>
      <c r="E132" s="97"/>
      <c r="F132" s="97"/>
      <c r="G132" s="120"/>
      <c r="H132" s="96"/>
      <c r="I132" s="67" t="str">
        <f t="shared" si="9"/>
        <v/>
      </c>
      <c r="J132" s="97"/>
      <c r="K132" s="61" t="str">
        <f>IF(OR($A132="",$G132&lt;=0),"",MIN($I132,MAX(0,$I132*MIN(1,MAX(0,(Setup!$B$9-MAX($C132,Setup!$B$8)+1)/365)))))</f>
        <v/>
      </c>
      <c r="L132" s="61" t="str">
        <f t="shared" si="10"/>
        <v/>
      </c>
      <c r="M132" s="61" t="str">
        <f t="shared" si="11"/>
        <v/>
      </c>
      <c r="N132" s="107"/>
      <c r="O132" s="89"/>
      <c r="P132" s="5"/>
      <c r="Q132" s="5"/>
      <c r="R132" s="5"/>
      <c r="S132" s="5"/>
      <c r="T132" s="5"/>
      <c r="U132" s="5"/>
      <c r="V132" s="5"/>
      <c r="W132" s="5"/>
      <c r="X132" s="5"/>
      <c r="Y132" s="5"/>
      <c r="Z132" s="5"/>
    </row>
    <row r="133" spans="1:26">
      <c r="A133" s="95"/>
      <c r="B133" s="96"/>
      <c r="C133" s="107"/>
      <c r="D133" s="96"/>
      <c r="E133" s="97"/>
      <c r="F133" s="97"/>
      <c r="G133" s="120"/>
      <c r="H133" s="96"/>
      <c r="I133" s="67" t="str">
        <f t="shared" ref="I133:I164" si="12">IF(OR($A133="",$G133&lt;=0),"",MAX(0,($E133-$F133)/$G133))</f>
        <v/>
      </c>
      <c r="J133" s="97"/>
      <c r="K133" s="61" t="str">
        <f>IF(OR($A133="",$G133&lt;=0),"",MIN($I133,MAX(0,$I133*MIN(1,MAX(0,(Setup!$B$9-MAX($C133,Setup!$B$8)+1)/365)))))</f>
        <v/>
      </c>
      <c r="L133" s="61" t="str">
        <f t="shared" ref="L133:L164" si="13">IF($A133="","",$J133+$K133)</f>
        <v/>
      </c>
      <c r="M133" s="61" t="str">
        <f t="shared" ref="M133:M164" si="14">IF($A133="","",MAX(0,$E133-$L133))</f>
        <v/>
      </c>
      <c r="N133" s="107"/>
      <c r="O133" s="89"/>
      <c r="P133" s="5"/>
      <c r="Q133" s="5"/>
      <c r="R133" s="5"/>
      <c r="S133" s="5"/>
      <c r="T133" s="5"/>
      <c r="U133" s="5"/>
      <c r="V133" s="5"/>
      <c r="W133" s="5"/>
      <c r="X133" s="5"/>
      <c r="Y133" s="5"/>
      <c r="Z133" s="5"/>
    </row>
    <row r="134" spans="1:26">
      <c r="A134" s="95"/>
      <c r="B134" s="96"/>
      <c r="C134" s="107"/>
      <c r="D134" s="96"/>
      <c r="E134" s="97"/>
      <c r="F134" s="97"/>
      <c r="G134" s="120"/>
      <c r="H134" s="96"/>
      <c r="I134" s="67" t="str">
        <f t="shared" si="12"/>
        <v/>
      </c>
      <c r="J134" s="97"/>
      <c r="K134" s="61" t="str">
        <f>IF(OR($A134="",$G134&lt;=0),"",MIN($I134,MAX(0,$I134*MIN(1,MAX(0,(Setup!$B$9-MAX($C134,Setup!$B$8)+1)/365)))))</f>
        <v/>
      </c>
      <c r="L134" s="61" t="str">
        <f t="shared" si="13"/>
        <v/>
      </c>
      <c r="M134" s="61" t="str">
        <f t="shared" si="14"/>
        <v/>
      </c>
      <c r="N134" s="107"/>
      <c r="O134" s="89"/>
      <c r="P134" s="5"/>
      <c r="Q134" s="5"/>
      <c r="R134" s="5"/>
      <c r="S134" s="5"/>
      <c r="T134" s="5"/>
      <c r="U134" s="5"/>
      <c r="V134" s="5"/>
      <c r="W134" s="5"/>
      <c r="X134" s="5"/>
      <c r="Y134" s="5"/>
      <c r="Z134" s="5"/>
    </row>
    <row r="135" spans="1:26">
      <c r="A135" s="95"/>
      <c r="B135" s="96"/>
      <c r="C135" s="107"/>
      <c r="D135" s="96"/>
      <c r="E135" s="97"/>
      <c r="F135" s="97"/>
      <c r="G135" s="120"/>
      <c r="H135" s="96"/>
      <c r="I135" s="67" t="str">
        <f t="shared" si="12"/>
        <v/>
      </c>
      <c r="J135" s="97"/>
      <c r="K135" s="61" t="str">
        <f>IF(OR($A135="",$G135&lt;=0),"",MIN($I135,MAX(0,$I135*MIN(1,MAX(0,(Setup!$B$9-MAX($C135,Setup!$B$8)+1)/365)))))</f>
        <v/>
      </c>
      <c r="L135" s="61" t="str">
        <f t="shared" si="13"/>
        <v/>
      </c>
      <c r="M135" s="61" t="str">
        <f t="shared" si="14"/>
        <v/>
      </c>
      <c r="N135" s="107"/>
      <c r="O135" s="89"/>
      <c r="P135" s="5"/>
      <c r="Q135" s="5"/>
      <c r="R135" s="5"/>
      <c r="S135" s="5"/>
      <c r="T135" s="5"/>
      <c r="U135" s="5"/>
      <c r="V135" s="5"/>
      <c r="W135" s="5"/>
      <c r="X135" s="5"/>
      <c r="Y135" s="5"/>
      <c r="Z135" s="5"/>
    </row>
    <row r="136" spans="1:26">
      <c r="A136" s="95"/>
      <c r="B136" s="96"/>
      <c r="C136" s="107"/>
      <c r="D136" s="96"/>
      <c r="E136" s="97"/>
      <c r="F136" s="97"/>
      <c r="G136" s="120"/>
      <c r="H136" s="96"/>
      <c r="I136" s="67" t="str">
        <f t="shared" si="12"/>
        <v/>
      </c>
      <c r="J136" s="97"/>
      <c r="K136" s="61" t="str">
        <f>IF(OR($A136="",$G136&lt;=0),"",MIN($I136,MAX(0,$I136*MIN(1,MAX(0,(Setup!$B$9-MAX($C136,Setup!$B$8)+1)/365)))))</f>
        <v/>
      </c>
      <c r="L136" s="61" t="str">
        <f t="shared" si="13"/>
        <v/>
      </c>
      <c r="M136" s="61" t="str">
        <f t="shared" si="14"/>
        <v/>
      </c>
      <c r="N136" s="107"/>
      <c r="O136" s="89"/>
      <c r="P136" s="5"/>
      <c r="Q136" s="5"/>
      <c r="R136" s="5"/>
      <c r="S136" s="5"/>
      <c r="T136" s="5"/>
      <c r="U136" s="5"/>
      <c r="V136" s="5"/>
      <c r="W136" s="5"/>
      <c r="X136" s="5"/>
      <c r="Y136" s="5"/>
      <c r="Z136" s="5"/>
    </row>
    <row r="137" spans="1:26">
      <c r="A137" s="95"/>
      <c r="B137" s="96"/>
      <c r="C137" s="107"/>
      <c r="D137" s="96"/>
      <c r="E137" s="97"/>
      <c r="F137" s="97"/>
      <c r="G137" s="120"/>
      <c r="H137" s="96"/>
      <c r="I137" s="67" t="str">
        <f t="shared" si="12"/>
        <v/>
      </c>
      <c r="J137" s="97"/>
      <c r="K137" s="61" t="str">
        <f>IF(OR($A137="",$G137&lt;=0),"",MIN($I137,MAX(0,$I137*MIN(1,MAX(0,(Setup!$B$9-MAX($C137,Setup!$B$8)+1)/365)))))</f>
        <v/>
      </c>
      <c r="L137" s="61" t="str">
        <f t="shared" si="13"/>
        <v/>
      </c>
      <c r="M137" s="61" t="str">
        <f t="shared" si="14"/>
        <v/>
      </c>
      <c r="N137" s="107"/>
      <c r="O137" s="89"/>
      <c r="P137" s="5"/>
      <c r="Q137" s="5"/>
      <c r="R137" s="5"/>
      <c r="S137" s="5"/>
      <c r="T137" s="5"/>
      <c r="U137" s="5"/>
      <c r="V137" s="5"/>
      <c r="W137" s="5"/>
      <c r="X137" s="5"/>
      <c r="Y137" s="5"/>
      <c r="Z137" s="5"/>
    </row>
    <row r="138" spans="1:26">
      <c r="A138" s="95"/>
      <c r="B138" s="96"/>
      <c r="C138" s="107"/>
      <c r="D138" s="96"/>
      <c r="E138" s="97"/>
      <c r="F138" s="97"/>
      <c r="G138" s="120"/>
      <c r="H138" s="96"/>
      <c r="I138" s="67" t="str">
        <f t="shared" si="12"/>
        <v/>
      </c>
      <c r="J138" s="97"/>
      <c r="K138" s="61" t="str">
        <f>IF(OR($A138="",$G138&lt;=0),"",MIN($I138,MAX(0,$I138*MIN(1,MAX(0,(Setup!$B$9-MAX($C138,Setup!$B$8)+1)/365)))))</f>
        <v/>
      </c>
      <c r="L138" s="61" t="str">
        <f t="shared" si="13"/>
        <v/>
      </c>
      <c r="M138" s="61" t="str">
        <f t="shared" si="14"/>
        <v/>
      </c>
      <c r="N138" s="107"/>
      <c r="O138" s="89"/>
      <c r="P138" s="5"/>
      <c r="Q138" s="5"/>
      <c r="R138" s="5"/>
      <c r="S138" s="5"/>
      <c r="T138" s="5"/>
      <c r="U138" s="5"/>
      <c r="V138" s="5"/>
      <c r="W138" s="5"/>
      <c r="X138" s="5"/>
      <c r="Y138" s="5"/>
      <c r="Z138" s="5"/>
    </row>
    <row r="139" spans="1:26">
      <c r="A139" s="95"/>
      <c r="B139" s="96"/>
      <c r="C139" s="107"/>
      <c r="D139" s="96"/>
      <c r="E139" s="97"/>
      <c r="F139" s="97"/>
      <c r="G139" s="120"/>
      <c r="H139" s="96"/>
      <c r="I139" s="67" t="str">
        <f t="shared" si="12"/>
        <v/>
      </c>
      <c r="J139" s="97"/>
      <c r="K139" s="61" t="str">
        <f>IF(OR($A139="",$G139&lt;=0),"",MIN($I139,MAX(0,$I139*MIN(1,MAX(0,(Setup!$B$9-MAX($C139,Setup!$B$8)+1)/365)))))</f>
        <v/>
      </c>
      <c r="L139" s="61" t="str">
        <f t="shared" si="13"/>
        <v/>
      </c>
      <c r="M139" s="61" t="str">
        <f t="shared" si="14"/>
        <v/>
      </c>
      <c r="N139" s="107"/>
      <c r="O139" s="89"/>
      <c r="P139" s="5"/>
      <c r="Q139" s="5"/>
      <c r="R139" s="5"/>
      <c r="S139" s="5"/>
      <c r="T139" s="5"/>
      <c r="U139" s="5"/>
      <c r="V139" s="5"/>
      <c r="W139" s="5"/>
      <c r="X139" s="5"/>
      <c r="Y139" s="5"/>
      <c r="Z139" s="5"/>
    </row>
    <row r="140" spans="1:26">
      <c r="A140" s="95"/>
      <c r="B140" s="96"/>
      <c r="C140" s="107"/>
      <c r="D140" s="96"/>
      <c r="E140" s="97"/>
      <c r="F140" s="97"/>
      <c r="G140" s="120"/>
      <c r="H140" s="96"/>
      <c r="I140" s="67" t="str">
        <f t="shared" si="12"/>
        <v/>
      </c>
      <c r="J140" s="97"/>
      <c r="K140" s="61" t="str">
        <f>IF(OR($A140="",$G140&lt;=0),"",MIN($I140,MAX(0,$I140*MIN(1,MAX(0,(Setup!$B$9-MAX($C140,Setup!$B$8)+1)/365)))))</f>
        <v/>
      </c>
      <c r="L140" s="61" t="str">
        <f t="shared" si="13"/>
        <v/>
      </c>
      <c r="M140" s="61" t="str">
        <f t="shared" si="14"/>
        <v/>
      </c>
      <c r="N140" s="107"/>
      <c r="O140" s="89"/>
      <c r="P140" s="5"/>
      <c r="Q140" s="5"/>
      <c r="R140" s="5"/>
      <c r="S140" s="5"/>
      <c r="T140" s="5"/>
      <c r="U140" s="5"/>
      <c r="V140" s="5"/>
      <c r="W140" s="5"/>
      <c r="X140" s="5"/>
      <c r="Y140" s="5"/>
      <c r="Z140" s="5"/>
    </row>
    <row r="141" spans="1:26">
      <c r="A141" s="95"/>
      <c r="B141" s="96"/>
      <c r="C141" s="107"/>
      <c r="D141" s="96"/>
      <c r="E141" s="97"/>
      <c r="F141" s="97"/>
      <c r="G141" s="120"/>
      <c r="H141" s="96"/>
      <c r="I141" s="67" t="str">
        <f t="shared" si="12"/>
        <v/>
      </c>
      <c r="J141" s="97"/>
      <c r="K141" s="61" t="str">
        <f>IF(OR($A141="",$G141&lt;=0),"",MIN($I141,MAX(0,$I141*MIN(1,MAX(0,(Setup!$B$9-MAX($C141,Setup!$B$8)+1)/365)))))</f>
        <v/>
      </c>
      <c r="L141" s="61" t="str">
        <f t="shared" si="13"/>
        <v/>
      </c>
      <c r="M141" s="61" t="str">
        <f t="shared" si="14"/>
        <v/>
      </c>
      <c r="N141" s="107"/>
      <c r="O141" s="89"/>
      <c r="P141" s="5"/>
      <c r="Q141" s="5"/>
      <c r="R141" s="5"/>
      <c r="S141" s="5"/>
      <c r="T141" s="5"/>
      <c r="U141" s="5"/>
      <c r="V141" s="5"/>
      <c r="W141" s="5"/>
      <c r="X141" s="5"/>
      <c r="Y141" s="5"/>
      <c r="Z141" s="5"/>
    </row>
    <row r="142" spans="1:26">
      <c r="A142" s="95"/>
      <c r="B142" s="96"/>
      <c r="C142" s="107"/>
      <c r="D142" s="96"/>
      <c r="E142" s="97"/>
      <c r="F142" s="97"/>
      <c r="G142" s="120"/>
      <c r="H142" s="96"/>
      <c r="I142" s="67" t="str">
        <f t="shared" si="12"/>
        <v/>
      </c>
      <c r="J142" s="97"/>
      <c r="K142" s="61" t="str">
        <f>IF(OR($A142="",$G142&lt;=0),"",MIN($I142,MAX(0,$I142*MIN(1,MAX(0,(Setup!$B$9-MAX($C142,Setup!$B$8)+1)/365)))))</f>
        <v/>
      </c>
      <c r="L142" s="61" t="str">
        <f t="shared" si="13"/>
        <v/>
      </c>
      <c r="M142" s="61" t="str">
        <f t="shared" si="14"/>
        <v/>
      </c>
      <c r="N142" s="107"/>
      <c r="O142" s="89"/>
      <c r="P142" s="5"/>
      <c r="Q142" s="5"/>
      <c r="R142" s="5"/>
      <c r="S142" s="5"/>
      <c r="T142" s="5"/>
      <c r="U142" s="5"/>
      <c r="V142" s="5"/>
      <c r="W142" s="5"/>
      <c r="X142" s="5"/>
      <c r="Y142" s="5"/>
      <c r="Z142" s="5"/>
    </row>
    <row r="143" spans="1:26">
      <c r="A143" s="95"/>
      <c r="B143" s="96"/>
      <c r="C143" s="107"/>
      <c r="D143" s="96"/>
      <c r="E143" s="97"/>
      <c r="F143" s="97"/>
      <c r="G143" s="120"/>
      <c r="H143" s="96"/>
      <c r="I143" s="67" t="str">
        <f t="shared" si="12"/>
        <v/>
      </c>
      <c r="J143" s="97"/>
      <c r="K143" s="61" t="str">
        <f>IF(OR($A143="",$G143&lt;=0),"",MIN($I143,MAX(0,$I143*MIN(1,MAX(0,(Setup!$B$9-MAX($C143,Setup!$B$8)+1)/365)))))</f>
        <v/>
      </c>
      <c r="L143" s="61" t="str">
        <f t="shared" si="13"/>
        <v/>
      </c>
      <c r="M143" s="61" t="str">
        <f t="shared" si="14"/>
        <v/>
      </c>
      <c r="N143" s="107"/>
      <c r="O143" s="89"/>
      <c r="P143" s="5"/>
      <c r="Q143" s="5"/>
      <c r="R143" s="5"/>
      <c r="S143" s="5"/>
      <c r="T143" s="5"/>
      <c r="U143" s="5"/>
      <c r="V143" s="5"/>
      <c r="W143" s="5"/>
      <c r="X143" s="5"/>
      <c r="Y143" s="5"/>
      <c r="Z143" s="5"/>
    </row>
    <row r="144" spans="1:26">
      <c r="A144" s="95"/>
      <c r="B144" s="96"/>
      <c r="C144" s="107"/>
      <c r="D144" s="96"/>
      <c r="E144" s="97"/>
      <c r="F144" s="97"/>
      <c r="G144" s="120"/>
      <c r="H144" s="96"/>
      <c r="I144" s="67" t="str">
        <f t="shared" si="12"/>
        <v/>
      </c>
      <c r="J144" s="97"/>
      <c r="K144" s="61" t="str">
        <f>IF(OR($A144="",$G144&lt;=0),"",MIN($I144,MAX(0,$I144*MIN(1,MAX(0,(Setup!$B$9-MAX($C144,Setup!$B$8)+1)/365)))))</f>
        <v/>
      </c>
      <c r="L144" s="61" t="str">
        <f t="shared" si="13"/>
        <v/>
      </c>
      <c r="M144" s="61" t="str">
        <f t="shared" si="14"/>
        <v/>
      </c>
      <c r="N144" s="107"/>
      <c r="O144" s="89"/>
      <c r="P144" s="5"/>
      <c r="Q144" s="5"/>
      <c r="R144" s="5"/>
      <c r="S144" s="5"/>
      <c r="T144" s="5"/>
      <c r="U144" s="5"/>
      <c r="V144" s="5"/>
      <c r="W144" s="5"/>
      <c r="X144" s="5"/>
      <c r="Y144" s="5"/>
      <c r="Z144" s="5"/>
    </row>
    <row r="145" spans="1:26">
      <c r="A145" s="95"/>
      <c r="B145" s="96"/>
      <c r="C145" s="107"/>
      <c r="D145" s="96"/>
      <c r="E145" s="97"/>
      <c r="F145" s="97"/>
      <c r="G145" s="120"/>
      <c r="H145" s="96"/>
      <c r="I145" s="67" t="str">
        <f t="shared" si="12"/>
        <v/>
      </c>
      <c r="J145" s="97"/>
      <c r="K145" s="61" t="str">
        <f>IF(OR($A145="",$G145&lt;=0),"",MIN($I145,MAX(0,$I145*MIN(1,MAX(0,(Setup!$B$9-MAX($C145,Setup!$B$8)+1)/365)))))</f>
        <v/>
      </c>
      <c r="L145" s="61" t="str">
        <f t="shared" si="13"/>
        <v/>
      </c>
      <c r="M145" s="61" t="str">
        <f t="shared" si="14"/>
        <v/>
      </c>
      <c r="N145" s="107"/>
      <c r="O145" s="89"/>
      <c r="P145" s="5"/>
      <c r="Q145" s="5"/>
      <c r="R145" s="5"/>
      <c r="S145" s="5"/>
      <c r="T145" s="5"/>
      <c r="U145" s="5"/>
      <c r="V145" s="5"/>
      <c r="W145" s="5"/>
      <c r="X145" s="5"/>
      <c r="Y145" s="5"/>
      <c r="Z145" s="5"/>
    </row>
    <row r="146" spans="1:26">
      <c r="A146" s="95"/>
      <c r="B146" s="96"/>
      <c r="C146" s="107"/>
      <c r="D146" s="96"/>
      <c r="E146" s="97"/>
      <c r="F146" s="97"/>
      <c r="G146" s="120"/>
      <c r="H146" s="96"/>
      <c r="I146" s="67" t="str">
        <f t="shared" si="12"/>
        <v/>
      </c>
      <c r="J146" s="97"/>
      <c r="K146" s="61" t="str">
        <f>IF(OR($A146="",$G146&lt;=0),"",MIN($I146,MAX(0,$I146*MIN(1,MAX(0,(Setup!$B$9-MAX($C146,Setup!$B$8)+1)/365)))))</f>
        <v/>
      </c>
      <c r="L146" s="61" t="str">
        <f t="shared" si="13"/>
        <v/>
      </c>
      <c r="M146" s="61" t="str">
        <f t="shared" si="14"/>
        <v/>
      </c>
      <c r="N146" s="107"/>
      <c r="O146" s="89"/>
      <c r="P146" s="5"/>
      <c r="Q146" s="5"/>
      <c r="R146" s="5"/>
      <c r="S146" s="5"/>
      <c r="T146" s="5"/>
      <c r="U146" s="5"/>
      <c r="V146" s="5"/>
      <c r="W146" s="5"/>
      <c r="X146" s="5"/>
      <c r="Y146" s="5"/>
      <c r="Z146" s="5"/>
    </row>
    <row r="147" spans="1:26">
      <c r="A147" s="95"/>
      <c r="B147" s="96"/>
      <c r="C147" s="107"/>
      <c r="D147" s="96"/>
      <c r="E147" s="97"/>
      <c r="F147" s="97"/>
      <c r="G147" s="120"/>
      <c r="H147" s="96"/>
      <c r="I147" s="67" t="str">
        <f t="shared" si="12"/>
        <v/>
      </c>
      <c r="J147" s="97"/>
      <c r="K147" s="61" t="str">
        <f>IF(OR($A147="",$G147&lt;=0),"",MIN($I147,MAX(0,$I147*MIN(1,MAX(0,(Setup!$B$9-MAX($C147,Setup!$B$8)+1)/365)))))</f>
        <v/>
      </c>
      <c r="L147" s="61" t="str">
        <f t="shared" si="13"/>
        <v/>
      </c>
      <c r="M147" s="61" t="str">
        <f t="shared" si="14"/>
        <v/>
      </c>
      <c r="N147" s="107"/>
      <c r="O147" s="89"/>
      <c r="P147" s="5"/>
      <c r="Q147" s="5"/>
      <c r="R147" s="5"/>
      <c r="S147" s="5"/>
      <c r="T147" s="5"/>
      <c r="U147" s="5"/>
      <c r="V147" s="5"/>
      <c r="W147" s="5"/>
      <c r="X147" s="5"/>
      <c r="Y147" s="5"/>
      <c r="Z147" s="5"/>
    </row>
    <row r="148" spans="1:26">
      <c r="A148" s="95"/>
      <c r="B148" s="96"/>
      <c r="C148" s="107"/>
      <c r="D148" s="96"/>
      <c r="E148" s="97"/>
      <c r="F148" s="97"/>
      <c r="G148" s="120"/>
      <c r="H148" s="96"/>
      <c r="I148" s="67" t="str">
        <f t="shared" si="12"/>
        <v/>
      </c>
      <c r="J148" s="97"/>
      <c r="K148" s="61" t="str">
        <f>IF(OR($A148="",$G148&lt;=0),"",MIN($I148,MAX(0,$I148*MIN(1,MAX(0,(Setup!$B$9-MAX($C148,Setup!$B$8)+1)/365)))))</f>
        <v/>
      </c>
      <c r="L148" s="61" t="str">
        <f t="shared" si="13"/>
        <v/>
      </c>
      <c r="M148" s="61" t="str">
        <f t="shared" si="14"/>
        <v/>
      </c>
      <c r="N148" s="107"/>
      <c r="O148" s="89"/>
      <c r="P148" s="5"/>
      <c r="Q148" s="5"/>
      <c r="R148" s="5"/>
      <c r="S148" s="5"/>
      <c r="T148" s="5"/>
      <c r="U148" s="5"/>
      <c r="V148" s="5"/>
      <c r="W148" s="5"/>
      <c r="X148" s="5"/>
      <c r="Y148" s="5"/>
      <c r="Z148" s="5"/>
    </row>
    <row r="149" spans="1:26">
      <c r="A149" s="95"/>
      <c r="B149" s="96"/>
      <c r="C149" s="107"/>
      <c r="D149" s="96"/>
      <c r="E149" s="97"/>
      <c r="F149" s="97"/>
      <c r="G149" s="120"/>
      <c r="H149" s="96"/>
      <c r="I149" s="67" t="str">
        <f t="shared" si="12"/>
        <v/>
      </c>
      <c r="J149" s="97"/>
      <c r="K149" s="61" t="str">
        <f>IF(OR($A149="",$G149&lt;=0),"",MIN($I149,MAX(0,$I149*MIN(1,MAX(0,(Setup!$B$9-MAX($C149,Setup!$B$8)+1)/365)))))</f>
        <v/>
      </c>
      <c r="L149" s="61" t="str">
        <f t="shared" si="13"/>
        <v/>
      </c>
      <c r="M149" s="61" t="str">
        <f t="shared" si="14"/>
        <v/>
      </c>
      <c r="N149" s="107"/>
      <c r="O149" s="89"/>
      <c r="P149" s="5"/>
      <c r="Q149" s="5"/>
      <c r="R149" s="5"/>
      <c r="S149" s="5"/>
      <c r="T149" s="5"/>
      <c r="U149" s="5"/>
      <c r="V149" s="5"/>
      <c r="W149" s="5"/>
      <c r="X149" s="5"/>
      <c r="Y149" s="5"/>
      <c r="Z149" s="5"/>
    </row>
    <row r="150" spans="1:26">
      <c r="A150" s="95"/>
      <c r="B150" s="96"/>
      <c r="C150" s="107"/>
      <c r="D150" s="96"/>
      <c r="E150" s="97"/>
      <c r="F150" s="97"/>
      <c r="G150" s="120"/>
      <c r="H150" s="96"/>
      <c r="I150" s="67" t="str">
        <f t="shared" si="12"/>
        <v/>
      </c>
      <c r="J150" s="97"/>
      <c r="K150" s="61" t="str">
        <f>IF(OR($A150="",$G150&lt;=0),"",MIN($I150,MAX(0,$I150*MIN(1,MAX(0,(Setup!$B$9-MAX($C150,Setup!$B$8)+1)/365)))))</f>
        <v/>
      </c>
      <c r="L150" s="61" t="str">
        <f t="shared" si="13"/>
        <v/>
      </c>
      <c r="M150" s="61" t="str">
        <f t="shared" si="14"/>
        <v/>
      </c>
      <c r="N150" s="107"/>
      <c r="O150" s="89"/>
      <c r="P150" s="5"/>
      <c r="Q150" s="5"/>
      <c r="R150" s="5"/>
      <c r="S150" s="5"/>
      <c r="T150" s="5"/>
      <c r="U150" s="5"/>
      <c r="V150" s="5"/>
      <c r="W150" s="5"/>
      <c r="X150" s="5"/>
      <c r="Y150" s="5"/>
      <c r="Z150" s="5"/>
    </row>
    <row r="151" spans="1:26">
      <c r="A151" s="95"/>
      <c r="B151" s="96"/>
      <c r="C151" s="107"/>
      <c r="D151" s="96"/>
      <c r="E151" s="97"/>
      <c r="F151" s="97"/>
      <c r="G151" s="120"/>
      <c r="H151" s="96"/>
      <c r="I151" s="67" t="str">
        <f t="shared" si="12"/>
        <v/>
      </c>
      <c r="J151" s="97"/>
      <c r="K151" s="61" t="str">
        <f>IF(OR($A151="",$G151&lt;=0),"",MIN($I151,MAX(0,$I151*MIN(1,MAX(0,(Setup!$B$9-MAX($C151,Setup!$B$8)+1)/365)))))</f>
        <v/>
      </c>
      <c r="L151" s="61" t="str">
        <f t="shared" si="13"/>
        <v/>
      </c>
      <c r="M151" s="61" t="str">
        <f t="shared" si="14"/>
        <v/>
      </c>
      <c r="N151" s="107"/>
      <c r="O151" s="89"/>
      <c r="P151" s="5"/>
      <c r="Q151" s="5"/>
      <c r="R151" s="5"/>
      <c r="S151" s="5"/>
      <c r="T151" s="5"/>
      <c r="U151" s="5"/>
      <c r="V151" s="5"/>
      <c r="W151" s="5"/>
      <c r="X151" s="5"/>
      <c r="Y151" s="5"/>
      <c r="Z151" s="5"/>
    </row>
    <row r="152" spans="1:26">
      <c r="A152" s="95"/>
      <c r="B152" s="96"/>
      <c r="C152" s="107"/>
      <c r="D152" s="96"/>
      <c r="E152" s="97"/>
      <c r="F152" s="97"/>
      <c r="G152" s="120"/>
      <c r="H152" s="96"/>
      <c r="I152" s="67" t="str">
        <f t="shared" si="12"/>
        <v/>
      </c>
      <c r="J152" s="97"/>
      <c r="K152" s="61" t="str">
        <f>IF(OR($A152="",$G152&lt;=0),"",MIN($I152,MAX(0,$I152*MIN(1,MAX(0,(Setup!$B$9-MAX($C152,Setup!$B$8)+1)/365)))))</f>
        <v/>
      </c>
      <c r="L152" s="61" t="str">
        <f t="shared" si="13"/>
        <v/>
      </c>
      <c r="M152" s="61" t="str">
        <f t="shared" si="14"/>
        <v/>
      </c>
      <c r="N152" s="107"/>
      <c r="O152" s="89"/>
      <c r="P152" s="5"/>
      <c r="Q152" s="5"/>
      <c r="R152" s="5"/>
      <c r="S152" s="5"/>
      <c r="T152" s="5"/>
      <c r="U152" s="5"/>
      <c r="V152" s="5"/>
      <c r="W152" s="5"/>
      <c r="X152" s="5"/>
      <c r="Y152" s="5"/>
      <c r="Z152" s="5"/>
    </row>
    <row r="153" spans="1:26">
      <c r="A153" s="95"/>
      <c r="B153" s="96"/>
      <c r="C153" s="107"/>
      <c r="D153" s="96"/>
      <c r="E153" s="97"/>
      <c r="F153" s="97"/>
      <c r="G153" s="120"/>
      <c r="H153" s="96"/>
      <c r="I153" s="67" t="str">
        <f t="shared" si="12"/>
        <v/>
      </c>
      <c r="J153" s="97"/>
      <c r="K153" s="61" t="str">
        <f>IF(OR($A153="",$G153&lt;=0),"",MIN($I153,MAX(0,$I153*MIN(1,MAX(0,(Setup!$B$9-MAX($C153,Setup!$B$8)+1)/365)))))</f>
        <v/>
      </c>
      <c r="L153" s="61" t="str">
        <f t="shared" si="13"/>
        <v/>
      </c>
      <c r="M153" s="61" t="str">
        <f t="shared" si="14"/>
        <v/>
      </c>
      <c r="N153" s="107"/>
      <c r="O153" s="89"/>
      <c r="P153" s="5"/>
      <c r="Q153" s="5"/>
      <c r="R153" s="5"/>
      <c r="S153" s="5"/>
      <c r="T153" s="5"/>
      <c r="U153" s="5"/>
      <c r="V153" s="5"/>
      <c r="W153" s="5"/>
      <c r="X153" s="5"/>
      <c r="Y153" s="5"/>
      <c r="Z153" s="5"/>
    </row>
    <row r="154" spans="1:26">
      <c r="A154" s="95"/>
      <c r="B154" s="96"/>
      <c r="C154" s="107"/>
      <c r="D154" s="96"/>
      <c r="E154" s="97"/>
      <c r="F154" s="97"/>
      <c r="G154" s="120"/>
      <c r="H154" s="96"/>
      <c r="I154" s="67" t="str">
        <f t="shared" si="12"/>
        <v/>
      </c>
      <c r="J154" s="97"/>
      <c r="K154" s="61" t="str">
        <f>IF(OR($A154="",$G154&lt;=0),"",MIN($I154,MAX(0,$I154*MIN(1,MAX(0,(Setup!$B$9-MAX($C154,Setup!$B$8)+1)/365)))))</f>
        <v/>
      </c>
      <c r="L154" s="61" t="str">
        <f t="shared" si="13"/>
        <v/>
      </c>
      <c r="M154" s="61" t="str">
        <f t="shared" si="14"/>
        <v/>
      </c>
      <c r="N154" s="107"/>
      <c r="O154" s="89"/>
      <c r="P154" s="5"/>
      <c r="Q154" s="5"/>
      <c r="R154" s="5"/>
      <c r="S154" s="5"/>
      <c r="T154" s="5"/>
      <c r="U154" s="5"/>
      <c r="V154" s="5"/>
      <c r="W154" s="5"/>
      <c r="X154" s="5"/>
      <c r="Y154" s="5"/>
      <c r="Z154" s="5"/>
    </row>
    <row r="155" spans="1:26">
      <c r="A155" s="95"/>
      <c r="B155" s="96"/>
      <c r="C155" s="107"/>
      <c r="D155" s="96"/>
      <c r="E155" s="97"/>
      <c r="F155" s="97"/>
      <c r="G155" s="120"/>
      <c r="H155" s="96"/>
      <c r="I155" s="67" t="str">
        <f t="shared" si="12"/>
        <v/>
      </c>
      <c r="J155" s="97"/>
      <c r="K155" s="61" t="str">
        <f>IF(OR($A155="",$G155&lt;=0),"",MIN($I155,MAX(0,$I155*MIN(1,MAX(0,(Setup!$B$9-MAX($C155,Setup!$B$8)+1)/365)))))</f>
        <v/>
      </c>
      <c r="L155" s="61" t="str">
        <f t="shared" si="13"/>
        <v/>
      </c>
      <c r="M155" s="61" t="str">
        <f t="shared" si="14"/>
        <v/>
      </c>
      <c r="N155" s="107"/>
      <c r="O155" s="89"/>
      <c r="P155" s="5"/>
      <c r="Q155" s="5"/>
      <c r="R155" s="5"/>
      <c r="S155" s="5"/>
      <c r="T155" s="5"/>
      <c r="U155" s="5"/>
      <c r="V155" s="5"/>
      <c r="W155" s="5"/>
      <c r="X155" s="5"/>
      <c r="Y155" s="5"/>
      <c r="Z155" s="5"/>
    </row>
    <row r="156" spans="1:26">
      <c r="A156" s="95"/>
      <c r="B156" s="96"/>
      <c r="C156" s="107"/>
      <c r="D156" s="96"/>
      <c r="E156" s="97"/>
      <c r="F156" s="97"/>
      <c r="G156" s="120"/>
      <c r="H156" s="96"/>
      <c r="I156" s="67" t="str">
        <f t="shared" si="12"/>
        <v/>
      </c>
      <c r="J156" s="97"/>
      <c r="K156" s="61" t="str">
        <f>IF(OR($A156="",$G156&lt;=0),"",MIN($I156,MAX(0,$I156*MIN(1,MAX(0,(Setup!$B$9-MAX($C156,Setup!$B$8)+1)/365)))))</f>
        <v/>
      </c>
      <c r="L156" s="61" t="str">
        <f t="shared" si="13"/>
        <v/>
      </c>
      <c r="M156" s="61" t="str">
        <f t="shared" si="14"/>
        <v/>
      </c>
      <c r="N156" s="107"/>
      <c r="O156" s="89"/>
      <c r="P156" s="5"/>
      <c r="Q156" s="5"/>
      <c r="R156" s="5"/>
      <c r="S156" s="5"/>
      <c r="T156" s="5"/>
      <c r="U156" s="5"/>
      <c r="V156" s="5"/>
      <c r="W156" s="5"/>
      <c r="X156" s="5"/>
      <c r="Y156" s="5"/>
      <c r="Z156" s="5"/>
    </row>
    <row r="157" spans="1:26">
      <c r="A157" s="95"/>
      <c r="B157" s="96"/>
      <c r="C157" s="107"/>
      <c r="D157" s="96"/>
      <c r="E157" s="97"/>
      <c r="F157" s="97"/>
      <c r="G157" s="120"/>
      <c r="H157" s="96"/>
      <c r="I157" s="67" t="str">
        <f t="shared" si="12"/>
        <v/>
      </c>
      <c r="J157" s="97"/>
      <c r="K157" s="61" t="str">
        <f>IF(OR($A157="",$G157&lt;=0),"",MIN($I157,MAX(0,$I157*MIN(1,MAX(0,(Setup!$B$9-MAX($C157,Setup!$B$8)+1)/365)))))</f>
        <v/>
      </c>
      <c r="L157" s="61" t="str">
        <f t="shared" si="13"/>
        <v/>
      </c>
      <c r="M157" s="61" t="str">
        <f t="shared" si="14"/>
        <v/>
      </c>
      <c r="N157" s="107"/>
      <c r="O157" s="89"/>
      <c r="P157" s="5"/>
      <c r="Q157" s="5"/>
      <c r="R157" s="5"/>
      <c r="S157" s="5"/>
      <c r="T157" s="5"/>
      <c r="U157" s="5"/>
      <c r="V157" s="5"/>
      <c r="W157" s="5"/>
      <c r="X157" s="5"/>
      <c r="Y157" s="5"/>
      <c r="Z157" s="5"/>
    </row>
    <row r="158" spans="1:26">
      <c r="A158" s="95"/>
      <c r="B158" s="96"/>
      <c r="C158" s="107"/>
      <c r="D158" s="96"/>
      <c r="E158" s="97"/>
      <c r="F158" s="97"/>
      <c r="G158" s="120"/>
      <c r="H158" s="96"/>
      <c r="I158" s="67" t="str">
        <f t="shared" si="12"/>
        <v/>
      </c>
      <c r="J158" s="97"/>
      <c r="K158" s="61" t="str">
        <f>IF(OR($A158="",$G158&lt;=0),"",MIN($I158,MAX(0,$I158*MIN(1,MAX(0,(Setup!$B$9-MAX($C158,Setup!$B$8)+1)/365)))))</f>
        <v/>
      </c>
      <c r="L158" s="61" t="str">
        <f t="shared" si="13"/>
        <v/>
      </c>
      <c r="M158" s="61" t="str">
        <f t="shared" si="14"/>
        <v/>
      </c>
      <c r="N158" s="107"/>
      <c r="O158" s="89"/>
      <c r="P158" s="5"/>
      <c r="Q158" s="5"/>
      <c r="R158" s="5"/>
      <c r="S158" s="5"/>
      <c r="T158" s="5"/>
      <c r="U158" s="5"/>
      <c r="V158" s="5"/>
      <c r="W158" s="5"/>
      <c r="X158" s="5"/>
      <c r="Y158" s="5"/>
      <c r="Z158" s="5"/>
    </row>
    <row r="159" spans="1:26">
      <c r="A159" s="95"/>
      <c r="B159" s="96"/>
      <c r="C159" s="107"/>
      <c r="D159" s="96"/>
      <c r="E159" s="97"/>
      <c r="F159" s="97"/>
      <c r="G159" s="120"/>
      <c r="H159" s="96"/>
      <c r="I159" s="67" t="str">
        <f t="shared" si="12"/>
        <v/>
      </c>
      <c r="J159" s="97"/>
      <c r="K159" s="61" t="str">
        <f>IF(OR($A159="",$G159&lt;=0),"",MIN($I159,MAX(0,$I159*MIN(1,MAX(0,(Setup!$B$9-MAX($C159,Setup!$B$8)+1)/365)))))</f>
        <v/>
      </c>
      <c r="L159" s="61" t="str">
        <f t="shared" si="13"/>
        <v/>
      </c>
      <c r="M159" s="61" t="str">
        <f t="shared" si="14"/>
        <v/>
      </c>
      <c r="N159" s="107"/>
      <c r="O159" s="89"/>
      <c r="P159" s="5"/>
      <c r="Q159" s="5"/>
      <c r="R159" s="5"/>
      <c r="S159" s="5"/>
      <c r="T159" s="5"/>
      <c r="U159" s="5"/>
      <c r="V159" s="5"/>
      <c r="W159" s="5"/>
      <c r="X159" s="5"/>
      <c r="Y159" s="5"/>
      <c r="Z159" s="5"/>
    </row>
    <row r="160" spans="1:26">
      <c r="A160" s="95"/>
      <c r="B160" s="96"/>
      <c r="C160" s="107"/>
      <c r="D160" s="96"/>
      <c r="E160" s="97"/>
      <c r="F160" s="97"/>
      <c r="G160" s="120"/>
      <c r="H160" s="96"/>
      <c r="I160" s="67" t="str">
        <f t="shared" si="12"/>
        <v/>
      </c>
      <c r="J160" s="97"/>
      <c r="K160" s="61" t="str">
        <f>IF(OR($A160="",$G160&lt;=0),"",MIN($I160,MAX(0,$I160*MIN(1,MAX(0,(Setup!$B$9-MAX($C160,Setup!$B$8)+1)/365)))))</f>
        <v/>
      </c>
      <c r="L160" s="61" t="str">
        <f t="shared" si="13"/>
        <v/>
      </c>
      <c r="M160" s="61" t="str">
        <f t="shared" si="14"/>
        <v/>
      </c>
      <c r="N160" s="107"/>
      <c r="O160" s="89"/>
      <c r="P160" s="5"/>
      <c r="Q160" s="5"/>
      <c r="R160" s="5"/>
      <c r="S160" s="5"/>
      <c r="T160" s="5"/>
      <c r="U160" s="5"/>
      <c r="V160" s="5"/>
      <c r="W160" s="5"/>
      <c r="X160" s="5"/>
      <c r="Y160" s="5"/>
      <c r="Z160" s="5"/>
    </row>
    <row r="161" spans="1:26">
      <c r="A161" s="95"/>
      <c r="B161" s="96"/>
      <c r="C161" s="107"/>
      <c r="D161" s="96"/>
      <c r="E161" s="97"/>
      <c r="F161" s="97"/>
      <c r="G161" s="120"/>
      <c r="H161" s="96"/>
      <c r="I161" s="67" t="str">
        <f t="shared" si="12"/>
        <v/>
      </c>
      <c r="J161" s="97"/>
      <c r="K161" s="61" t="str">
        <f>IF(OR($A161="",$G161&lt;=0),"",MIN($I161,MAX(0,$I161*MIN(1,MAX(0,(Setup!$B$9-MAX($C161,Setup!$B$8)+1)/365)))))</f>
        <v/>
      </c>
      <c r="L161" s="61" t="str">
        <f t="shared" si="13"/>
        <v/>
      </c>
      <c r="M161" s="61" t="str">
        <f t="shared" si="14"/>
        <v/>
      </c>
      <c r="N161" s="107"/>
      <c r="O161" s="89"/>
      <c r="P161" s="5"/>
      <c r="Q161" s="5"/>
      <c r="R161" s="5"/>
      <c r="S161" s="5"/>
      <c r="T161" s="5"/>
      <c r="U161" s="5"/>
      <c r="V161" s="5"/>
      <c r="W161" s="5"/>
      <c r="X161" s="5"/>
      <c r="Y161" s="5"/>
      <c r="Z161" s="5"/>
    </row>
    <row r="162" spans="1:26">
      <c r="A162" s="95"/>
      <c r="B162" s="96"/>
      <c r="C162" s="107"/>
      <c r="D162" s="96"/>
      <c r="E162" s="97"/>
      <c r="F162" s="97"/>
      <c r="G162" s="120"/>
      <c r="H162" s="96"/>
      <c r="I162" s="67" t="str">
        <f t="shared" si="12"/>
        <v/>
      </c>
      <c r="J162" s="97"/>
      <c r="K162" s="61" t="str">
        <f>IF(OR($A162="",$G162&lt;=0),"",MIN($I162,MAX(0,$I162*MIN(1,MAX(0,(Setup!$B$9-MAX($C162,Setup!$B$8)+1)/365)))))</f>
        <v/>
      </c>
      <c r="L162" s="61" t="str">
        <f t="shared" si="13"/>
        <v/>
      </c>
      <c r="M162" s="61" t="str">
        <f t="shared" si="14"/>
        <v/>
      </c>
      <c r="N162" s="107"/>
      <c r="O162" s="89"/>
      <c r="P162" s="5"/>
      <c r="Q162" s="5"/>
      <c r="R162" s="5"/>
      <c r="S162" s="5"/>
      <c r="T162" s="5"/>
      <c r="U162" s="5"/>
      <c r="V162" s="5"/>
      <c r="W162" s="5"/>
      <c r="X162" s="5"/>
      <c r="Y162" s="5"/>
      <c r="Z162" s="5"/>
    </row>
    <row r="163" spans="1:26">
      <c r="A163" s="95"/>
      <c r="B163" s="96"/>
      <c r="C163" s="107"/>
      <c r="D163" s="96"/>
      <c r="E163" s="97"/>
      <c r="F163" s="97"/>
      <c r="G163" s="120"/>
      <c r="H163" s="96"/>
      <c r="I163" s="67" t="str">
        <f t="shared" si="12"/>
        <v/>
      </c>
      <c r="J163" s="97"/>
      <c r="K163" s="61" t="str">
        <f>IF(OR($A163="",$G163&lt;=0),"",MIN($I163,MAX(0,$I163*MIN(1,MAX(0,(Setup!$B$9-MAX($C163,Setup!$B$8)+1)/365)))))</f>
        <v/>
      </c>
      <c r="L163" s="61" t="str">
        <f t="shared" si="13"/>
        <v/>
      </c>
      <c r="M163" s="61" t="str">
        <f t="shared" si="14"/>
        <v/>
      </c>
      <c r="N163" s="107"/>
      <c r="O163" s="89"/>
      <c r="P163" s="5"/>
      <c r="Q163" s="5"/>
      <c r="R163" s="5"/>
      <c r="S163" s="5"/>
      <c r="T163" s="5"/>
      <c r="U163" s="5"/>
      <c r="V163" s="5"/>
      <c r="W163" s="5"/>
      <c r="X163" s="5"/>
      <c r="Y163" s="5"/>
      <c r="Z163" s="5"/>
    </row>
    <row r="164" spans="1:26">
      <c r="A164" s="95"/>
      <c r="B164" s="96"/>
      <c r="C164" s="107"/>
      <c r="D164" s="96"/>
      <c r="E164" s="97"/>
      <c r="F164" s="97"/>
      <c r="G164" s="120"/>
      <c r="H164" s="96"/>
      <c r="I164" s="67" t="str">
        <f t="shared" si="12"/>
        <v/>
      </c>
      <c r="J164" s="97"/>
      <c r="K164" s="61" t="str">
        <f>IF(OR($A164="",$G164&lt;=0),"",MIN($I164,MAX(0,$I164*MIN(1,MAX(0,(Setup!$B$9-MAX($C164,Setup!$B$8)+1)/365)))))</f>
        <v/>
      </c>
      <c r="L164" s="61" t="str">
        <f t="shared" si="13"/>
        <v/>
      </c>
      <c r="M164" s="61" t="str">
        <f t="shared" si="14"/>
        <v/>
      </c>
      <c r="N164" s="107"/>
      <c r="O164" s="89"/>
      <c r="P164" s="5"/>
      <c r="Q164" s="5"/>
      <c r="R164" s="5"/>
      <c r="S164" s="5"/>
      <c r="T164" s="5"/>
      <c r="U164" s="5"/>
      <c r="V164" s="5"/>
      <c r="W164" s="5"/>
      <c r="X164" s="5"/>
      <c r="Y164" s="5"/>
      <c r="Z164" s="5"/>
    </row>
    <row r="165" spans="1:26">
      <c r="A165" s="95"/>
      <c r="B165" s="96"/>
      <c r="C165" s="107"/>
      <c r="D165" s="96"/>
      <c r="E165" s="97"/>
      <c r="F165" s="97"/>
      <c r="G165" s="120"/>
      <c r="H165" s="96"/>
      <c r="I165" s="67" t="str">
        <f t="shared" ref="I165:I196" si="15">IF(OR($A165="",$G165&lt;=0),"",MAX(0,($E165-$F165)/$G165))</f>
        <v/>
      </c>
      <c r="J165" s="97"/>
      <c r="K165" s="61" t="str">
        <f>IF(OR($A165="",$G165&lt;=0),"",MIN($I165,MAX(0,$I165*MIN(1,MAX(0,(Setup!$B$9-MAX($C165,Setup!$B$8)+1)/365)))))</f>
        <v/>
      </c>
      <c r="L165" s="61" t="str">
        <f t="shared" ref="L165:L196" si="16">IF($A165="","",$J165+$K165)</f>
        <v/>
      </c>
      <c r="M165" s="61" t="str">
        <f t="shared" ref="M165:M196" si="17">IF($A165="","",MAX(0,$E165-$L165))</f>
        <v/>
      </c>
      <c r="N165" s="107"/>
      <c r="O165" s="89"/>
      <c r="P165" s="5"/>
      <c r="Q165" s="5"/>
      <c r="R165" s="5"/>
      <c r="S165" s="5"/>
      <c r="T165" s="5"/>
      <c r="U165" s="5"/>
      <c r="V165" s="5"/>
      <c r="W165" s="5"/>
      <c r="X165" s="5"/>
      <c r="Y165" s="5"/>
      <c r="Z165" s="5"/>
    </row>
    <row r="166" spans="1:26">
      <c r="A166" s="95"/>
      <c r="B166" s="96"/>
      <c r="C166" s="107"/>
      <c r="D166" s="96"/>
      <c r="E166" s="97"/>
      <c r="F166" s="97"/>
      <c r="G166" s="120"/>
      <c r="H166" s="96"/>
      <c r="I166" s="67" t="str">
        <f t="shared" si="15"/>
        <v/>
      </c>
      <c r="J166" s="97"/>
      <c r="K166" s="61" t="str">
        <f>IF(OR($A166="",$G166&lt;=0),"",MIN($I166,MAX(0,$I166*MIN(1,MAX(0,(Setup!$B$9-MAX($C166,Setup!$B$8)+1)/365)))))</f>
        <v/>
      </c>
      <c r="L166" s="61" t="str">
        <f t="shared" si="16"/>
        <v/>
      </c>
      <c r="M166" s="61" t="str">
        <f t="shared" si="17"/>
        <v/>
      </c>
      <c r="N166" s="107"/>
      <c r="O166" s="89"/>
      <c r="P166" s="5"/>
      <c r="Q166" s="5"/>
      <c r="R166" s="5"/>
      <c r="S166" s="5"/>
      <c r="T166" s="5"/>
      <c r="U166" s="5"/>
      <c r="V166" s="5"/>
      <c r="W166" s="5"/>
      <c r="X166" s="5"/>
      <c r="Y166" s="5"/>
      <c r="Z166" s="5"/>
    </row>
    <row r="167" spans="1:26">
      <c r="A167" s="95"/>
      <c r="B167" s="96"/>
      <c r="C167" s="107"/>
      <c r="D167" s="96"/>
      <c r="E167" s="97"/>
      <c r="F167" s="97"/>
      <c r="G167" s="120"/>
      <c r="H167" s="96"/>
      <c r="I167" s="67" t="str">
        <f t="shared" si="15"/>
        <v/>
      </c>
      <c r="J167" s="97"/>
      <c r="K167" s="61" t="str">
        <f>IF(OR($A167="",$G167&lt;=0),"",MIN($I167,MAX(0,$I167*MIN(1,MAX(0,(Setup!$B$9-MAX($C167,Setup!$B$8)+1)/365)))))</f>
        <v/>
      </c>
      <c r="L167" s="61" t="str">
        <f t="shared" si="16"/>
        <v/>
      </c>
      <c r="M167" s="61" t="str">
        <f t="shared" si="17"/>
        <v/>
      </c>
      <c r="N167" s="107"/>
      <c r="O167" s="89"/>
      <c r="P167" s="5"/>
      <c r="Q167" s="5"/>
      <c r="R167" s="5"/>
      <c r="S167" s="5"/>
      <c r="T167" s="5"/>
      <c r="U167" s="5"/>
      <c r="V167" s="5"/>
      <c r="W167" s="5"/>
      <c r="X167" s="5"/>
      <c r="Y167" s="5"/>
      <c r="Z167" s="5"/>
    </row>
    <row r="168" spans="1:26">
      <c r="A168" s="95"/>
      <c r="B168" s="96"/>
      <c r="C168" s="107"/>
      <c r="D168" s="96"/>
      <c r="E168" s="97"/>
      <c r="F168" s="97"/>
      <c r="G168" s="120"/>
      <c r="H168" s="96"/>
      <c r="I168" s="67" t="str">
        <f t="shared" si="15"/>
        <v/>
      </c>
      <c r="J168" s="97"/>
      <c r="K168" s="61" t="str">
        <f>IF(OR($A168="",$G168&lt;=0),"",MIN($I168,MAX(0,$I168*MIN(1,MAX(0,(Setup!$B$9-MAX($C168,Setup!$B$8)+1)/365)))))</f>
        <v/>
      </c>
      <c r="L168" s="61" t="str">
        <f t="shared" si="16"/>
        <v/>
      </c>
      <c r="M168" s="61" t="str">
        <f t="shared" si="17"/>
        <v/>
      </c>
      <c r="N168" s="107"/>
      <c r="O168" s="89"/>
      <c r="P168" s="5"/>
      <c r="Q168" s="5"/>
      <c r="R168" s="5"/>
      <c r="S168" s="5"/>
      <c r="T168" s="5"/>
      <c r="U168" s="5"/>
      <c r="V168" s="5"/>
      <c r="W168" s="5"/>
      <c r="X168" s="5"/>
      <c r="Y168" s="5"/>
      <c r="Z168" s="5"/>
    </row>
    <row r="169" spans="1:26">
      <c r="A169" s="95"/>
      <c r="B169" s="96"/>
      <c r="C169" s="107"/>
      <c r="D169" s="96"/>
      <c r="E169" s="97"/>
      <c r="F169" s="97"/>
      <c r="G169" s="120"/>
      <c r="H169" s="96"/>
      <c r="I169" s="67" t="str">
        <f t="shared" si="15"/>
        <v/>
      </c>
      <c r="J169" s="97"/>
      <c r="K169" s="61" t="str">
        <f>IF(OR($A169="",$G169&lt;=0),"",MIN($I169,MAX(0,$I169*MIN(1,MAX(0,(Setup!$B$9-MAX($C169,Setup!$B$8)+1)/365)))))</f>
        <v/>
      </c>
      <c r="L169" s="61" t="str">
        <f t="shared" si="16"/>
        <v/>
      </c>
      <c r="M169" s="61" t="str">
        <f t="shared" si="17"/>
        <v/>
      </c>
      <c r="N169" s="107"/>
      <c r="O169" s="89"/>
      <c r="P169" s="5"/>
      <c r="Q169" s="5"/>
      <c r="R169" s="5"/>
      <c r="S169" s="5"/>
      <c r="T169" s="5"/>
      <c r="U169" s="5"/>
      <c r="V169" s="5"/>
      <c r="W169" s="5"/>
      <c r="X169" s="5"/>
      <c r="Y169" s="5"/>
      <c r="Z169" s="5"/>
    </row>
    <row r="170" spans="1:26">
      <c r="A170" s="95"/>
      <c r="B170" s="96"/>
      <c r="C170" s="107"/>
      <c r="D170" s="96"/>
      <c r="E170" s="97"/>
      <c r="F170" s="97"/>
      <c r="G170" s="120"/>
      <c r="H170" s="96"/>
      <c r="I170" s="67" t="str">
        <f t="shared" si="15"/>
        <v/>
      </c>
      <c r="J170" s="97"/>
      <c r="K170" s="61" t="str">
        <f>IF(OR($A170="",$G170&lt;=0),"",MIN($I170,MAX(0,$I170*MIN(1,MAX(0,(Setup!$B$9-MAX($C170,Setup!$B$8)+1)/365)))))</f>
        <v/>
      </c>
      <c r="L170" s="61" t="str">
        <f t="shared" si="16"/>
        <v/>
      </c>
      <c r="M170" s="61" t="str">
        <f t="shared" si="17"/>
        <v/>
      </c>
      <c r="N170" s="107"/>
      <c r="O170" s="89"/>
      <c r="P170" s="5"/>
      <c r="Q170" s="5"/>
      <c r="R170" s="5"/>
      <c r="S170" s="5"/>
      <c r="T170" s="5"/>
      <c r="U170" s="5"/>
      <c r="V170" s="5"/>
      <c r="W170" s="5"/>
      <c r="X170" s="5"/>
      <c r="Y170" s="5"/>
      <c r="Z170" s="5"/>
    </row>
    <row r="171" spans="1:26">
      <c r="A171" s="95"/>
      <c r="B171" s="96"/>
      <c r="C171" s="107"/>
      <c r="D171" s="96"/>
      <c r="E171" s="97"/>
      <c r="F171" s="97"/>
      <c r="G171" s="120"/>
      <c r="H171" s="96"/>
      <c r="I171" s="67" t="str">
        <f t="shared" si="15"/>
        <v/>
      </c>
      <c r="J171" s="97"/>
      <c r="K171" s="61" t="str">
        <f>IF(OR($A171="",$G171&lt;=0),"",MIN($I171,MAX(0,$I171*MIN(1,MAX(0,(Setup!$B$9-MAX($C171,Setup!$B$8)+1)/365)))))</f>
        <v/>
      </c>
      <c r="L171" s="61" t="str">
        <f t="shared" si="16"/>
        <v/>
      </c>
      <c r="M171" s="61" t="str">
        <f t="shared" si="17"/>
        <v/>
      </c>
      <c r="N171" s="107"/>
      <c r="O171" s="89"/>
      <c r="P171" s="5"/>
      <c r="Q171" s="5"/>
      <c r="R171" s="5"/>
      <c r="S171" s="5"/>
      <c r="T171" s="5"/>
      <c r="U171" s="5"/>
      <c r="V171" s="5"/>
      <c r="W171" s="5"/>
      <c r="X171" s="5"/>
      <c r="Y171" s="5"/>
      <c r="Z171" s="5"/>
    </row>
    <row r="172" spans="1:26">
      <c r="A172" s="95"/>
      <c r="B172" s="96"/>
      <c r="C172" s="107"/>
      <c r="D172" s="96"/>
      <c r="E172" s="97"/>
      <c r="F172" s="97"/>
      <c r="G172" s="120"/>
      <c r="H172" s="96"/>
      <c r="I172" s="67" t="str">
        <f t="shared" si="15"/>
        <v/>
      </c>
      <c r="J172" s="97"/>
      <c r="K172" s="61" t="str">
        <f>IF(OR($A172="",$G172&lt;=0),"",MIN($I172,MAX(0,$I172*MIN(1,MAX(0,(Setup!$B$9-MAX($C172,Setup!$B$8)+1)/365)))))</f>
        <v/>
      </c>
      <c r="L172" s="61" t="str">
        <f t="shared" si="16"/>
        <v/>
      </c>
      <c r="M172" s="61" t="str">
        <f t="shared" si="17"/>
        <v/>
      </c>
      <c r="N172" s="107"/>
      <c r="O172" s="89"/>
      <c r="P172" s="5"/>
      <c r="Q172" s="5"/>
      <c r="R172" s="5"/>
      <c r="S172" s="5"/>
      <c r="T172" s="5"/>
      <c r="U172" s="5"/>
      <c r="V172" s="5"/>
      <c r="W172" s="5"/>
      <c r="X172" s="5"/>
      <c r="Y172" s="5"/>
      <c r="Z172" s="5"/>
    </row>
    <row r="173" spans="1:26">
      <c r="A173" s="95"/>
      <c r="B173" s="96"/>
      <c r="C173" s="107"/>
      <c r="D173" s="96"/>
      <c r="E173" s="97"/>
      <c r="F173" s="97"/>
      <c r="G173" s="120"/>
      <c r="H173" s="96"/>
      <c r="I173" s="67" t="str">
        <f t="shared" si="15"/>
        <v/>
      </c>
      <c r="J173" s="97"/>
      <c r="K173" s="61" t="str">
        <f>IF(OR($A173="",$G173&lt;=0),"",MIN($I173,MAX(0,$I173*MIN(1,MAX(0,(Setup!$B$9-MAX($C173,Setup!$B$8)+1)/365)))))</f>
        <v/>
      </c>
      <c r="L173" s="61" t="str">
        <f t="shared" si="16"/>
        <v/>
      </c>
      <c r="M173" s="61" t="str">
        <f t="shared" si="17"/>
        <v/>
      </c>
      <c r="N173" s="107"/>
      <c r="O173" s="89"/>
      <c r="P173" s="5"/>
      <c r="Q173" s="5"/>
      <c r="R173" s="5"/>
      <c r="S173" s="5"/>
      <c r="T173" s="5"/>
      <c r="U173" s="5"/>
      <c r="V173" s="5"/>
      <c r="W173" s="5"/>
      <c r="X173" s="5"/>
      <c r="Y173" s="5"/>
      <c r="Z173" s="5"/>
    </row>
    <row r="174" spans="1:26">
      <c r="A174" s="95"/>
      <c r="B174" s="96"/>
      <c r="C174" s="107"/>
      <c r="D174" s="96"/>
      <c r="E174" s="97"/>
      <c r="F174" s="97"/>
      <c r="G174" s="120"/>
      <c r="H174" s="96"/>
      <c r="I174" s="67" t="str">
        <f t="shared" si="15"/>
        <v/>
      </c>
      <c r="J174" s="97"/>
      <c r="K174" s="61" t="str">
        <f>IF(OR($A174="",$G174&lt;=0),"",MIN($I174,MAX(0,$I174*MIN(1,MAX(0,(Setup!$B$9-MAX($C174,Setup!$B$8)+1)/365)))))</f>
        <v/>
      </c>
      <c r="L174" s="61" t="str">
        <f t="shared" si="16"/>
        <v/>
      </c>
      <c r="M174" s="61" t="str">
        <f t="shared" si="17"/>
        <v/>
      </c>
      <c r="N174" s="107"/>
      <c r="O174" s="89"/>
      <c r="P174" s="5"/>
      <c r="Q174" s="5"/>
      <c r="R174" s="5"/>
      <c r="S174" s="5"/>
      <c r="T174" s="5"/>
      <c r="U174" s="5"/>
      <c r="V174" s="5"/>
      <c r="W174" s="5"/>
      <c r="X174" s="5"/>
      <c r="Y174" s="5"/>
      <c r="Z174" s="5"/>
    </row>
    <row r="175" spans="1:26">
      <c r="A175" s="95"/>
      <c r="B175" s="96"/>
      <c r="C175" s="107"/>
      <c r="D175" s="96"/>
      <c r="E175" s="97"/>
      <c r="F175" s="97"/>
      <c r="G175" s="120"/>
      <c r="H175" s="96"/>
      <c r="I175" s="67" t="str">
        <f t="shared" si="15"/>
        <v/>
      </c>
      <c r="J175" s="97"/>
      <c r="K175" s="61" t="str">
        <f>IF(OR($A175="",$G175&lt;=0),"",MIN($I175,MAX(0,$I175*MIN(1,MAX(0,(Setup!$B$9-MAX($C175,Setup!$B$8)+1)/365)))))</f>
        <v/>
      </c>
      <c r="L175" s="61" t="str">
        <f t="shared" si="16"/>
        <v/>
      </c>
      <c r="M175" s="61" t="str">
        <f t="shared" si="17"/>
        <v/>
      </c>
      <c r="N175" s="107"/>
      <c r="O175" s="89"/>
      <c r="P175" s="5"/>
      <c r="Q175" s="5"/>
      <c r="R175" s="5"/>
      <c r="S175" s="5"/>
      <c r="T175" s="5"/>
      <c r="U175" s="5"/>
      <c r="V175" s="5"/>
      <c r="W175" s="5"/>
      <c r="X175" s="5"/>
      <c r="Y175" s="5"/>
      <c r="Z175" s="5"/>
    </row>
    <row r="176" spans="1:26">
      <c r="A176" s="95"/>
      <c r="B176" s="96"/>
      <c r="C176" s="107"/>
      <c r="D176" s="96"/>
      <c r="E176" s="97"/>
      <c r="F176" s="97"/>
      <c r="G176" s="120"/>
      <c r="H176" s="96"/>
      <c r="I176" s="67" t="str">
        <f t="shared" si="15"/>
        <v/>
      </c>
      <c r="J176" s="97"/>
      <c r="K176" s="61" t="str">
        <f>IF(OR($A176="",$G176&lt;=0),"",MIN($I176,MAX(0,$I176*MIN(1,MAX(0,(Setup!$B$9-MAX($C176,Setup!$B$8)+1)/365)))))</f>
        <v/>
      </c>
      <c r="L176" s="61" t="str">
        <f t="shared" si="16"/>
        <v/>
      </c>
      <c r="M176" s="61" t="str">
        <f t="shared" si="17"/>
        <v/>
      </c>
      <c r="N176" s="107"/>
      <c r="O176" s="89"/>
      <c r="P176" s="5"/>
      <c r="Q176" s="5"/>
      <c r="R176" s="5"/>
      <c r="S176" s="5"/>
      <c r="T176" s="5"/>
      <c r="U176" s="5"/>
      <c r="V176" s="5"/>
      <c r="W176" s="5"/>
      <c r="X176" s="5"/>
      <c r="Y176" s="5"/>
      <c r="Z176" s="5"/>
    </row>
    <row r="177" spans="1:26">
      <c r="A177" s="95"/>
      <c r="B177" s="96"/>
      <c r="C177" s="107"/>
      <c r="D177" s="96"/>
      <c r="E177" s="97"/>
      <c r="F177" s="97"/>
      <c r="G177" s="120"/>
      <c r="H177" s="96"/>
      <c r="I177" s="67" t="str">
        <f t="shared" si="15"/>
        <v/>
      </c>
      <c r="J177" s="97"/>
      <c r="K177" s="61" t="str">
        <f>IF(OR($A177="",$G177&lt;=0),"",MIN($I177,MAX(0,$I177*MIN(1,MAX(0,(Setup!$B$9-MAX($C177,Setup!$B$8)+1)/365)))))</f>
        <v/>
      </c>
      <c r="L177" s="61" t="str">
        <f t="shared" si="16"/>
        <v/>
      </c>
      <c r="M177" s="61" t="str">
        <f t="shared" si="17"/>
        <v/>
      </c>
      <c r="N177" s="107"/>
      <c r="O177" s="89"/>
      <c r="P177" s="5"/>
      <c r="Q177" s="5"/>
      <c r="R177" s="5"/>
      <c r="S177" s="5"/>
      <c r="T177" s="5"/>
      <c r="U177" s="5"/>
      <c r="V177" s="5"/>
      <c r="W177" s="5"/>
      <c r="X177" s="5"/>
      <c r="Y177" s="5"/>
      <c r="Z177" s="5"/>
    </row>
    <row r="178" spans="1:26">
      <c r="A178" s="95"/>
      <c r="B178" s="96"/>
      <c r="C178" s="107"/>
      <c r="D178" s="96"/>
      <c r="E178" s="97"/>
      <c r="F178" s="97"/>
      <c r="G178" s="120"/>
      <c r="H178" s="96"/>
      <c r="I178" s="67" t="str">
        <f t="shared" si="15"/>
        <v/>
      </c>
      <c r="J178" s="97"/>
      <c r="K178" s="61" t="str">
        <f>IF(OR($A178="",$G178&lt;=0),"",MIN($I178,MAX(0,$I178*MIN(1,MAX(0,(Setup!$B$9-MAX($C178,Setup!$B$8)+1)/365)))))</f>
        <v/>
      </c>
      <c r="L178" s="61" t="str">
        <f t="shared" si="16"/>
        <v/>
      </c>
      <c r="M178" s="61" t="str">
        <f t="shared" si="17"/>
        <v/>
      </c>
      <c r="N178" s="107"/>
      <c r="O178" s="89"/>
      <c r="P178" s="5"/>
      <c r="Q178" s="5"/>
      <c r="R178" s="5"/>
      <c r="S178" s="5"/>
      <c r="T178" s="5"/>
      <c r="U178" s="5"/>
      <c r="V178" s="5"/>
      <c r="W178" s="5"/>
      <c r="X178" s="5"/>
      <c r="Y178" s="5"/>
      <c r="Z178" s="5"/>
    </row>
    <row r="179" spans="1:26">
      <c r="A179" s="95"/>
      <c r="B179" s="96"/>
      <c r="C179" s="107"/>
      <c r="D179" s="96"/>
      <c r="E179" s="97"/>
      <c r="F179" s="97"/>
      <c r="G179" s="120"/>
      <c r="H179" s="96"/>
      <c r="I179" s="67" t="str">
        <f t="shared" si="15"/>
        <v/>
      </c>
      <c r="J179" s="97"/>
      <c r="K179" s="61" t="str">
        <f>IF(OR($A179="",$G179&lt;=0),"",MIN($I179,MAX(0,$I179*MIN(1,MAX(0,(Setup!$B$9-MAX($C179,Setup!$B$8)+1)/365)))))</f>
        <v/>
      </c>
      <c r="L179" s="61" t="str">
        <f t="shared" si="16"/>
        <v/>
      </c>
      <c r="M179" s="61" t="str">
        <f t="shared" si="17"/>
        <v/>
      </c>
      <c r="N179" s="107"/>
      <c r="O179" s="89"/>
      <c r="P179" s="5"/>
      <c r="Q179" s="5"/>
      <c r="R179" s="5"/>
      <c r="S179" s="5"/>
      <c r="T179" s="5"/>
      <c r="U179" s="5"/>
      <c r="V179" s="5"/>
      <c r="W179" s="5"/>
      <c r="X179" s="5"/>
      <c r="Y179" s="5"/>
      <c r="Z179" s="5"/>
    </row>
    <row r="180" spans="1:26">
      <c r="A180" s="95"/>
      <c r="B180" s="96"/>
      <c r="C180" s="107"/>
      <c r="D180" s="96"/>
      <c r="E180" s="97"/>
      <c r="F180" s="97"/>
      <c r="G180" s="120"/>
      <c r="H180" s="96"/>
      <c r="I180" s="67" t="str">
        <f t="shared" si="15"/>
        <v/>
      </c>
      <c r="J180" s="97"/>
      <c r="K180" s="61" t="str">
        <f>IF(OR($A180="",$G180&lt;=0),"",MIN($I180,MAX(0,$I180*MIN(1,MAX(0,(Setup!$B$9-MAX($C180,Setup!$B$8)+1)/365)))))</f>
        <v/>
      </c>
      <c r="L180" s="61" t="str">
        <f t="shared" si="16"/>
        <v/>
      </c>
      <c r="M180" s="61" t="str">
        <f t="shared" si="17"/>
        <v/>
      </c>
      <c r="N180" s="107"/>
      <c r="O180" s="89"/>
      <c r="P180" s="5"/>
      <c r="Q180" s="5"/>
      <c r="R180" s="5"/>
      <c r="S180" s="5"/>
      <c r="T180" s="5"/>
      <c r="U180" s="5"/>
      <c r="V180" s="5"/>
      <c r="W180" s="5"/>
      <c r="X180" s="5"/>
      <c r="Y180" s="5"/>
      <c r="Z180" s="5"/>
    </row>
    <row r="181" spans="1:26">
      <c r="A181" s="95"/>
      <c r="B181" s="96"/>
      <c r="C181" s="107"/>
      <c r="D181" s="96"/>
      <c r="E181" s="97"/>
      <c r="F181" s="97"/>
      <c r="G181" s="120"/>
      <c r="H181" s="96"/>
      <c r="I181" s="67" t="str">
        <f t="shared" si="15"/>
        <v/>
      </c>
      <c r="J181" s="97"/>
      <c r="K181" s="61" t="str">
        <f>IF(OR($A181="",$G181&lt;=0),"",MIN($I181,MAX(0,$I181*MIN(1,MAX(0,(Setup!$B$9-MAX($C181,Setup!$B$8)+1)/365)))))</f>
        <v/>
      </c>
      <c r="L181" s="61" t="str">
        <f t="shared" si="16"/>
        <v/>
      </c>
      <c r="M181" s="61" t="str">
        <f t="shared" si="17"/>
        <v/>
      </c>
      <c r="N181" s="107"/>
      <c r="O181" s="89"/>
      <c r="P181" s="5"/>
      <c r="Q181" s="5"/>
      <c r="R181" s="5"/>
      <c r="S181" s="5"/>
      <c r="T181" s="5"/>
      <c r="U181" s="5"/>
      <c r="V181" s="5"/>
      <c r="W181" s="5"/>
      <c r="X181" s="5"/>
      <c r="Y181" s="5"/>
      <c r="Z181" s="5"/>
    </row>
    <row r="182" spans="1:26">
      <c r="A182" s="95"/>
      <c r="B182" s="96"/>
      <c r="C182" s="107"/>
      <c r="D182" s="96"/>
      <c r="E182" s="97"/>
      <c r="F182" s="97"/>
      <c r="G182" s="120"/>
      <c r="H182" s="96"/>
      <c r="I182" s="67" t="str">
        <f t="shared" si="15"/>
        <v/>
      </c>
      <c r="J182" s="97"/>
      <c r="K182" s="61" t="str">
        <f>IF(OR($A182="",$G182&lt;=0),"",MIN($I182,MAX(0,$I182*MIN(1,MAX(0,(Setup!$B$9-MAX($C182,Setup!$B$8)+1)/365)))))</f>
        <v/>
      </c>
      <c r="L182" s="61" t="str">
        <f t="shared" si="16"/>
        <v/>
      </c>
      <c r="M182" s="61" t="str">
        <f t="shared" si="17"/>
        <v/>
      </c>
      <c r="N182" s="107"/>
      <c r="O182" s="89"/>
      <c r="P182" s="5"/>
      <c r="Q182" s="5"/>
      <c r="R182" s="5"/>
      <c r="S182" s="5"/>
      <c r="T182" s="5"/>
      <c r="U182" s="5"/>
      <c r="V182" s="5"/>
      <c r="W182" s="5"/>
      <c r="X182" s="5"/>
      <c r="Y182" s="5"/>
      <c r="Z182" s="5"/>
    </row>
    <row r="183" spans="1:26">
      <c r="A183" s="95"/>
      <c r="B183" s="96"/>
      <c r="C183" s="107"/>
      <c r="D183" s="96"/>
      <c r="E183" s="97"/>
      <c r="F183" s="97"/>
      <c r="G183" s="120"/>
      <c r="H183" s="96"/>
      <c r="I183" s="67" t="str">
        <f t="shared" si="15"/>
        <v/>
      </c>
      <c r="J183" s="97"/>
      <c r="K183" s="61" t="str">
        <f>IF(OR($A183="",$G183&lt;=0),"",MIN($I183,MAX(0,$I183*MIN(1,MAX(0,(Setup!$B$9-MAX($C183,Setup!$B$8)+1)/365)))))</f>
        <v/>
      </c>
      <c r="L183" s="61" t="str">
        <f t="shared" si="16"/>
        <v/>
      </c>
      <c r="M183" s="61" t="str">
        <f t="shared" si="17"/>
        <v/>
      </c>
      <c r="N183" s="107"/>
      <c r="O183" s="89"/>
      <c r="P183" s="5"/>
      <c r="Q183" s="5"/>
      <c r="R183" s="5"/>
      <c r="S183" s="5"/>
      <c r="T183" s="5"/>
      <c r="U183" s="5"/>
      <c r="V183" s="5"/>
      <c r="W183" s="5"/>
      <c r="X183" s="5"/>
      <c r="Y183" s="5"/>
      <c r="Z183" s="5"/>
    </row>
    <row r="184" spans="1:26">
      <c r="A184" s="95"/>
      <c r="B184" s="96"/>
      <c r="C184" s="107"/>
      <c r="D184" s="96"/>
      <c r="E184" s="97"/>
      <c r="F184" s="97"/>
      <c r="G184" s="120"/>
      <c r="H184" s="96"/>
      <c r="I184" s="67" t="str">
        <f t="shared" si="15"/>
        <v/>
      </c>
      <c r="J184" s="97"/>
      <c r="K184" s="61" t="str">
        <f>IF(OR($A184="",$G184&lt;=0),"",MIN($I184,MAX(0,$I184*MIN(1,MAX(0,(Setup!$B$9-MAX($C184,Setup!$B$8)+1)/365)))))</f>
        <v/>
      </c>
      <c r="L184" s="61" t="str">
        <f t="shared" si="16"/>
        <v/>
      </c>
      <c r="M184" s="61" t="str">
        <f t="shared" si="17"/>
        <v/>
      </c>
      <c r="N184" s="107"/>
      <c r="O184" s="89"/>
      <c r="P184" s="5"/>
      <c r="Q184" s="5"/>
      <c r="R184" s="5"/>
      <c r="S184" s="5"/>
      <c r="T184" s="5"/>
      <c r="U184" s="5"/>
      <c r="V184" s="5"/>
      <c r="W184" s="5"/>
      <c r="X184" s="5"/>
      <c r="Y184" s="5"/>
      <c r="Z184" s="5"/>
    </row>
    <row r="185" spans="1:26">
      <c r="A185" s="95"/>
      <c r="B185" s="96"/>
      <c r="C185" s="107"/>
      <c r="D185" s="96"/>
      <c r="E185" s="97"/>
      <c r="F185" s="97"/>
      <c r="G185" s="120"/>
      <c r="H185" s="96"/>
      <c r="I185" s="67" t="str">
        <f t="shared" si="15"/>
        <v/>
      </c>
      <c r="J185" s="97"/>
      <c r="K185" s="61" t="str">
        <f>IF(OR($A185="",$G185&lt;=0),"",MIN($I185,MAX(0,$I185*MIN(1,MAX(0,(Setup!$B$9-MAX($C185,Setup!$B$8)+1)/365)))))</f>
        <v/>
      </c>
      <c r="L185" s="61" t="str">
        <f t="shared" si="16"/>
        <v/>
      </c>
      <c r="M185" s="61" t="str">
        <f t="shared" si="17"/>
        <v/>
      </c>
      <c r="N185" s="107"/>
      <c r="O185" s="89"/>
      <c r="P185" s="5"/>
      <c r="Q185" s="5"/>
      <c r="R185" s="5"/>
      <c r="S185" s="5"/>
      <c r="T185" s="5"/>
      <c r="U185" s="5"/>
      <c r="V185" s="5"/>
      <c r="W185" s="5"/>
      <c r="X185" s="5"/>
      <c r="Y185" s="5"/>
      <c r="Z185" s="5"/>
    </row>
    <row r="186" spans="1:26">
      <c r="A186" s="95"/>
      <c r="B186" s="96"/>
      <c r="C186" s="107"/>
      <c r="D186" s="96"/>
      <c r="E186" s="97"/>
      <c r="F186" s="97"/>
      <c r="G186" s="120"/>
      <c r="H186" s="96"/>
      <c r="I186" s="67" t="str">
        <f t="shared" si="15"/>
        <v/>
      </c>
      <c r="J186" s="97"/>
      <c r="K186" s="61" t="str">
        <f>IF(OR($A186="",$G186&lt;=0),"",MIN($I186,MAX(0,$I186*MIN(1,MAX(0,(Setup!$B$9-MAX($C186,Setup!$B$8)+1)/365)))))</f>
        <v/>
      </c>
      <c r="L186" s="61" t="str">
        <f t="shared" si="16"/>
        <v/>
      </c>
      <c r="M186" s="61" t="str">
        <f t="shared" si="17"/>
        <v/>
      </c>
      <c r="N186" s="107"/>
      <c r="O186" s="89"/>
      <c r="P186" s="5"/>
      <c r="Q186" s="5"/>
      <c r="R186" s="5"/>
      <c r="S186" s="5"/>
      <c r="T186" s="5"/>
      <c r="U186" s="5"/>
      <c r="V186" s="5"/>
      <c r="W186" s="5"/>
      <c r="X186" s="5"/>
      <c r="Y186" s="5"/>
      <c r="Z186" s="5"/>
    </row>
    <row r="187" spans="1:26">
      <c r="A187" s="95"/>
      <c r="B187" s="96"/>
      <c r="C187" s="107"/>
      <c r="D187" s="96"/>
      <c r="E187" s="97"/>
      <c r="F187" s="97"/>
      <c r="G187" s="120"/>
      <c r="H187" s="96"/>
      <c r="I187" s="67" t="str">
        <f t="shared" si="15"/>
        <v/>
      </c>
      <c r="J187" s="97"/>
      <c r="K187" s="61" t="str">
        <f>IF(OR($A187="",$G187&lt;=0),"",MIN($I187,MAX(0,$I187*MIN(1,MAX(0,(Setup!$B$9-MAX($C187,Setup!$B$8)+1)/365)))))</f>
        <v/>
      </c>
      <c r="L187" s="61" t="str">
        <f t="shared" si="16"/>
        <v/>
      </c>
      <c r="M187" s="61" t="str">
        <f t="shared" si="17"/>
        <v/>
      </c>
      <c r="N187" s="107"/>
      <c r="O187" s="89"/>
      <c r="P187" s="5"/>
      <c r="Q187" s="5"/>
      <c r="R187" s="5"/>
      <c r="S187" s="5"/>
      <c r="T187" s="5"/>
      <c r="U187" s="5"/>
      <c r="V187" s="5"/>
      <c r="W187" s="5"/>
      <c r="X187" s="5"/>
      <c r="Y187" s="5"/>
      <c r="Z187" s="5"/>
    </row>
    <row r="188" spans="1:26">
      <c r="A188" s="95"/>
      <c r="B188" s="96"/>
      <c r="C188" s="107"/>
      <c r="D188" s="96"/>
      <c r="E188" s="97"/>
      <c r="F188" s="97"/>
      <c r="G188" s="120"/>
      <c r="H188" s="96"/>
      <c r="I188" s="67" t="str">
        <f t="shared" si="15"/>
        <v/>
      </c>
      <c r="J188" s="97"/>
      <c r="K188" s="61" t="str">
        <f>IF(OR($A188="",$G188&lt;=0),"",MIN($I188,MAX(0,$I188*MIN(1,MAX(0,(Setup!$B$9-MAX($C188,Setup!$B$8)+1)/365)))))</f>
        <v/>
      </c>
      <c r="L188" s="61" t="str">
        <f t="shared" si="16"/>
        <v/>
      </c>
      <c r="M188" s="61" t="str">
        <f t="shared" si="17"/>
        <v/>
      </c>
      <c r="N188" s="107"/>
      <c r="O188" s="89"/>
      <c r="P188" s="5"/>
      <c r="Q188" s="5"/>
      <c r="R188" s="5"/>
      <c r="S188" s="5"/>
      <c r="T188" s="5"/>
      <c r="U188" s="5"/>
      <c r="V188" s="5"/>
      <c r="W188" s="5"/>
      <c r="X188" s="5"/>
      <c r="Y188" s="5"/>
      <c r="Z188" s="5"/>
    </row>
    <row r="189" spans="1:26">
      <c r="A189" s="95"/>
      <c r="B189" s="96"/>
      <c r="C189" s="107"/>
      <c r="D189" s="96"/>
      <c r="E189" s="97"/>
      <c r="F189" s="97"/>
      <c r="G189" s="120"/>
      <c r="H189" s="96"/>
      <c r="I189" s="67" t="str">
        <f t="shared" si="15"/>
        <v/>
      </c>
      <c r="J189" s="97"/>
      <c r="K189" s="61" t="str">
        <f>IF(OR($A189="",$G189&lt;=0),"",MIN($I189,MAX(0,$I189*MIN(1,MAX(0,(Setup!$B$9-MAX($C189,Setup!$B$8)+1)/365)))))</f>
        <v/>
      </c>
      <c r="L189" s="61" t="str">
        <f t="shared" si="16"/>
        <v/>
      </c>
      <c r="M189" s="61" t="str">
        <f t="shared" si="17"/>
        <v/>
      </c>
      <c r="N189" s="107"/>
      <c r="O189" s="89"/>
      <c r="P189" s="5"/>
      <c r="Q189" s="5"/>
      <c r="R189" s="5"/>
      <c r="S189" s="5"/>
      <c r="T189" s="5"/>
      <c r="U189" s="5"/>
      <c r="V189" s="5"/>
      <c r="W189" s="5"/>
      <c r="X189" s="5"/>
      <c r="Y189" s="5"/>
      <c r="Z189" s="5"/>
    </row>
    <row r="190" spans="1:26">
      <c r="A190" s="95"/>
      <c r="B190" s="96"/>
      <c r="C190" s="107"/>
      <c r="D190" s="96"/>
      <c r="E190" s="97"/>
      <c r="F190" s="97"/>
      <c r="G190" s="120"/>
      <c r="H190" s="96"/>
      <c r="I190" s="67" t="str">
        <f t="shared" si="15"/>
        <v/>
      </c>
      <c r="J190" s="97"/>
      <c r="K190" s="61" t="str">
        <f>IF(OR($A190="",$G190&lt;=0),"",MIN($I190,MAX(0,$I190*MIN(1,MAX(0,(Setup!$B$9-MAX($C190,Setup!$B$8)+1)/365)))))</f>
        <v/>
      </c>
      <c r="L190" s="61" t="str">
        <f t="shared" si="16"/>
        <v/>
      </c>
      <c r="M190" s="61" t="str">
        <f t="shared" si="17"/>
        <v/>
      </c>
      <c r="N190" s="107"/>
      <c r="O190" s="89"/>
      <c r="P190" s="5"/>
      <c r="Q190" s="5"/>
      <c r="R190" s="5"/>
      <c r="S190" s="5"/>
      <c r="T190" s="5"/>
      <c r="U190" s="5"/>
      <c r="V190" s="5"/>
      <c r="W190" s="5"/>
      <c r="X190" s="5"/>
      <c r="Y190" s="5"/>
      <c r="Z190" s="5"/>
    </row>
    <row r="191" spans="1:26">
      <c r="A191" s="95"/>
      <c r="B191" s="96"/>
      <c r="C191" s="107"/>
      <c r="D191" s="96"/>
      <c r="E191" s="97"/>
      <c r="F191" s="97"/>
      <c r="G191" s="120"/>
      <c r="H191" s="96"/>
      <c r="I191" s="67" t="str">
        <f t="shared" si="15"/>
        <v/>
      </c>
      <c r="J191" s="97"/>
      <c r="K191" s="61" t="str">
        <f>IF(OR($A191="",$G191&lt;=0),"",MIN($I191,MAX(0,$I191*MIN(1,MAX(0,(Setup!$B$9-MAX($C191,Setup!$B$8)+1)/365)))))</f>
        <v/>
      </c>
      <c r="L191" s="61" t="str">
        <f t="shared" si="16"/>
        <v/>
      </c>
      <c r="M191" s="61" t="str">
        <f t="shared" si="17"/>
        <v/>
      </c>
      <c r="N191" s="107"/>
      <c r="O191" s="89"/>
      <c r="P191" s="5"/>
      <c r="Q191" s="5"/>
      <c r="R191" s="5"/>
      <c r="S191" s="5"/>
      <c r="T191" s="5"/>
      <c r="U191" s="5"/>
      <c r="V191" s="5"/>
      <c r="W191" s="5"/>
      <c r="X191" s="5"/>
      <c r="Y191" s="5"/>
      <c r="Z191" s="5"/>
    </row>
    <row r="192" spans="1:26">
      <c r="A192" s="95"/>
      <c r="B192" s="96"/>
      <c r="C192" s="107"/>
      <c r="D192" s="96"/>
      <c r="E192" s="97"/>
      <c r="F192" s="97"/>
      <c r="G192" s="120"/>
      <c r="H192" s="96"/>
      <c r="I192" s="67" t="str">
        <f t="shared" si="15"/>
        <v/>
      </c>
      <c r="J192" s="97"/>
      <c r="K192" s="61" t="str">
        <f>IF(OR($A192="",$G192&lt;=0),"",MIN($I192,MAX(0,$I192*MIN(1,MAX(0,(Setup!$B$9-MAX($C192,Setup!$B$8)+1)/365)))))</f>
        <v/>
      </c>
      <c r="L192" s="61" t="str">
        <f t="shared" si="16"/>
        <v/>
      </c>
      <c r="M192" s="61" t="str">
        <f t="shared" si="17"/>
        <v/>
      </c>
      <c r="N192" s="107"/>
      <c r="O192" s="89"/>
      <c r="P192" s="5"/>
      <c r="Q192" s="5"/>
      <c r="R192" s="5"/>
      <c r="S192" s="5"/>
      <c r="T192" s="5"/>
      <c r="U192" s="5"/>
      <c r="V192" s="5"/>
      <c r="W192" s="5"/>
      <c r="X192" s="5"/>
      <c r="Y192" s="5"/>
      <c r="Z192" s="5"/>
    </row>
    <row r="193" spans="1:26">
      <c r="A193" s="95"/>
      <c r="B193" s="96"/>
      <c r="C193" s="107"/>
      <c r="D193" s="96"/>
      <c r="E193" s="97"/>
      <c r="F193" s="97"/>
      <c r="G193" s="120"/>
      <c r="H193" s="96"/>
      <c r="I193" s="67" t="str">
        <f t="shared" si="15"/>
        <v/>
      </c>
      <c r="J193" s="97"/>
      <c r="K193" s="61" t="str">
        <f>IF(OR($A193="",$G193&lt;=0),"",MIN($I193,MAX(0,$I193*MIN(1,MAX(0,(Setup!$B$9-MAX($C193,Setup!$B$8)+1)/365)))))</f>
        <v/>
      </c>
      <c r="L193" s="61" t="str">
        <f t="shared" si="16"/>
        <v/>
      </c>
      <c r="M193" s="61" t="str">
        <f t="shared" si="17"/>
        <v/>
      </c>
      <c r="N193" s="107"/>
      <c r="O193" s="89"/>
      <c r="P193" s="5"/>
      <c r="Q193" s="5"/>
      <c r="R193" s="5"/>
      <c r="S193" s="5"/>
      <c r="T193" s="5"/>
      <c r="U193" s="5"/>
      <c r="V193" s="5"/>
      <c r="W193" s="5"/>
      <c r="X193" s="5"/>
      <c r="Y193" s="5"/>
      <c r="Z193" s="5"/>
    </row>
    <row r="194" spans="1:26">
      <c r="A194" s="95"/>
      <c r="B194" s="96"/>
      <c r="C194" s="107"/>
      <c r="D194" s="96"/>
      <c r="E194" s="97"/>
      <c r="F194" s="97"/>
      <c r="G194" s="120"/>
      <c r="H194" s="96"/>
      <c r="I194" s="67" t="str">
        <f t="shared" si="15"/>
        <v/>
      </c>
      <c r="J194" s="97"/>
      <c r="K194" s="61" t="str">
        <f>IF(OR($A194="",$G194&lt;=0),"",MIN($I194,MAX(0,$I194*MIN(1,MAX(0,(Setup!$B$9-MAX($C194,Setup!$B$8)+1)/365)))))</f>
        <v/>
      </c>
      <c r="L194" s="61" t="str">
        <f t="shared" si="16"/>
        <v/>
      </c>
      <c r="M194" s="61" t="str">
        <f t="shared" si="17"/>
        <v/>
      </c>
      <c r="N194" s="107"/>
      <c r="O194" s="89"/>
      <c r="P194" s="5"/>
      <c r="Q194" s="5"/>
      <c r="R194" s="5"/>
      <c r="S194" s="5"/>
      <c r="T194" s="5"/>
      <c r="U194" s="5"/>
      <c r="V194" s="5"/>
      <c r="W194" s="5"/>
      <c r="X194" s="5"/>
      <c r="Y194" s="5"/>
      <c r="Z194" s="5"/>
    </row>
    <row r="195" spans="1:26">
      <c r="A195" s="95"/>
      <c r="B195" s="96"/>
      <c r="C195" s="107"/>
      <c r="D195" s="96"/>
      <c r="E195" s="97"/>
      <c r="F195" s="97"/>
      <c r="G195" s="120"/>
      <c r="H195" s="96"/>
      <c r="I195" s="67" t="str">
        <f t="shared" si="15"/>
        <v/>
      </c>
      <c r="J195" s="97"/>
      <c r="K195" s="61" t="str">
        <f>IF(OR($A195="",$G195&lt;=0),"",MIN($I195,MAX(0,$I195*MIN(1,MAX(0,(Setup!$B$9-MAX($C195,Setup!$B$8)+1)/365)))))</f>
        <v/>
      </c>
      <c r="L195" s="61" t="str">
        <f t="shared" si="16"/>
        <v/>
      </c>
      <c r="M195" s="61" t="str">
        <f t="shared" si="17"/>
        <v/>
      </c>
      <c r="N195" s="107"/>
      <c r="O195" s="89"/>
      <c r="P195" s="5"/>
      <c r="Q195" s="5"/>
      <c r="R195" s="5"/>
      <c r="S195" s="5"/>
      <c r="T195" s="5"/>
      <c r="U195" s="5"/>
      <c r="V195" s="5"/>
      <c r="W195" s="5"/>
      <c r="X195" s="5"/>
      <c r="Y195" s="5"/>
      <c r="Z195" s="5"/>
    </row>
    <row r="196" spans="1:26">
      <c r="A196" s="95"/>
      <c r="B196" s="96"/>
      <c r="C196" s="107"/>
      <c r="D196" s="96"/>
      <c r="E196" s="97"/>
      <c r="F196" s="97"/>
      <c r="G196" s="120"/>
      <c r="H196" s="96"/>
      <c r="I196" s="67" t="str">
        <f t="shared" si="15"/>
        <v/>
      </c>
      <c r="J196" s="97"/>
      <c r="K196" s="61" t="str">
        <f>IF(OR($A196="",$G196&lt;=0),"",MIN($I196,MAX(0,$I196*MIN(1,MAX(0,(Setup!$B$9-MAX($C196,Setup!$B$8)+1)/365)))))</f>
        <v/>
      </c>
      <c r="L196" s="61" t="str">
        <f t="shared" si="16"/>
        <v/>
      </c>
      <c r="M196" s="61" t="str">
        <f t="shared" si="17"/>
        <v/>
      </c>
      <c r="N196" s="107"/>
      <c r="O196" s="89"/>
      <c r="P196" s="5"/>
      <c r="Q196" s="5"/>
      <c r="R196" s="5"/>
      <c r="S196" s="5"/>
      <c r="T196" s="5"/>
      <c r="U196" s="5"/>
      <c r="V196" s="5"/>
      <c r="W196" s="5"/>
      <c r="X196" s="5"/>
      <c r="Y196" s="5"/>
      <c r="Z196" s="5"/>
    </row>
    <row r="197" spans="1:26">
      <c r="A197" s="95"/>
      <c r="B197" s="96"/>
      <c r="C197" s="107"/>
      <c r="D197" s="96"/>
      <c r="E197" s="97"/>
      <c r="F197" s="97"/>
      <c r="G197" s="120"/>
      <c r="H197" s="96"/>
      <c r="I197" s="67" t="str">
        <f t="shared" ref="I197:I204" si="18">IF(OR($A197="",$G197&lt;=0),"",MAX(0,($E197-$F197)/$G197))</f>
        <v/>
      </c>
      <c r="J197" s="97"/>
      <c r="K197" s="61" t="str">
        <f>IF(OR($A197="",$G197&lt;=0),"",MIN($I197,MAX(0,$I197*MIN(1,MAX(0,(Setup!$B$9-MAX($C197,Setup!$B$8)+1)/365)))))</f>
        <v/>
      </c>
      <c r="L197" s="61" t="str">
        <f t="shared" ref="L197:L204" si="19">IF($A197="","",$J197+$K197)</f>
        <v/>
      </c>
      <c r="M197" s="61" t="str">
        <f t="shared" ref="M197:M204" si="20">IF($A197="","",MAX(0,$E197-$L197))</f>
        <v/>
      </c>
      <c r="N197" s="107"/>
      <c r="O197" s="89"/>
      <c r="P197" s="5"/>
      <c r="Q197" s="5"/>
      <c r="R197" s="5"/>
      <c r="S197" s="5"/>
      <c r="T197" s="5"/>
      <c r="U197" s="5"/>
      <c r="V197" s="5"/>
      <c r="W197" s="5"/>
      <c r="X197" s="5"/>
      <c r="Y197" s="5"/>
      <c r="Z197" s="5"/>
    </row>
    <row r="198" spans="1:26">
      <c r="A198" s="95"/>
      <c r="B198" s="96"/>
      <c r="C198" s="107"/>
      <c r="D198" s="96"/>
      <c r="E198" s="97"/>
      <c r="F198" s="97"/>
      <c r="G198" s="120"/>
      <c r="H198" s="96"/>
      <c r="I198" s="67" t="str">
        <f t="shared" si="18"/>
        <v/>
      </c>
      <c r="J198" s="97"/>
      <c r="K198" s="61" t="str">
        <f>IF(OR($A198="",$G198&lt;=0),"",MIN($I198,MAX(0,$I198*MIN(1,MAX(0,(Setup!$B$9-MAX($C198,Setup!$B$8)+1)/365)))))</f>
        <v/>
      </c>
      <c r="L198" s="61" t="str">
        <f t="shared" si="19"/>
        <v/>
      </c>
      <c r="M198" s="61" t="str">
        <f t="shared" si="20"/>
        <v/>
      </c>
      <c r="N198" s="107"/>
      <c r="O198" s="89"/>
      <c r="P198" s="5"/>
      <c r="Q198" s="5"/>
      <c r="R198" s="5"/>
      <c r="S198" s="5"/>
      <c r="T198" s="5"/>
      <c r="U198" s="5"/>
      <c r="V198" s="5"/>
      <c r="W198" s="5"/>
      <c r="X198" s="5"/>
      <c r="Y198" s="5"/>
      <c r="Z198" s="5"/>
    </row>
    <row r="199" spans="1:26">
      <c r="A199" s="95"/>
      <c r="B199" s="96"/>
      <c r="C199" s="107"/>
      <c r="D199" s="96"/>
      <c r="E199" s="97"/>
      <c r="F199" s="97"/>
      <c r="G199" s="120"/>
      <c r="H199" s="96"/>
      <c r="I199" s="67" t="str">
        <f t="shared" si="18"/>
        <v/>
      </c>
      <c r="J199" s="97"/>
      <c r="K199" s="61" t="str">
        <f>IF(OR($A199="",$G199&lt;=0),"",MIN($I199,MAX(0,$I199*MIN(1,MAX(0,(Setup!$B$9-MAX($C199,Setup!$B$8)+1)/365)))))</f>
        <v/>
      </c>
      <c r="L199" s="61" t="str">
        <f t="shared" si="19"/>
        <v/>
      </c>
      <c r="M199" s="61" t="str">
        <f t="shared" si="20"/>
        <v/>
      </c>
      <c r="N199" s="107"/>
      <c r="O199" s="89"/>
      <c r="P199" s="5"/>
      <c r="Q199" s="5"/>
      <c r="R199" s="5"/>
      <c r="S199" s="5"/>
      <c r="T199" s="5"/>
      <c r="U199" s="5"/>
      <c r="V199" s="5"/>
      <c r="W199" s="5"/>
      <c r="X199" s="5"/>
      <c r="Y199" s="5"/>
      <c r="Z199" s="5"/>
    </row>
    <row r="200" spans="1:26">
      <c r="A200" s="95"/>
      <c r="B200" s="96"/>
      <c r="C200" s="107"/>
      <c r="D200" s="96"/>
      <c r="E200" s="97"/>
      <c r="F200" s="97"/>
      <c r="G200" s="120"/>
      <c r="H200" s="96"/>
      <c r="I200" s="67" t="str">
        <f t="shared" si="18"/>
        <v/>
      </c>
      <c r="J200" s="97"/>
      <c r="K200" s="61" t="str">
        <f>IF(OR($A200="",$G200&lt;=0),"",MIN($I200,MAX(0,$I200*MIN(1,MAX(0,(Setup!$B$9-MAX($C200,Setup!$B$8)+1)/365)))))</f>
        <v/>
      </c>
      <c r="L200" s="61" t="str">
        <f t="shared" si="19"/>
        <v/>
      </c>
      <c r="M200" s="61" t="str">
        <f t="shared" si="20"/>
        <v/>
      </c>
      <c r="N200" s="107"/>
      <c r="O200" s="89"/>
      <c r="P200" s="5"/>
      <c r="Q200" s="5"/>
      <c r="R200" s="5"/>
      <c r="S200" s="5"/>
      <c r="T200" s="5"/>
      <c r="U200" s="5"/>
      <c r="V200" s="5"/>
      <c r="W200" s="5"/>
      <c r="X200" s="5"/>
      <c r="Y200" s="5"/>
      <c r="Z200" s="5"/>
    </row>
    <row r="201" spans="1:26">
      <c r="A201" s="95"/>
      <c r="B201" s="96"/>
      <c r="C201" s="107"/>
      <c r="D201" s="96"/>
      <c r="E201" s="97"/>
      <c r="F201" s="97"/>
      <c r="G201" s="120"/>
      <c r="H201" s="96"/>
      <c r="I201" s="67" t="str">
        <f t="shared" si="18"/>
        <v/>
      </c>
      <c r="J201" s="97"/>
      <c r="K201" s="61" t="str">
        <f>IF(OR($A201="",$G201&lt;=0),"",MIN($I201,MAX(0,$I201*MIN(1,MAX(0,(Setup!$B$9-MAX($C201,Setup!$B$8)+1)/365)))))</f>
        <v/>
      </c>
      <c r="L201" s="61" t="str">
        <f t="shared" si="19"/>
        <v/>
      </c>
      <c r="M201" s="61" t="str">
        <f t="shared" si="20"/>
        <v/>
      </c>
      <c r="N201" s="107"/>
      <c r="O201" s="89"/>
      <c r="P201" s="5"/>
      <c r="Q201" s="5"/>
      <c r="R201" s="5"/>
      <c r="S201" s="5"/>
      <c r="T201" s="5"/>
      <c r="U201" s="5"/>
      <c r="V201" s="5"/>
      <c r="W201" s="5"/>
      <c r="X201" s="5"/>
      <c r="Y201" s="5"/>
      <c r="Z201" s="5"/>
    </row>
    <row r="202" spans="1:26">
      <c r="A202" s="95"/>
      <c r="B202" s="96"/>
      <c r="C202" s="107"/>
      <c r="D202" s="96"/>
      <c r="E202" s="97"/>
      <c r="F202" s="97"/>
      <c r="G202" s="120"/>
      <c r="H202" s="96"/>
      <c r="I202" s="67" t="str">
        <f t="shared" si="18"/>
        <v/>
      </c>
      <c r="J202" s="97"/>
      <c r="K202" s="61" t="str">
        <f>IF(OR($A202="",$G202&lt;=0),"",MIN($I202,MAX(0,$I202*MIN(1,MAX(0,(Setup!$B$9-MAX($C202,Setup!$B$8)+1)/365)))))</f>
        <v/>
      </c>
      <c r="L202" s="61" t="str">
        <f t="shared" si="19"/>
        <v/>
      </c>
      <c r="M202" s="61" t="str">
        <f t="shared" si="20"/>
        <v/>
      </c>
      <c r="N202" s="107"/>
      <c r="O202" s="89"/>
      <c r="P202" s="5"/>
      <c r="Q202" s="5"/>
      <c r="R202" s="5"/>
      <c r="S202" s="5"/>
      <c r="T202" s="5"/>
      <c r="U202" s="5"/>
      <c r="V202" s="5"/>
      <c r="W202" s="5"/>
      <c r="X202" s="5"/>
      <c r="Y202" s="5"/>
      <c r="Z202" s="5"/>
    </row>
    <row r="203" spans="1:26">
      <c r="A203" s="95"/>
      <c r="B203" s="96"/>
      <c r="C203" s="107"/>
      <c r="D203" s="96"/>
      <c r="E203" s="97"/>
      <c r="F203" s="97"/>
      <c r="G203" s="120"/>
      <c r="H203" s="96"/>
      <c r="I203" s="67" t="str">
        <f t="shared" si="18"/>
        <v/>
      </c>
      <c r="J203" s="97"/>
      <c r="K203" s="61" t="str">
        <f>IF(OR($A203="",$G203&lt;=0),"",MIN($I203,MAX(0,$I203*MIN(1,MAX(0,(Setup!$B$9-MAX($C203,Setup!$B$8)+1)/365)))))</f>
        <v/>
      </c>
      <c r="L203" s="61" t="str">
        <f t="shared" si="19"/>
        <v/>
      </c>
      <c r="M203" s="61" t="str">
        <f t="shared" si="20"/>
        <v/>
      </c>
      <c r="N203" s="107"/>
      <c r="O203" s="89"/>
      <c r="P203" s="5"/>
      <c r="Q203" s="5"/>
      <c r="R203" s="5"/>
      <c r="S203" s="5"/>
      <c r="T203" s="5"/>
      <c r="U203" s="5"/>
      <c r="V203" s="5"/>
      <c r="W203" s="5"/>
      <c r="X203" s="5"/>
      <c r="Y203" s="5"/>
      <c r="Z203" s="5"/>
    </row>
    <row r="204" spans="1:26">
      <c r="A204" s="98"/>
      <c r="B204" s="99"/>
      <c r="C204" s="109"/>
      <c r="D204" s="99"/>
      <c r="E204" s="100"/>
      <c r="F204" s="100"/>
      <c r="G204" s="121"/>
      <c r="H204" s="99"/>
      <c r="I204" s="69" t="str">
        <f t="shared" si="18"/>
        <v/>
      </c>
      <c r="J204" s="100"/>
      <c r="K204" s="63" t="str">
        <f>IF(OR($A204="",$G204&lt;=0),"",MIN($I204,MAX(0,$I204*MIN(1,MAX(0,(Setup!$B$9-MAX($C204,Setup!$B$8)+1)/365)))))</f>
        <v/>
      </c>
      <c r="L204" s="63" t="str">
        <f t="shared" si="19"/>
        <v/>
      </c>
      <c r="M204" s="63" t="str">
        <f t="shared" si="20"/>
        <v/>
      </c>
      <c r="N204" s="109"/>
      <c r="O204" s="104"/>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O1"/>
    <mergeCell ref="A2:O2"/>
  </mergeCells>
  <dataValidations count="1">
    <dataValidation type="list" sqref="H5:H204" xr:uid="{00000000-0002-0000-0A00-000000000000}">
      <formula1>"Straight Line"</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xr:uid="{00000000-0002-0000-0A00-000001000000}">
          <x14:formula1>
            <xm:f>Suppliers!$B$5:$B$204</xm:f>
          </x14:formula1>
          <xm:sqref>D5:D204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6208-54AB-4AC3-AE11-B7C42861D57D}">
  <dimension ref="A1:H42"/>
  <sheetViews>
    <sheetView workbookViewId="0">
      <selection activeCell="A28" sqref="A28"/>
    </sheetView>
  </sheetViews>
  <sheetFormatPr defaultRowHeight="14.25"/>
  <cols>
    <col min="1" max="1" width="21.625" customWidth="1"/>
    <col min="2" max="3" width="31.625" style="4" customWidth="1"/>
    <col min="4" max="4" width="30" style="4" customWidth="1"/>
    <col min="5" max="5" width="33.375" style="4" customWidth="1"/>
    <col min="6" max="6" width="13.375" customWidth="1"/>
    <col min="7" max="8" width="4.125" customWidth="1"/>
  </cols>
  <sheetData>
    <row r="1" spans="1:8" ht="24">
      <c r="A1" s="134" t="s">
        <v>508</v>
      </c>
      <c r="B1" s="134"/>
      <c r="C1" s="134"/>
      <c r="D1" s="134"/>
      <c r="E1" s="134"/>
      <c r="F1" s="134"/>
      <c r="G1" s="134"/>
      <c r="H1" s="134"/>
    </row>
    <row r="2" spans="1:8" ht="15">
      <c r="A2" s="135" t="s">
        <v>509</v>
      </c>
      <c r="B2" s="135"/>
      <c r="C2" s="135"/>
      <c r="D2" s="135"/>
      <c r="E2" s="135"/>
      <c r="F2" s="135"/>
      <c r="G2" s="135"/>
      <c r="H2" s="135"/>
    </row>
    <row r="3" spans="1:8" ht="15">
      <c r="A3" s="136"/>
      <c r="B3" s="137"/>
      <c r="C3" s="137"/>
      <c r="D3" s="137"/>
      <c r="E3" s="137"/>
      <c r="F3" s="136"/>
      <c r="G3" s="136"/>
      <c r="H3" s="136"/>
    </row>
    <row r="4" spans="1:8" ht="15.75">
      <c r="A4" s="138" t="s">
        <v>510</v>
      </c>
      <c r="B4" s="138"/>
      <c r="C4" s="138"/>
      <c r="D4" s="138"/>
      <c r="E4" s="138"/>
      <c r="F4" s="138"/>
      <c r="G4" s="138"/>
      <c r="H4" s="138"/>
    </row>
    <row r="5" spans="1:8" ht="15">
      <c r="A5" s="139" t="s">
        <v>511</v>
      </c>
      <c r="B5" s="140" t="s">
        <v>512</v>
      </c>
      <c r="C5" s="140" t="s">
        <v>513</v>
      </c>
      <c r="D5" s="140" t="s">
        <v>514</v>
      </c>
      <c r="E5" s="140" t="s">
        <v>47</v>
      </c>
      <c r="F5" s="136"/>
      <c r="G5" s="136"/>
      <c r="H5" s="136"/>
    </row>
    <row r="6" spans="1:8" ht="30">
      <c r="A6" s="141" t="str">
        <f>HYPERLINK("#'Read Me'!A1","Read Me")</f>
        <v>Read Me</v>
      </c>
      <c r="B6" s="137" t="s">
        <v>515</v>
      </c>
      <c r="C6" s="142" t="s">
        <v>516</v>
      </c>
      <c r="D6" s="137" t="s">
        <v>517</v>
      </c>
      <c r="E6" s="137" t="s">
        <v>518</v>
      </c>
      <c r="F6" s="136"/>
      <c r="G6" s="136"/>
      <c r="H6" s="136"/>
    </row>
    <row r="7" spans="1:8" ht="30">
      <c r="A7" s="141" t="str">
        <f>HYPERLINK("#'Setup'!A1","Setup")</f>
        <v>Setup</v>
      </c>
      <c r="B7" s="137" t="s">
        <v>519</v>
      </c>
      <c r="C7" s="142" t="s">
        <v>520</v>
      </c>
      <c r="D7" s="137" t="s">
        <v>521</v>
      </c>
      <c r="E7" s="137" t="s">
        <v>522</v>
      </c>
      <c r="F7" s="136"/>
      <c r="G7" s="136"/>
      <c r="H7" s="136"/>
    </row>
    <row r="8" spans="1:8" ht="30">
      <c r="A8" s="141" t="str">
        <f>HYPERLINK("#'Dashboard'!A1","Dashboard")</f>
        <v>Dashboard</v>
      </c>
      <c r="B8" s="137" t="s">
        <v>523</v>
      </c>
      <c r="C8" s="142" t="s">
        <v>524</v>
      </c>
      <c r="D8" s="137" t="s">
        <v>525</v>
      </c>
      <c r="E8" s="137" t="s">
        <v>526</v>
      </c>
      <c r="F8" s="136"/>
      <c r="G8" s="136"/>
      <c r="H8" s="136"/>
    </row>
    <row r="9" spans="1:8" ht="45">
      <c r="A9" s="141" t="str">
        <f>HYPERLINK("#'Exceptions'!A1","Exceptions")</f>
        <v>Exceptions</v>
      </c>
      <c r="B9" s="137" t="s">
        <v>527</v>
      </c>
      <c r="C9" s="142" t="s">
        <v>528</v>
      </c>
      <c r="D9" s="137" t="s">
        <v>529</v>
      </c>
      <c r="E9" s="137" t="s">
        <v>530</v>
      </c>
      <c r="F9" s="136"/>
      <c r="G9" s="136"/>
      <c r="H9" s="136"/>
    </row>
    <row r="10" spans="1:8" ht="30">
      <c r="A10" s="141" t="str">
        <f>HYPERLINK("#'Cash Flow &amp; Ageing'!A1","Cash Flow &amp; Ageing")</f>
        <v>Cash Flow &amp; Ageing</v>
      </c>
      <c r="B10" s="137" t="s">
        <v>531</v>
      </c>
      <c r="C10" s="142" t="s">
        <v>532</v>
      </c>
      <c r="D10" s="137" t="s">
        <v>533</v>
      </c>
      <c r="E10" s="137" t="s">
        <v>534</v>
      </c>
      <c r="F10" s="136"/>
      <c r="G10" s="136"/>
      <c r="H10" s="136"/>
    </row>
    <row r="11" spans="1:8" ht="30">
      <c r="A11" s="141" t="str">
        <f>HYPERLINK("#'Professional Review'!A1","Professional Review")</f>
        <v>Professional Review</v>
      </c>
      <c r="B11" s="137" t="s">
        <v>535</v>
      </c>
      <c r="C11" s="142" t="s">
        <v>536</v>
      </c>
      <c r="D11" s="137" t="s">
        <v>537</v>
      </c>
      <c r="E11" s="137" t="s">
        <v>538</v>
      </c>
      <c r="F11" s="136"/>
      <c r="G11" s="136"/>
      <c r="H11" s="136"/>
    </row>
    <row r="12" spans="1:8" ht="30">
      <c r="A12" s="141" t="str">
        <f>HYPERLINK("#'Year End'!A1","Year End")</f>
        <v>Year End</v>
      </c>
      <c r="B12" s="137" t="s">
        <v>539</v>
      </c>
      <c r="C12" s="142" t="s">
        <v>540</v>
      </c>
      <c r="D12" s="137" t="s">
        <v>541</v>
      </c>
      <c r="E12" s="137" t="s">
        <v>542</v>
      </c>
      <c r="F12" s="136"/>
      <c r="G12" s="136"/>
      <c r="H12" s="136"/>
    </row>
    <row r="13" spans="1:8" ht="15">
      <c r="A13" s="141" t="str">
        <f>HYPERLINK("#'Audit Trail'!A1","Audit Trail")</f>
        <v>Audit Trail</v>
      </c>
      <c r="B13" s="137" t="s">
        <v>543</v>
      </c>
      <c r="C13" s="142" t="s">
        <v>544</v>
      </c>
      <c r="D13" s="137" t="s">
        <v>545</v>
      </c>
      <c r="E13" s="137" t="s">
        <v>546</v>
      </c>
      <c r="F13" s="136"/>
      <c r="G13" s="136"/>
      <c r="H13" s="136"/>
    </row>
    <row r="14" spans="1:8" ht="30">
      <c r="A14" s="141" t="str">
        <f>HYPERLINK("#'Import Templates'!A1","Import Templates")</f>
        <v>Import Templates</v>
      </c>
      <c r="B14" s="137" t="s">
        <v>547</v>
      </c>
      <c r="C14" s="142" t="s">
        <v>548</v>
      </c>
      <c r="D14" s="137" t="s">
        <v>545</v>
      </c>
      <c r="E14" s="137" t="s">
        <v>549</v>
      </c>
      <c r="F14" s="136"/>
      <c r="G14" s="136"/>
      <c r="H14" s="136"/>
    </row>
    <row r="15" spans="1:8" ht="15">
      <c r="A15" s="136"/>
      <c r="B15" s="137"/>
      <c r="C15" s="137"/>
      <c r="D15" s="137"/>
      <c r="E15" s="137"/>
      <c r="F15" s="136"/>
      <c r="G15" s="136"/>
      <c r="H15" s="136"/>
    </row>
    <row r="16" spans="1:8" ht="15">
      <c r="A16" s="136"/>
      <c r="B16" s="137"/>
      <c r="C16" s="137"/>
      <c r="D16" s="137"/>
      <c r="E16" s="137"/>
      <c r="F16" s="136"/>
      <c r="G16" s="136"/>
      <c r="H16" s="136"/>
    </row>
    <row r="17" spans="1:8" ht="15.75">
      <c r="A17" s="138" t="s">
        <v>550</v>
      </c>
      <c r="B17" s="138"/>
      <c r="C17" s="138"/>
      <c r="D17" s="138"/>
      <c r="E17" s="138"/>
      <c r="F17" s="138"/>
      <c r="G17" s="138"/>
      <c r="H17" s="138"/>
    </row>
    <row r="18" spans="1:8" ht="15">
      <c r="A18" s="139" t="s">
        <v>551</v>
      </c>
      <c r="B18" s="140" t="s">
        <v>552</v>
      </c>
      <c r="C18" s="140" t="s">
        <v>553</v>
      </c>
      <c r="D18" s="140" t="s">
        <v>554</v>
      </c>
      <c r="E18" s="140" t="s">
        <v>555</v>
      </c>
      <c r="F18" s="139" t="s">
        <v>214</v>
      </c>
      <c r="G18" s="136"/>
      <c r="H18" s="136"/>
    </row>
    <row r="19" spans="1:8" ht="45">
      <c r="A19" s="143" t="str">
        <f>HYPERLINK("#'Dashboard'!A1","Dashboard!A4:O12")</f>
        <v>Dashboard!A4:O12</v>
      </c>
      <c r="B19" s="137" t="s">
        <v>556</v>
      </c>
      <c r="C19" s="142" t="s">
        <v>557</v>
      </c>
      <c r="D19" s="142" t="s">
        <v>558</v>
      </c>
      <c r="E19" s="137" t="s">
        <v>559</v>
      </c>
      <c r="F19" s="136" t="s">
        <v>560</v>
      </c>
      <c r="G19" s="136"/>
      <c r="H19" s="136"/>
    </row>
    <row r="20" spans="1:8" ht="45">
      <c r="A20" s="143" t="str">
        <f>HYPERLINK("#'Exceptions'!A1","Exceptions!A6:D13")</f>
        <v>Exceptions!A6:D13</v>
      </c>
      <c r="B20" s="137" t="s">
        <v>561</v>
      </c>
      <c r="C20" s="142" t="s">
        <v>562</v>
      </c>
      <c r="D20" s="142" t="s">
        <v>563</v>
      </c>
      <c r="E20" s="137" t="s">
        <v>564</v>
      </c>
      <c r="F20" s="136" t="s">
        <v>560</v>
      </c>
      <c r="G20" s="136"/>
      <c r="H20" s="136"/>
    </row>
    <row r="21" spans="1:8" ht="45">
      <c r="A21" s="143" t="str">
        <f>HYPERLINK("#'Cash Flow &amp; Ageing'!A1","Cash Flow &amp; Ageing!A10:F22")</f>
        <v>Cash Flow &amp; Ageing!A10:F22</v>
      </c>
      <c r="B21" s="137" t="s">
        <v>565</v>
      </c>
      <c r="C21" s="142" t="s">
        <v>566</v>
      </c>
      <c r="D21" s="142" t="s">
        <v>567</v>
      </c>
      <c r="E21" s="137" t="s">
        <v>568</v>
      </c>
      <c r="F21" s="136" t="s">
        <v>560</v>
      </c>
      <c r="G21" s="136"/>
      <c r="H21" s="136"/>
    </row>
    <row r="22" spans="1:8" ht="30">
      <c r="A22" s="143" t="str">
        <f>HYPERLINK("#'Cash Flow &amp; Ageing'!A1","Cash Flow &amp; Ageing!H10:J14")</f>
        <v>Cash Flow &amp; Ageing!H10:J14</v>
      </c>
      <c r="B22" s="137" t="s">
        <v>569</v>
      </c>
      <c r="C22" s="142" t="s">
        <v>570</v>
      </c>
      <c r="D22" s="142" t="s">
        <v>571</v>
      </c>
      <c r="E22" s="137" t="s">
        <v>572</v>
      </c>
      <c r="F22" s="136" t="s">
        <v>560</v>
      </c>
      <c r="G22" s="136"/>
      <c r="H22" s="136"/>
    </row>
    <row r="23" spans="1:8" ht="60">
      <c r="A23" s="143" t="str">
        <f>HYPERLINK("#'Professional Review'!A1","Professional Review!A6:E12")</f>
        <v>Professional Review!A6:E12</v>
      </c>
      <c r="B23" s="137" t="s">
        <v>573</v>
      </c>
      <c r="C23" s="142" t="s">
        <v>574</v>
      </c>
      <c r="D23" s="142" t="s">
        <v>575</v>
      </c>
      <c r="E23" s="137" t="s">
        <v>576</v>
      </c>
      <c r="F23" s="136" t="s">
        <v>560</v>
      </c>
      <c r="G23" s="136"/>
      <c r="H23" s="136"/>
    </row>
    <row r="24" spans="1:8" ht="45">
      <c r="A24" s="143" t="str">
        <f>HYPERLINK("#'Year End'!A1","Year End!B21:B25")</f>
        <v>Year End!B21:B25</v>
      </c>
      <c r="B24" s="137" t="s">
        <v>577</v>
      </c>
      <c r="C24" s="142" t="s">
        <v>578</v>
      </c>
      <c r="D24" s="142" t="s">
        <v>579</v>
      </c>
      <c r="E24" s="137" t="s">
        <v>580</v>
      </c>
      <c r="F24" s="136" t="s">
        <v>560</v>
      </c>
      <c r="G24" s="136"/>
      <c r="H24" s="136"/>
    </row>
    <row r="25" spans="1:8" ht="30">
      <c r="A25" s="143" t="str">
        <f>HYPERLINK("#'P&amp;L'!A1","P&amp;L!A4:E30")</f>
        <v>P&amp;L!A4:E30</v>
      </c>
      <c r="B25" s="137" t="s">
        <v>581</v>
      </c>
      <c r="C25" s="142" t="s">
        <v>582</v>
      </c>
      <c r="D25" s="142" t="s">
        <v>583</v>
      </c>
      <c r="E25" s="137" t="s">
        <v>584</v>
      </c>
      <c r="F25" s="136" t="s">
        <v>560</v>
      </c>
      <c r="G25" s="136"/>
      <c r="H25" s="136"/>
    </row>
    <row r="26" spans="1:8" ht="30">
      <c r="A26" s="143" t="str">
        <f>HYPERLINK("#'Balance Sheet'!A1","Balance Sheet!A4:E30")</f>
        <v>Balance Sheet!A4:E30</v>
      </c>
      <c r="B26" s="137" t="s">
        <v>585</v>
      </c>
      <c r="C26" s="142" t="s">
        <v>586</v>
      </c>
      <c r="D26" s="142" t="s">
        <v>587</v>
      </c>
      <c r="E26" s="137" t="s">
        <v>588</v>
      </c>
      <c r="F26" s="136" t="s">
        <v>560</v>
      </c>
      <c r="G26" s="136"/>
      <c r="H26" s="136"/>
    </row>
    <row r="27" spans="1:8" ht="45">
      <c r="A27" s="143" t="str">
        <f>HYPERLINK("#'Bank Reconciliation'!A1","Bank Reconciliation!A12:E18")</f>
        <v>Bank Reconciliation!A12:E18</v>
      </c>
      <c r="B27" s="137" t="s">
        <v>589</v>
      </c>
      <c r="C27" s="142" t="s">
        <v>590</v>
      </c>
      <c r="D27" s="142" t="s">
        <v>591</v>
      </c>
      <c r="E27" s="137" t="s">
        <v>592</v>
      </c>
      <c r="F27" s="136" t="s">
        <v>560</v>
      </c>
      <c r="G27" s="136"/>
      <c r="H27" s="136"/>
    </row>
    <row r="28" spans="1:8" ht="15">
      <c r="A28" s="136"/>
      <c r="B28" s="137"/>
      <c r="C28" s="137"/>
      <c r="D28" s="137"/>
      <c r="E28" s="137"/>
      <c r="F28" s="136"/>
      <c r="G28" s="136"/>
      <c r="H28" s="136"/>
    </row>
    <row r="29" spans="1:8" ht="15">
      <c r="A29" s="136"/>
      <c r="B29" s="137"/>
      <c r="C29" s="137"/>
      <c r="D29" s="137"/>
      <c r="E29" s="137"/>
      <c r="F29" s="136"/>
      <c r="G29" s="136"/>
      <c r="H29" s="136"/>
    </row>
    <row r="30" spans="1:8" ht="15.75">
      <c r="A30" s="138" t="s">
        <v>593</v>
      </c>
      <c r="B30" s="138"/>
      <c r="C30" s="138"/>
      <c r="D30" s="138"/>
      <c r="E30" s="138"/>
      <c r="F30" s="138"/>
      <c r="G30" s="138"/>
      <c r="H30" s="138"/>
    </row>
    <row r="31" spans="1:8" ht="15">
      <c r="A31" s="139" t="s">
        <v>594</v>
      </c>
      <c r="B31" s="140" t="s">
        <v>595</v>
      </c>
      <c r="C31" s="140" t="s">
        <v>596</v>
      </c>
      <c r="D31" s="140" t="s">
        <v>597</v>
      </c>
      <c r="E31" s="140" t="s">
        <v>598</v>
      </c>
      <c r="F31" s="139" t="s">
        <v>599</v>
      </c>
      <c r="G31" s="136"/>
      <c r="H31" s="136"/>
    </row>
    <row r="32" spans="1:8" ht="30">
      <c r="A32" s="144" t="s">
        <v>8</v>
      </c>
      <c r="B32" s="142" t="s">
        <v>600</v>
      </c>
      <c r="C32" s="137" t="s">
        <v>601</v>
      </c>
      <c r="D32" s="137" t="s">
        <v>602</v>
      </c>
      <c r="E32" s="137" t="s">
        <v>603</v>
      </c>
      <c r="F32" s="136" t="s">
        <v>604</v>
      </c>
      <c r="G32" s="136"/>
      <c r="H32" s="136"/>
    </row>
    <row r="33" spans="1:8" ht="30">
      <c r="A33" s="144" t="s">
        <v>605</v>
      </c>
      <c r="B33" s="142" t="s">
        <v>606</v>
      </c>
      <c r="C33" s="137" t="s">
        <v>607</v>
      </c>
      <c r="D33" s="137" t="s">
        <v>608</v>
      </c>
      <c r="E33" s="137" t="s">
        <v>603</v>
      </c>
      <c r="F33" s="136" t="s">
        <v>609</v>
      </c>
      <c r="G33" s="136"/>
      <c r="H33" s="136"/>
    </row>
    <row r="34" spans="1:8" ht="30">
      <c r="A34" s="144" t="s">
        <v>610</v>
      </c>
      <c r="B34" s="142" t="s">
        <v>17</v>
      </c>
      <c r="C34" s="137" t="s">
        <v>611</v>
      </c>
      <c r="D34" s="137" t="s">
        <v>612</v>
      </c>
      <c r="E34" s="137" t="s">
        <v>603</v>
      </c>
      <c r="F34" s="136" t="s">
        <v>609</v>
      </c>
      <c r="G34" s="136"/>
      <c r="H34" s="136"/>
    </row>
    <row r="35" spans="1:8" ht="30">
      <c r="A35" s="144" t="s">
        <v>613</v>
      </c>
      <c r="B35" s="142" t="s">
        <v>614</v>
      </c>
      <c r="C35" s="137" t="s">
        <v>615</v>
      </c>
      <c r="D35" s="137" t="s">
        <v>616</v>
      </c>
      <c r="E35" s="137" t="s">
        <v>603</v>
      </c>
      <c r="F35" s="136" t="s">
        <v>609</v>
      </c>
      <c r="G35" s="136"/>
      <c r="H35" s="136"/>
    </row>
    <row r="36" spans="1:8" ht="30">
      <c r="A36" s="144" t="s">
        <v>26</v>
      </c>
      <c r="B36" s="142" t="s">
        <v>617</v>
      </c>
      <c r="C36" s="137" t="s">
        <v>618</v>
      </c>
      <c r="D36" s="137" t="s">
        <v>619</v>
      </c>
      <c r="E36" s="137" t="s">
        <v>620</v>
      </c>
      <c r="F36" s="136" t="s">
        <v>621</v>
      </c>
      <c r="G36" s="136"/>
      <c r="H36" s="136"/>
    </row>
    <row r="37" spans="1:8" ht="30">
      <c r="A37" s="144" t="s">
        <v>622</v>
      </c>
      <c r="B37" s="142" t="s">
        <v>623</v>
      </c>
      <c r="C37" s="137" t="s">
        <v>624</v>
      </c>
      <c r="D37" s="137" t="s">
        <v>625</v>
      </c>
      <c r="E37" s="137" t="s">
        <v>626</v>
      </c>
      <c r="F37" s="136" t="s">
        <v>604</v>
      </c>
      <c r="G37" s="136"/>
      <c r="H37" s="136"/>
    </row>
    <row r="38" spans="1:8" ht="15">
      <c r="A38" s="136"/>
      <c r="B38" s="137"/>
      <c r="C38" s="137"/>
      <c r="D38" s="137"/>
      <c r="E38" s="137"/>
      <c r="F38" s="136"/>
      <c r="G38" s="136"/>
      <c r="H38" s="136"/>
    </row>
    <row r="39" spans="1:8" ht="15">
      <c r="A39" s="136"/>
      <c r="B39" s="137"/>
      <c r="C39" s="137"/>
      <c r="D39" s="137"/>
      <c r="E39" s="137"/>
      <c r="F39" s="136"/>
      <c r="G39" s="136"/>
      <c r="H39" s="136"/>
    </row>
    <row r="40" spans="1:8" ht="15.75">
      <c r="A40" s="138" t="s">
        <v>627</v>
      </c>
      <c r="B40" s="138"/>
      <c r="C40" s="138"/>
      <c r="D40" s="138"/>
      <c r="E40" s="138"/>
      <c r="F40" s="138"/>
      <c r="G40" s="138"/>
      <c r="H40" s="138"/>
    </row>
    <row r="41" spans="1:8">
      <c r="A41" s="145" t="s">
        <v>628</v>
      </c>
      <c r="B41" s="145"/>
      <c r="C41" s="145"/>
      <c r="D41" s="145"/>
      <c r="E41" s="145"/>
      <c r="F41" s="145"/>
      <c r="G41" s="145"/>
      <c r="H41" s="145"/>
    </row>
    <row r="42" spans="1:8">
      <c r="A42" s="145"/>
      <c r="B42" s="145"/>
      <c r="C42" s="145"/>
      <c r="D42" s="145"/>
      <c r="E42" s="145"/>
      <c r="F42" s="145"/>
      <c r="G42" s="145"/>
      <c r="H42" s="145"/>
    </row>
  </sheetData>
  <sheetProtection sheet="1" objects="1" scenarios="1" insertRows="0" sort="0" autoFilter="0"/>
  <mergeCells count="7">
    <mergeCell ref="A41:H42"/>
    <mergeCell ref="A1:H1"/>
    <mergeCell ref="A2:H2"/>
    <mergeCell ref="A4:H4"/>
    <mergeCell ref="A17:H17"/>
    <mergeCell ref="A30:H30"/>
    <mergeCell ref="A40:H4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600"/>
  <sheetViews>
    <sheetView workbookViewId="0"/>
  </sheetViews>
  <sheetFormatPr defaultRowHeight="14.25"/>
  <cols>
    <col min="1" max="1" width="5.625" bestFit="1" customWidth="1"/>
    <col min="2" max="2" width="33.375" bestFit="1" customWidth="1"/>
    <col min="3" max="3" width="13" bestFit="1" customWidth="1"/>
    <col min="4" max="4" width="22.625" bestFit="1" customWidth="1"/>
    <col min="5" max="5" width="19.125" bestFit="1" customWidth="1"/>
    <col min="6" max="6" width="9.375" bestFit="1" customWidth="1"/>
    <col min="7" max="7" width="10.125" bestFit="1" customWidth="1"/>
    <col min="8" max="8" width="18.25" bestFit="1" customWidth="1"/>
    <col min="9" max="9" width="14.875" bestFit="1" customWidth="1"/>
  </cols>
  <sheetData>
    <row r="1" spans="1:26" ht="23.25">
      <c r="A1" s="40" t="s">
        <v>286</v>
      </c>
      <c r="B1" s="40"/>
      <c r="C1" s="40"/>
      <c r="D1" s="40"/>
      <c r="E1" s="40"/>
      <c r="F1" s="40"/>
      <c r="G1" s="40"/>
      <c r="H1" s="40"/>
      <c r="I1" s="40"/>
      <c r="J1" s="5"/>
      <c r="K1" s="5"/>
      <c r="L1" s="5"/>
      <c r="M1" s="5"/>
      <c r="N1" s="5"/>
      <c r="O1" s="5"/>
      <c r="P1" s="5"/>
      <c r="Q1" s="5"/>
      <c r="R1" s="5"/>
      <c r="S1" s="5"/>
      <c r="T1" s="5"/>
      <c r="U1" s="5"/>
      <c r="V1" s="5"/>
      <c r="W1" s="5"/>
      <c r="X1" s="5"/>
      <c r="Y1" s="5"/>
      <c r="Z1" s="5"/>
    </row>
    <row r="2" spans="1:26">
      <c r="A2" s="41" t="s">
        <v>287</v>
      </c>
      <c r="B2" s="41"/>
      <c r="C2" s="41"/>
      <c r="D2" s="41"/>
      <c r="E2" s="41"/>
      <c r="F2" s="41"/>
      <c r="G2" s="41"/>
      <c r="H2" s="41"/>
      <c r="I2" s="41"/>
      <c r="J2" s="5"/>
      <c r="K2" s="5"/>
      <c r="L2" s="5"/>
      <c r="M2" s="5"/>
      <c r="N2" s="5"/>
      <c r="O2" s="5"/>
      <c r="P2" s="5"/>
      <c r="Q2" s="5"/>
      <c r="R2" s="5"/>
      <c r="S2" s="5"/>
      <c r="T2" s="5"/>
      <c r="U2" s="5"/>
      <c r="V2" s="5"/>
      <c r="W2" s="5"/>
      <c r="X2" s="5"/>
      <c r="Y2" s="5"/>
      <c r="Z2" s="5"/>
    </row>
    <row r="3" spans="1:26">
      <c r="A3" s="5"/>
      <c r="B3" s="5"/>
      <c r="C3" s="5"/>
      <c r="D3" s="5"/>
      <c r="E3" s="5"/>
      <c r="F3" s="5"/>
      <c r="G3" s="5"/>
      <c r="H3" s="5"/>
      <c r="I3" s="5"/>
      <c r="J3" s="5"/>
      <c r="K3" s="5"/>
      <c r="L3" s="5"/>
      <c r="M3" s="5"/>
      <c r="N3" s="5"/>
      <c r="O3" s="5"/>
      <c r="P3" s="5"/>
      <c r="Q3" s="5"/>
      <c r="R3" s="5"/>
      <c r="S3" s="5"/>
      <c r="T3" s="5"/>
      <c r="U3" s="5"/>
      <c r="V3" s="5"/>
      <c r="W3" s="5"/>
      <c r="X3" s="5"/>
      <c r="Y3" s="5"/>
      <c r="Z3" s="5"/>
    </row>
    <row r="4" spans="1:26" ht="15">
      <c r="A4" s="1" t="s">
        <v>71</v>
      </c>
      <c r="B4" s="2" t="s">
        <v>72</v>
      </c>
      <c r="C4" s="2" t="s">
        <v>73</v>
      </c>
      <c r="D4" s="2" t="s">
        <v>74</v>
      </c>
      <c r="E4" s="2" t="s">
        <v>77</v>
      </c>
      <c r="F4" s="2" t="s">
        <v>288</v>
      </c>
      <c r="G4" s="2" t="s">
        <v>289</v>
      </c>
      <c r="H4" s="2" t="s">
        <v>80</v>
      </c>
      <c r="I4" s="3" t="s">
        <v>75</v>
      </c>
      <c r="J4" s="5"/>
      <c r="K4" s="5"/>
      <c r="L4" s="5"/>
      <c r="M4" s="5"/>
      <c r="N4" s="5"/>
      <c r="O4" s="5"/>
      <c r="P4" s="5"/>
      <c r="Q4" s="5"/>
      <c r="R4" s="5"/>
      <c r="S4" s="5"/>
      <c r="T4" s="5"/>
      <c r="U4" s="5"/>
      <c r="V4" s="5"/>
      <c r="W4" s="5"/>
      <c r="X4" s="5"/>
      <c r="Y4" s="5"/>
      <c r="Z4" s="5"/>
    </row>
    <row r="5" spans="1:26">
      <c r="A5" s="15" t="str">
        <f>'Chart of Accounts'!A5</f>
        <v>1000</v>
      </c>
      <c r="B5" s="16" t="str">
        <f>'Chart of Accounts'!B5</f>
        <v>Business Current Account</v>
      </c>
      <c r="C5" s="16" t="str">
        <f>'Chart of Accounts'!C5</f>
        <v>Asset</v>
      </c>
      <c r="D5" s="16" t="str">
        <f>'Chart of Accounts'!D5</f>
        <v>Bank</v>
      </c>
      <c r="E5" s="9">
        <f>'Chart of Accounts'!G5</f>
        <v>0</v>
      </c>
      <c r="F5" s="9">
        <f>'Chart of Accounts'!H5</f>
        <v>0</v>
      </c>
      <c r="G5" s="9">
        <f>'Chart of Accounts'!I5</f>
        <v>0</v>
      </c>
      <c r="H5" s="9">
        <f>'Chart of Accounts'!J5</f>
        <v>0</v>
      </c>
      <c r="I5" s="17" t="str">
        <f>'Chart of Accounts'!E5</f>
        <v>Debit</v>
      </c>
      <c r="J5" s="5"/>
      <c r="K5" s="5"/>
      <c r="L5" s="5"/>
      <c r="M5" s="5"/>
      <c r="N5" s="5"/>
      <c r="O5" s="5"/>
      <c r="P5" s="5"/>
      <c r="Q5" s="5"/>
      <c r="R5" s="5"/>
      <c r="S5" s="5"/>
      <c r="T5" s="5"/>
      <c r="U5" s="5"/>
      <c r="V5" s="5"/>
      <c r="W5" s="5"/>
      <c r="X5" s="5"/>
      <c r="Y5" s="5"/>
      <c r="Z5" s="5"/>
    </row>
    <row r="6" spans="1:26">
      <c r="A6" s="18" t="str">
        <f>'Chart of Accounts'!A6</f>
        <v>1010</v>
      </c>
      <c r="B6" s="19" t="str">
        <f>'Chart of Accounts'!B6</f>
        <v>Cash in Hand</v>
      </c>
      <c r="C6" s="19" t="str">
        <f>'Chart of Accounts'!C6</f>
        <v>Asset</v>
      </c>
      <c r="D6" s="19" t="str">
        <f>'Chart of Accounts'!D6</f>
        <v>Cash</v>
      </c>
      <c r="E6" s="11">
        <f>'Chart of Accounts'!G6</f>
        <v>0</v>
      </c>
      <c r="F6" s="11">
        <f>'Chart of Accounts'!H6</f>
        <v>0</v>
      </c>
      <c r="G6" s="11">
        <f>'Chart of Accounts'!I6</f>
        <v>0</v>
      </c>
      <c r="H6" s="11">
        <f>'Chart of Accounts'!J6</f>
        <v>0</v>
      </c>
      <c r="I6" s="20" t="str">
        <f>'Chart of Accounts'!E6</f>
        <v>Debit</v>
      </c>
      <c r="J6" s="5"/>
      <c r="K6" s="5"/>
      <c r="L6" s="5"/>
      <c r="M6" s="5"/>
      <c r="N6" s="5"/>
      <c r="O6" s="5"/>
      <c r="P6" s="5"/>
      <c r="Q6" s="5"/>
      <c r="R6" s="5"/>
      <c r="S6" s="5"/>
      <c r="T6" s="5"/>
      <c r="U6" s="5"/>
      <c r="V6" s="5"/>
      <c r="W6" s="5"/>
      <c r="X6" s="5"/>
      <c r="Y6" s="5"/>
      <c r="Z6" s="5"/>
    </row>
    <row r="7" spans="1:26">
      <c r="A7" s="18" t="str">
        <f>'Chart of Accounts'!A7</f>
        <v>1100</v>
      </c>
      <c r="B7" s="19" t="str">
        <f>'Chart of Accounts'!B7</f>
        <v>Trade Debtors</v>
      </c>
      <c r="C7" s="19" t="str">
        <f>'Chart of Accounts'!C7</f>
        <v>Asset</v>
      </c>
      <c r="D7" s="19" t="str">
        <f>'Chart of Accounts'!D7</f>
        <v>Trade Debtors</v>
      </c>
      <c r="E7" s="11">
        <f>'Chart of Accounts'!G7</f>
        <v>0</v>
      </c>
      <c r="F7" s="11">
        <f>'Chart of Accounts'!H7</f>
        <v>0</v>
      </c>
      <c r="G7" s="11">
        <f>'Chart of Accounts'!I7</f>
        <v>0</v>
      </c>
      <c r="H7" s="11">
        <f>'Chart of Accounts'!J7</f>
        <v>0</v>
      </c>
      <c r="I7" s="20" t="str">
        <f>'Chart of Accounts'!E7</f>
        <v>Debit</v>
      </c>
      <c r="J7" s="5"/>
      <c r="K7" s="5"/>
      <c r="L7" s="5"/>
      <c r="M7" s="5"/>
      <c r="N7" s="5"/>
      <c r="O7" s="5"/>
      <c r="P7" s="5"/>
      <c r="Q7" s="5"/>
      <c r="R7" s="5"/>
      <c r="S7" s="5"/>
      <c r="T7" s="5"/>
      <c r="U7" s="5"/>
      <c r="V7" s="5"/>
      <c r="W7" s="5"/>
      <c r="X7" s="5"/>
      <c r="Y7" s="5"/>
      <c r="Z7" s="5"/>
    </row>
    <row r="8" spans="1:26">
      <c r="A8" s="18" t="str">
        <f>'Chart of Accounts'!A8</f>
        <v>1200</v>
      </c>
      <c r="B8" s="19" t="str">
        <f>'Chart of Accounts'!B8</f>
        <v>Prepayments</v>
      </c>
      <c r="C8" s="19" t="str">
        <f>'Chart of Accounts'!C8</f>
        <v>Asset</v>
      </c>
      <c r="D8" s="19" t="str">
        <f>'Chart of Accounts'!D8</f>
        <v>Prepayments</v>
      </c>
      <c r="E8" s="11">
        <f>'Chart of Accounts'!G8</f>
        <v>0</v>
      </c>
      <c r="F8" s="11">
        <f>'Chart of Accounts'!H8</f>
        <v>0</v>
      </c>
      <c r="G8" s="11">
        <f>'Chart of Accounts'!I8</f>
        <v>0</v>
      </c>
      <c r="H8" s="11">
        <f>'Chart of Accounts'!J8</f>
        <v>0</v>
      </c>
      <c r="I8" s="20" t="str">
        <f>'Chart of Accounts'!E8</f>
        <v>Debit</v>
      </c>
      <c r="J8" s="5"/>
      <c r="K8" s="5"/>
      <c r="L8" s="5"/>
      <c r="M8" s="5"/>
      <c r="N8" s="5"/>
      <c r="O8" s="5"/>
      <c r="P8" s="5"/>
      <c r="Q8" s="5"/>
      <c r="R8" s="5"/>
      <c r="S8" s="5"/>
      <c r="T8" s="5"/>
      <c r="U8" s="5"/>
      <c r="V8" s="5"/>
      <c r="W8" s="5"/>
      <c r="X8" s="5"/>
      <c r="Y8" s="5"/>
      <c r="Z8" s="5"/>
    </row>
    <row r="9" spans="1:26">
      <c r="A9" s="18" t="str">
        <f>'Chart of Accounts'!A9</f>
        <v>1300</v>
      </c>
      <c r="B9" s="19" t="str">
        <f>'Chart of Accounts'!B9</f>
        <v>Stock / Inventory</v>
      </c>
      <c r="C9" s="19" t="str">
        <f>'Chart of Accounts'!C9</f>
        <v>Asset</v>
      </c>
      <c r="D9" s="19" t="str">
        <f>'Chart of Accounts'!D9</f>
        <v>Stock</v>
      </c>
      <c r="E9" s="11">
        <f>'Chart of Accounts'!G9</f>
        <v>0</v>
      </c>
      <c r="F9" s="11">
        <f>'Chart of Accounts'!H9</f>
        <v>0</v>
      </c>
      <c r="G9" s="11">
        <f>'Chart of Accounts'!I9</f>
        <v>0</v>
      </c>
      <c r="H9" s="11">
        <f>'Chart of Accounts'!J9</f>
        <v>0</v>
      </c>
      <c r="I9" s="20" t="str">
        <f>'Chart of Accounts'!E9</f>
        <v>Debit</v>
      </c>
      <c r="J9" s="5"/>
      <c r="K9" s="5"/>
      <c r="L9" s="5"/>
      <c r="M9" s="5"/>
      <c r="N9" s="5"/>
      <c r="O9" s="5"/>
      <c r="P9" s="5"/>
      <c r="Q9" s="5"/>
      <c r="R9" s="5"/>
      <c r="S9" s="5"/>
      <c r="T9" s="5"/>
      <c r="U9" s="5"/>
      <c r="V9" s="5"/>
      <c r="W9" s="5"/>
      <c r="X9" s="5"/>
      <c r="Y9" s="5"/>
      <c r="Z9" s="5"/>
    </row>
    <row r="10" spans="1:26">
      <c r="A10" s="18" t="str">
        <f>'Chart of Accounts'!A10</f>
        <v>1500</v>
      </c>
      <c r="B10" s="19" t="str">
        <f>'Chart of Accounts'!B10</f>
        <v>Equipment at Cost</v>
      </c>
      <c r="C10" s="19" t="str">
        <f>'Chart of Accounts'!C10</f>
        <v>Asset</v>
      </c>
      <c r="D10" s="19" t="str">
        <f>'Chart of Accounts'!D10</f>
        <v>Fixed Assets</v>
      </c>
      <c r="E10" s="11">
        <f>'Chart of Accounts'!G10</f>
        <v>0</v>
      </c>
      <c r="F10" s="11">
        <f>'Chart of Accounts'!H10</f>
        <v>0</v>
      </c>
      <c r="G10" s="11">
        <f>'Chart of Accounts'!I10</f>
        <v>0</v>
      </c>
      <c r="H10" s="11">
        <f>'Chart of Accounts'!J10</f>
        <v>0</v>
      </c>
      <c r="I10" s="20" t="str">
        <f>'Chart of Accounts'!E10</f>
        <v>Debit</v>
      </c>
      <c r="J10" s="5"/>
      <c r="K10" s="5"/>
      <c r="L10" s="5"/>
      <c r="M10" s="5"/>
      <c r="N10" s="5"/>
      <c r="O10" s="5"/>
      <c r="P10" s="5"/>
      <c r="Q10" s="5"/>
      <c r="R10" s="5"/>
      <c r="S10" s="5"/>
      <c r="T10" s="5"/>
      <c r="U10" s="5"/>
      <c r="V10" s="5"/>
      <c r="W10" s="5"/>
      <c r="X10" s="5"/>
      <c r="Y10" s="5"/>
      <c r="Z10" s="5"/>
    </row>
    <row r="11" spans="1:26">
      <c r="A11" s="18" t="str">
        <f>'Chart of Accounts'!A11</f>
        <v>1510</v>
      </c>
      <c r="B11" s="19" t="str">
        <f>'Chart of Accounts'!B11</f>
        <v>Accumulated Depreciation</v>
      </c>
      <c r="C11" s="19" t="str">
        <f>'Chart of Accounts'!C11</f>
        <v>Contra Asset</v>
      </c>
      <c r="D11" s="19" t="str">
        <f>'Chart of Accounts'!D11</f>
        <v>Accumulated Depreciation</v>
      </c>
      <c r="E11" s="11">
        <f>'Chart of Accounts'!G11</f>
        <v>0</v>
      </c>
      <c r="F11" s="11">
        <f>'Chart of Accounts'!H11</f>
        <v>0</v>
      </c>
      <c r="G11" s="11">
        <f>'Chart of Accounts'!I11</f>
        <v>0</v>
      </c>
      <c r="H11" s="11">
        <f>'Chart of Accounts'!J11</f>
        <v>0</v>
      </c>
      <c r="I11" s="20" t="str">
        <f>'Chart of Accounts'!E11</f>
        <v>Credit</v>
      </c>
      <c r="J11" s="5"/>
      <c r="K11" s="5"/>
      <c r="L11" s="5"/>
      <c r="M11" s="5"/>
      <c r="N11" s="5"/>
      <c r="O11" s="5"/>
      <c r="P11" s="5"/>
      <c r="Q11" s="5"/>
      <c r="R11" s="5"/>
      <c r="S11" s="5"/>
      <c r="T11" s="5"/>
      <c r="U11" s="5"/>
      <c r="V11" s="5"/>
      <c r="W11" s="5"/>
      <c r="X11" s="5"/>
      <c r="Y11" s="5"/>
      <c r="Z11" s="5"/>
    </row>
    <row r="12" spans="1:26">
      <c r="A12" s="18" t="str">
        <f>'Chart of Accounts'!A12</f>
        <v>2000</v>
      </c>
      <c r="B12" s="19" t="str">
        <f>'Chart of Accounts'!B12</f>
        <v>Trade Creditors</v>
      </c>
      <c r="C12" s="19" t="str">
        <f>'Chart of Accounts'!C12</f>
        <v>Liability</v>
      </c>
      <c r="D12" s="19" t="str">
        <f>'Chart of Accounts'!D12</f>
        <v>Trade Creditors</v>
      </c>
      <c r="E12" s="11">
        <f>'Chart of Accounts'!G12</f>
        <v>0</v>
      </c>
      <c r="F12" s="11">
        <f>'Chart of Accounts'!H12</f>
        <v>0</v>
      </c>
      <c r="G12" s="11">
        <f>'Chart of Accounts'!I12</f>
        <v>0</v>
      </c>
      <c r="H12" s="11">
        <f>'Chart of Accounts'!J12</f>
        <v>0</v>
      </c>
      <c r="I12" s="20" t="str">
        <f>'Chart of Accounts'!E12</f>
        <v>Credit</v>
      </c>
      <c r="J12" s="5"/>
      <c r="K12" s="5"/>
      <c r="L12" s="5"/>
      <c r="M12" s="5"/>
      <c r="N12" s="5"/>
      <c r="O12" s="5"/>
      <c r="P12" s="5"/>
      <c r="Q12" s="5"/>
      <c r="R12" s="5"/>
      <c r="S12" s="5"/>
      <c r="T12" s="5"/>
      <c r="U12" s="5"/>
      <c r="V12" s="5"/>
      <c r="W12" s="5"/>
      <c r="X12" s="5"/>
      <c r="Y12" s="5"/>
      <c r="Z12" s="5"/>
    </row>
    <row r="13" spans="1:26">
      <c r="A13" s="18" t="str">
        <f>'Chart of Accounts'!A13</f>
        <v>2100</v>
      </c>
      <c r="B13" s="19" t="str">
        <f>'Chart of Accounts'!B13</f>
        <v>Accruals</v>
      </c>
      <c r="C13" s="19" t="str">
        <f>'Chart of Accounts'!C13</f>
        <v>Liability</v>
      </c>
      <c r="D13" s="19" t="str">
        <f>'Chart of Accounts'!D13</f>
        <v>Accruals</v>
      </c>
      <c r="E13" s="11">
        <f>'Chart of Accounts'!G13</f>
        <v>0</v>
      </c>
      <c r="F13" s="11">
        <f>'Chart of Accounts'!H13</f>
        <v>0</v>
      </c>
      <c r="G13" s="11">
        <f>'Chart of Accounts'!I13</f>
        <v>0</v>
      </c>
      <c r="H13" s="11">
        <f>'Chart of Accounts'!J13</f>
        <v>0</v>
      </c>
      <c r="I13" s="20" t="str">
        <f>'Chart of Accounts'!E13</f>
        <v>Credit</v>
      </c>
      <c r="J13" s="5"/>
      <c r="K13" s="5"/>
      <c r="L13" s="5"/>
      <c r="M13" s="5"/>
      <c r="N13" s="5"/>
      <c r="O13" s="5"/>
      <c r="P13" s="5"/>
      <c r="Q13" s="5"/>
      <c r="R13" s="5"/>
      <c r="S13" s="5"/>
      <c r="T13" s="5"/>
      <c r="U13" s="5"/>
      <c r="V13" s="5"/>
      <c r="W13" s="5"/>
      <c r="X13" s="5"/>
      <c r="Y13" s="5"/>
      <c r="Z13" s="5"/>
    </row>
    <row r="14" spans="1:26">
      <c r="A14" s="18" t="str">
        <f>'Chart of Accounts'!A14</f>
        <v>2200</v>
      </c>
      <c r="B14" s="19" t="str">
        <f>'Chart of Accounts'!B14</f>
        <v>VAT Control</v>
      </c>
      <c r="C14" s="19" t="str">
        <f>'Chart of Accounts'!C14</f>
        <v>Liability</v>
      </c>
      <c r="D14" s="19" t="str">
        <f>'Chart of Accounts'!D14</f>
        <v>VAT</v>
      </c>
      <c r="E14" s="11">
        <f>'Chart of Accounts'!G14</f>
        <v>0</v>
      </c>
      <c r="F14" s="11">
        <f>'Chart of Accounts'!H14</f>
        <v>0</v>
      </c>
      <c r="G14" s="11">
        <f>'Chart of Accounts'!I14</f>
        <v>0</v>
      </c>
      <c r="H14" s="11">
        <f>'Chart of Accounts'!J14</f>
        <v>0</v>
      </c>
      <c r="I14" s="20" t="str">
        <f>'Chart of Accounts'!E14</f>
        <v>Credit</v>
      </c>
      <c r="J14" s="5"/>
      <c r="K14" s="5"/>
      <c r="L14" s="5"/>
      <c r="M14" s="5"/>
      <c r="N14" s="5"/>
      <c r="O14" s="5"/>
      <c r="P14" s="5"/>
      <c r="Q14" s="5"/>
      <c r="R14" s="5"/>
      <c r="S14" s="5"/>
      <c r="T14" s="5"/>
      <c r="U14" s="5"/>
      <c r="V14" s="5"/>
      <c r="W14" s="5"/>
      <c r="X14" s="5"/>
      <c r="Y14" s="5"/>
      <c r="Z14" s="5"/>
    </row>
    <row r="15" spans="1:26">
      <c r="A15" s="18" t="str">
        <f>'Chart of Accounts'!A15</f>
        <v>2300</v>
      </c>
      <c r="B15" s="19" t="str">
        <f>'Chart of Accounts'!B15</f>
        <v>Business Loans</v>
      </c>
      <c r="C15" s="19" t="str">
        <f>'Chart of Accounts'!C15</f>
        <v>Liability</v>
      </c>
      <c r="D15" s="19" t="str">
        <f>'Chart of Accounts'!D15</f>
        <v>Loans</v>
      </c>
      <c r="E15" s="11">
        <f>'Chart of Accounts'!G15</f>
        <v>0</v>
      </c>
      <c r="F15" s="11">
        <f>'Chart of Accounts'!H15</f>
        <v>0</v>
      </c>
      <c r="G15" s="11">
        <f>'Chart of Accounts'!I15</f>
        <v>0</v>
      </c>
      <c r="H15" s="11">
        <f>'Chart of Accounts'!J15</f>
        <v>0</v>
      </c>
      <c r="I15" s="20" t="str">
        <f>'Chart of Accounts'!E15</f>
        <v>Credit</v>
      </c>
      <c r="J15" s="5"/>
      <c r="K15" s="5"/>
      <c r="L15" s="5"/>
      <c r="M15" s="5"/>
      <c r="N15" s="5"/>
      <c r="O15" s="5"/>
      <c r="P15" s="5"/>
      <c r="Q15" s="5"/>
      <c r="R15" s="5"/>
      <c r="S15" s="5"/>
      <c r="T15" s="5"/>
      <c r="U15" s="5"/>
      <c r="V15" s="5"/>
      <c r="W15" s="5"/>
      <c r="X15" s="5"/>
      <c r="Y15" s="5"/>
      <c r="Z15" s="5"/>
    </row>
    <row r="16" spans="1:26">
      <c r="A16" s="18" t="str">
        <f>'Chart of Accounts'!A16</f>
        <v>2400</v>
      </c>
      <c r="B16" s="19" t="str">
        <f>'Chart of Accounts'!B16</f>
        <v>Tax / National Insurance Provision</v>
      </c>
      <c r="C16" s="19" t="str">
        <f>'Chart of Accounts'!C16</f>
        <v>Liability</v>
      </c>
      <c r="D16" s="19" t="str">
        <f>'Chart of Accounts'!D16</f>
        <v>Tax Provision</v>
      </c>
      <c r="E16" s="11">
        <f>'Chart of Accounts'!G16</f>
        <v>0</v>
      </c>
      <c r="F16" s="11">
        <f>'Chart of Accounts'!H16</f>
        <v>0</v>
      </c>
      <c r="G16" s="11">
        <f>'Chart of Accounts'!I16</f>
        <v>0</v>
      </c>
      <c r="H16" s="11">
        <f>'Chart of Accounts'!J16</f>
        <v>0</v>
      </c>
      <c r="I16" s="20" t="str">
        <f>'Chart of Accounts'!E16</f>
        <v>Credit</v>
      </c>
      <c r="J16" s="5"/>
      <c r="K16" s="5"/>
      <c r="L16" s="5"/>
      <c r="M16" s="5"/>
      <c r="N16" s="5"/>
      <c r="O16" s="5"/>
      <c r="P16" s="5"/>
      <c r="Q16" s="5"/>
      <c r="R16" s="5"/>
      <c r="S16" s="5"/>
      <c r="T16" s="5"/>
      <c r="U16" s="5"/>
      <c r="V16" s="5"/>
      <c r="W16" s="5"/>
      <c r="X16" s="5"/>
      <c r="Y16" s="5"/>
      <c r="Z16" s="5"/>
    </row>
    <row r="17" spans="1:26">
      <c r="A17" s="18" t="str">
        <f>'Chart of Accounts'!A17</f>
        <v>3000</v>
      </c>
      <c r="B17" s="19" t="str">
        <f>'Chart of Accounts'!B17</f>
        <v>Opening Capital</v>
      </c>
      <c r="C17" s="19" t="str">
        <f>'Chart of Accounts'!C17</f>
        <v>Capital</v>
      </c>
      <c r="D17" s="19" t="str">
        <f>'Chart of Accounts'!D17</f>
        <v>Opening Capital</v>
      </c>
      <c r="E17" s="11">
        <f>'Chart of Accounts'!G17</f>
        <v>0</v>
      </c>
      <c r="F17" s="11">
        <f>'Chart of Accounts'!H17</f>
        <v>0</v>
      </c>
      <c r="G17" s="11">
        <f>'Chart of Accounts'!I17</f>
        <v>0</v>
      </c>
      <c r="H17" s="11">
        <f>'Chart of Accounts'!J17</f>
        <v>0</v>
      </c>
      <c r="I17" s="20" t="str">
        <f>'Chart of Accounts'!E17</f>
        <v>Credit</v>
      </c>
      <c r="J17" s="5"/>
      <c r="K17" s="5"/>
      <c r="L17" s="5"/>
      <c r="M17" s="5"/>
      <c r="N17" s="5"/>
      <c r="O17" s="5"/>
      <c r="P17" s="5"/>
      <c r="Q17" s="5"/>
      <c r="R17" s="5"/>
      <c r="S17" s="5"/>
      <c r="T17" s="5"/>
      <c r="U17" s="5"/>
      <c r="V17" s="5"/>
      <c r="W17" s="5"/>
      <c r="X17" s="5"/>
      <c r="Y17" s="5"/>
      <c r="Z17" s="5"/>
    </row>
    <row r="18" spans="1:26">
      <c r="A18" s="18" t="str">
        <f>'Chart of Accounts'!A18</f>
        <v>3100</v>
      </c>
      <c r="B18" s="19" t="str">
        <f>'Chart of Accounts'!B18</f>
        <v>Capital Introduced</v>
      </c>
      <c r="C18" s="19" t="str">
        <f>'Chart of Accounts'!C18</f>
        <v>Capital</v>
      </c>
      <c r="D18" s="19" t="str">
        <f>'Chart of Accounts'!D18</f>
        <v>Capital Introduced</v>
      </c>
      <c r="E18" s="11">
        <f>'Chart of Accounts'!G18</f>
        <v>0</v>
      </c>
      <c r="F18" s="11">
        <f>'Chart of Accounts'!H18</f>
        <v>0</v>
      </c>
      <c r="G18" s="11">
        <f>'Chart of Accounts'!I18</f>
        <v>0</v>
      </c>
      <c r="H18" s="11">
        <f>'Chart of Accounts'!J18</f>
        <v>0</v>
      </c>
      <c r="I18" s="20" t="str">
        <f>'Chart of Accounts'!E18</f>
        <v>Credit</v>
      </c>
      <c r="J18" s="5"/>
      <c r="K18" s="5"/>
      <c r="L18" s="5"/>
      <c r="M18" s="5"/>
      <c r="N18" s="5"/>
      <c r="O18" s="5"/>
      <c r="P18" s="5"/>
      <c r="Q18" s="5"/>
      <c r="R18" s="5"/>
      <c r="S18" s="5"/>
      <c r="T18" s="5"/>
      <c r="U18" s="5"/>
      <c r="V18" s="5"/>
      <c r="W18" s="5"/>
      <c r="X18" s="5"/>
      <c r="Y18" s="5"/>
      <c r="Z18" s="5"/>
    </row>
    <row r="19" spans="1:26">
      <c r="A19" s="18" t="str">
        <f>'Chart of Accounts'!A19</f>
        <v>3200</v>
      </c>
      <c r="B19" s="19" t="str">
        <f>'Chart of Accounts'!B19</f>
        <v>Drawings</v>
      </c>
      <c r="C19" s="19" t="str">
        <f>'Chart of Accounts'!C19</f>
        <v>Drawings</v>
      </c>
      <c r="D19" s="19" t="str">
        <f>'Chart of Accounts'!D19</f>
        <v>Drawings</v>
      </c>
      <c r="E19" s="11">
        <f>'Chart of Accounts'!G19</f>
        <v>0</v>
      </c>
      <c r="F19" s="11">
        <f>'Chart of Accounts'!H19</f>
        <v>0</v>
      </c>
      <c r="G19" s="11">
        <f>'Chart of Accounts'!I19</f>
        <v>0</v>
      </c>
      <c r="H19" s="11">
        <f>'Chart of Accounts'!J19</f>
        <v>0</v>
      </c>
      <c r="I19" s="20" t="str">
        <f>'Chart of Accounts'!E19</f>
        <v>Debit</v>
      </c>
      <c r="J19" s="5"/>
      <c r="K19" s="5"/>
      <c r="L19" s="5"/>
      <c r="M19" s="5"/>
      <c r="N19" s="5"/>
      <c r="O19" s="5"/>
      <c r="P19" s="5"/>
      <c r="Q19" s="5"/>
      <c r="R19" s="5"/>
      <c r="S19" s="5"/>
      <c r="T19" s="5"/>
      <c r="U19" s="5"/>
      <c r="V19" s="5"/>
      <c r="W19" s="5"/>
      <c r="X19" s="5"/>
      <c r="Y19" s="5"/>
      <c r="Z19" s="5"/>
    </row>
    <row r="20" spans="1:26">
      <c r="A20" s="18" t="str">
        <f>'Chart of Accounts'!A20</f>
        <v>4000</v>
      </c>
      <c r="B20" s="19" t="str">
        <f>'Chart of Accounts'!B20</f>
        <v>Sales Income</v>
      </c>
      <c r="C20" s="19" t="str">
        <f>'Chart of Accounts'!C20</f>
        <v>Income</v>
      </c>
      <c r="D20" s="19" t="str">
        <f>'Chart of Accounts'!D20</f>
        <v>Sales</v>
      </c>
      <c r="E20" s="11">
        <f>'Chart of Accounts'!G20</f>
        <v>0</v>
      </c>
      <c r="F20" s="11">
        <f>'Chart of Accounts'!H20</f>
        <v>0</v>
      </c>
      <c r="G20" s="11">
        <f>'Chart of Accounts'!I20</f>
        <v>0</v>
      </c>
      <c r="H20" s="11">
        <f>'Chart of Accounts'!J20</f>
        <v>0</v>
      </c>
      <c r="I20" s="20" t="str">
        <f>'Chart of Accounts'!E20</f>
        <v>Credit</v>
      </c>
      <c r="J20" s="5"/>
      <c r="K20" s="5"/>
      <c r="L20" s="5"/>
      <c r="M20" s="5"/>
      <c r="N20" s="5"/>
      <c r="O20" s="5"/>
      <c r="P20" s="5"/>
      <c r="Q20" s="5"/>
      <c r="R20" s="5"/>
      <c r="S20" s="5"/>
      <c r="T20" s="5"/>
      <c r="U20" s="5"/>
      <c r="V20" s="5"/>
      <c r="W20" s="5"/>
      <c r="X20" s="5"/>
      <c r="Y20" s="5"/>
      <c r="Z20" s="5"/>
    </row>
    <row r="21" spans="1:26">
      <c r="A21" s="18" t="str">
        <f>'Chart of Accounts'!A21</f>
        <v>4010</v>
      </c>
      <c r="B21" s="19" t="str">
        <f>'Chart of Accounts'!B21</f>
        <v>Other Business Income</v>
      </c>
      <c r="C21" s="19" t="str">
        <f>'Chart of Accounts'!C21</f>
        <v>Income</v>
      </c>
      <c r="D21" s="19" t="str">
        <f>'Chart of Accounts'!D21</f>
        <v>Other Income</v>
      </c>
      <c r="E21" s="11">
        <f>'Chart of Accounts'!G21</f>
        <v>0</v>
      </c>
      <c r="F21" s="11">
        <f>'Chart of Accounts'!H21</f>
        <v>0</v>
      </c>
      <c r="G21" s="11">
        <f>'Chart of Accounts'!I21</f>
        <v>0</v>
      </c>
      <c r="H21" s="11">
        <f>'Chart of Accounts'!J21</f>
        <v>0</v>
      </c>
      <c r="I21" s="20" t="str">
        <f>'Chart of Accounts'!E21</f>
        <v>Credit</v>
      </c>
      <c r="J21" s="5"/>
      <c r="K21" s="5"/>
      <c r="L21" s="5"/>
      <c r="M21" s="5"/>
      <c r="N21" s="5"/>
      <c r="O21" s="5"/>
      <c r="P21" s="5"/>
      <c r="Q21" s="5"/>
      <c r="R21" s="5"/>
      <c r="S21" s="5"/>
      <c r="T21" s="5"/>
      <c r="U21" s="5"/>
      <c r="V21" s="5"/>
      <c r="W21" s="5"/>
      <c r="X21" s="5"/>
      <c r="Y21" s="5"/>
      <c r="Z21" s="5"/>
    </row>
    <row r="22" spans="1:26">
      <c r="A22" s="18" t="str">
        <f>'Chart of Accounts'!A22</f>
        <v>4020</v>
      </c>
      <c r="B22" s="19" t="str">
        <f>'Chart of Accounts'!B22</f>
        <v>Sales Returns and Refunds</v>
      </c>
      <c r="C22" s="19" t="str">
        <f>'Chart of Accounts'!C22</f>
        <v>Contra Income</v>
      </c>
      <c r="D22" s="19" t="str">
        <f>'Chart of Accounts'!D22</f>
        <v>Sales Returns</v>
      </c>
      <c r="E22" s="11">
        <f>'Chart of Accounts'!G22</f>
        <v>0</v>
      </c>
      <c r="F22" s="11">
        <f>'Chart of Accounts'!H22</f>
        <v>0</v>
      </c>
      <c r="G22" s="11">
        <f>'Chart of Accounts'!I22</f>
        <v>0</v>
      </c>
      <c r="H22" s="11">
        <f>'Chart of Accounts'!J22</f>
        <v>0</v>
      </c>
      <c r="I22" s="20" t="str">
        <f>'Chart of Accounts'!E22</f>
        <v>Debit</v>
      </c>
      <c r="J22" s="5"/>
      <c r="K22" s="5"/>
      <c r="L22" s="5"/>
      <c r="M22" s="5"/>
      <c r="N22" s="5"/>
      <c r="O22" s="5"/>
      <c r="P22" s="5"/>
      <c r="Q22" s="5"/>
      <c r="R22" s="5"/>
      <c r="S22" s="5"/>
      <c r="T22" s="5"/>
      <c r="U22" s="5"/>
      <c r="V22" s="5"/>
      <c r="W22" s="5"/>
      <c r="X22" s="5"/>
      <c r="Y22" s="5"/>
      <c r="Z22" s="5"/>
    </row>
    <row r="23" spans="1:26">
      <c r="A23" s="18" t="str">
        <f>'Chart of Accounts'!A23</f>
        <v>5000</v>
      </c>
      <c r="B23" s="19" t="str">
        <f>'Chart of Accounts'!B23</f>
        <v>Cost of Sales / Materials</v>
      </c>
      <c r="C23" s="19" t="str">
        <f>'Chart of Accounts'!C23</f>
        <v>Expense</v>
      </c>
      <c r="D23" s="19" t="str">
        <f>'Chart of Accounts'!D23</f>
        <v>Cost of Sales</v>
      </c>
      <c r="E23" s="11">
        <f>'Chart of Accounts'!G23</f>
        <v>0</v>
      </c>
      <c r="F23" s="11">
        <f>'Chart of Accounts'!H23</f>
        <v>0</v>
      </c>
      <c r="G23" s="11">
        <f>'Chart of Accounts'!I23</f>
        <v>0</v>
      </c>
      <c r="H23" s="11">
        <f>'Chart of Accounts'!J23</f>
        <v>0</v>
      </c>
      <c r="I23" s="20" t="str">
        <f>'Chart of Accounts'!E23</f>
        <v>Debit</v>
      </c>
      <c r="J23" s="5"/>
      <c r="K23" s="5"/>
      <c r="L23" s="5"/>
      <c r="M23" s="5"/>
      <c r="N23" s="5"/>
      <c r="O23" s="5"/>
      <c r="P23" s="5"/>
      <c r="Q23" s="5"/>
      <c r="R23" s="5"/>
      <c r="S23" s="5"/>
      <c r="T23" s="5"/>
      <c r="U23" s="5"/>
      <c r="V23" s="5"/>
      <c r="W23" s="5"/>
      <c r="X23" s="5"/>
      <c r="Y23" s="5"/>
      <c r="Z23" s="5"/>
    </row>
    <row r="24" spans="1:26">
      <c r="A24" s="18" t="str">
        <f>'Chart of Accounts'!A24</f>
        <v>6000</v>
      </c>
      <c r="B24" s="19" t="str">
        <f>'Chart of Accounts'!B24</f>
        <v>Advertising and Marketing</v>
      </c>
      <c r="C24" s="19" t="str">
        <f>'Chart of Accounts'!C24</f>
        <v>Expense</v>
      </c>
      <c r="D24" s="19" t="str">
        <f>'Chart of Accounts'!D24</f>
        <v>Advertising</v>
      </c>
      <c r="E24" s="11">
        <f>'Chart of Accounts'!G24</f>
        <v>0</v>
      </c>
      <c r="F24" s="11">
        <f>'Chart of Accounts'!H24</f>
        <v>0</v>
      </c>
      <c r="G24" s="11">
        <f>'Chart of Accounts'!I24</f>
        <v>0</v>
      </c>
      <c r="H24" s="11">
        <f>'Chart of Accounts'!J24</f>
        <v>0</v>
      </c>
      <c r="I24" s="20" t="str">
        <f>'Chart of Accounts'!E24</f>
        <v>Debit</v>
      </c>
      <c r="J24" s="5"/>
      <c r="K24" s="5"/>
      <c r="L24" s="5"/>
      <c r="M24" s="5"/>
      <c r="N24" s="5"/>
      <c r="O24" s="5"/>
      <c r="P24" s="5"/>
      <c r="Q24" s="5"/>
      <c r="R24" s="5"/>
      <c r="S24" s="5"/>
      <c r="T24" s="5"/>
      <c r="U24" s="5"/>
      <c r="V24" s="5"/>
      <c r="W24" s="5"/>
      <c r="X24" s="5"/>
      <c r="Y24" s="5"/>
      <c r="Z24" s="5"/>
    </row>
    <row r="25" spans="1:26">
      <c r="A25" s="18" t="str">
        <f>'Chart of Accounts'!A25</f>
        <v>6010</v>
      </c>
      <c r="B25" s="19" t="str">
        <f>'Chart of Accounts'!B25</f>
        <v>Bank and Merchant Fees</v>
      </c>
      <c r="C25" s="19" t="str">
        <f>'Chart of Accounts'!C25</f>
        <v>Expense</v>
      </c>
      <c r="D25" s="19" t="str">
        <f>'Chart of Accounts'!D25</f>
        <v>Bank &amp; Merchant Fees</v>
      </c>
      <c r="E25" s="11">
        <f>'Chart of Accounts'!G25</f>
        <v>0</v>
      </c>
      <c r="F25" s="11">
        <f>'Chart of Accounts'!H25</f>
        <v>0</v>
      </c>
      <c r="G25" s="11">
        <f>'Chart of Accounts'!I25</f>
        <v>0</v>
      </c>
      <c r="H25" s="11">
        <f>'Chart of Accounts'!J25</f>
        <v>0</v>
      </c>
      <c r="I25" s="20" t="str">
        <f>'Chart of Accounts'!E25</f>
        <v>Debit</v>
      </c>
      <c r="J25" s="5"/>
      <c r="K25" s="5"/>
      <c r="L25" s="5"/>
      <c r="M25" s="5"/>
      <c r="N25" s="5"/>
      <c r="O25" s="5"/>
      <c r="P25" s="5"/>
      <c r="Q25" s="5"/>
      <c r="R25" s="5"/>
      <c r="S25" s="5"/>
      <c r="T25" s="5"/>
      <c r="U25" s="5"/>
      <c r="V25" s="5"/>
      <c r="W25" s="5"/>
      <c r="X25" s="5"/>
      <c r="Y25" s="5"/>
      <c r="Z25" s="5"/>
    </row>
    <row r="26" spans="1:26">
      <c r="A26" s="18" t="str">
        <f>'Chart of Accounts'!A26</f>
        <v>6020</v>
      </c>
      <c r="B26" s="19" t="str">
        <f>'Chart of Accounts'!B26</f>
        <v>Insurance</v>
      </c>
      <c r="C26" s="19" t="str">
        <f>'Chart of Accounts'!C26</f>
        <v>Expense</v>
      </c>
      <c r="D26" s="19" t="str">
        <f>'Chart of Accounts'!D26</f>
        <v>Insurance</v>
      </c>
      <c r="E26" s="11">
        <f>'Chart of Accounts'!G26</f>
        <v>0</v>
      </c>
      <c r="F26" s="11">
        <f>'Chart of Accounts'!H26</f>
        <v>0</v>
      </c>
      <c r="G26" s="11">
        <f>'Chart of Accounts'!I26</f>
        <v>0</v>
      </c>
      <c r="H26" s="11">
        <f>'Chart of Accounts'!J26</f>
        <v>0</v>
      </c>
      <c r="I26" s="20" t="str">
        <f>'Chart of Accounts'!E26</f>
        <v>Debit</v>
      </c>
      <c r="J26" s="5"/>
      <c r="K26" s="5"/>
      <c r="L26" s="5"/>
      <c r="M26" s="5"/>
      <c r="N26" s="5"/>
      <c r="O26" s="5"/>
      <c r="P26" s="5"/>
      <c r="Q26" s="5"/>
      <c r="R26" s="5"/>
      <c r="S26" s="5"/>
      <c r="T26" s="5"/>
      <c r="U26" s="5"/>
      <c r="V26" s="5"/>
      <c r="W26" s="5"/>
      <c r="X26" s="5"/>
      <c r="Y26" s="5"/>
      <c r="Z26" s="5"/>
    </row>
    <row r="27" spans="1:26">
      <c r="A27" s="18" t="str">
        <f>'Chart of Accounts'!A27</f>
        <v>6030</v>
      </c>
      <c r="B27" s="19" t="str">
        <f>'Chart of Accounts'!B27</f>
        <v>Motor and Travel</v>
      </c>
      <c r="C27" s="19" t="str">
        <f>'Chart of Accounts'!C27</f>
        <v>Expense</v>
      </c>
      <c r="D27" s="19" t="str">
        <f>'Chart of Accounts'!D27</f>
        <v>Motor &amp; Travel</v>
      </c>
      <c r="E27" s="11">
        <f>'Chart of Accounts'!G27</f>
        <v>0</v>
      </c>
      <c r="F27" s="11">
        <f>'Chart of Accounts'!H27</f>
        <v>0</v>
      </c>
      <c r="G27" s="11">
        <f>'Chart of Accounts'!I27</f>
        <v>0</v>
      </c>
      <c r="H27" s="11">
        <f>'Chart of Accounts'!J27</f>
        <v>0</v>
      </c>
      <c r="I27" s="20" t="str">
        <f>'Chart of Accounts'!E27</f>
        <v>Debit</v>
      </c>
      <c r="J27" s="5"/>
      <c r="K27" s="5"/>
      <c r="L27" s="5"/>
      <c r="M27" s="5"/>
      <c r="N27" s="5"/>
      <c r="O27" s="5"/>
      <c r="P27" s="5"/>
      <c r="Q27" s="5"/>
      <c r="R27" s="5"/>
      <c r="S27" s="5"/>
      <c r="T27" s="5"/>
      <c r="U27" s="5"/>
      <c r="V27" s="5"/>
      <c r="W27" s="5"/>
      <c r="X27" s="5"/>
      <c r="Y27" s="5"/>
      <c r="Z27" s="5"/>
    </row>
    <row r="28" spans="1:26">
      <c r="A28" s="18" t="str">
        <f>'Chart of Accounts'!A28</f>
        <v>6040</v>
      </c>
      <c r="B28" s="19" t="str">
        <f>'Chart of Accounts'!B28</f>
        <v>Office and Stationery</v>
      </c>
      <c r="C28" s="19" t="str">
        <f>'Chart of Accounts'!C28</f>
        <v>Expense</v>
      </c>
      <c r="D28" s="19" t="str">
        <f>'Chart of Accounts'!D28</f>
        <v>Office &amp; Stationery</v>
      </c>
      <c r="E28" s="11">
        <f>'Chart of Accounts'!G28</f>
        <v>0</v>
      </c>
      <c r="F28" s="11">
        <f>'Chart of Accounts'!H28</f>
        <v>0</v>
      </c>
      <c r="G28" s="11">
        <f>'Chart of Accounts'!I28</f>
        <v>0</v>
      </c>
      <c r="H28" s="11">
        <f>'Chart of Accounts'!J28</f>
        <v>0</v>
      </c>
      <c r="I28" s="20" t="str">
        <f>'Chart of Accounts'!E28</f>
        <v>Debit</v>
      </c>
      <c r="J28" s="5"/>
      <c r="K28" s="5"/>
      <c r="L28" s="5"/>
      <c r="M28" s="5"/>
      <c r="N28" s="5"/>
      <c r="O28" s="5"/>
      <c r="P28" s="5"/>
      <c r="Q28" s="5"/>
      <c r="R28" s="5"/>
      <c r="S28" s="5"/>
      <c r="T28" s="5"/>
      <c r="U28" s="5"/>
      <c r="V28" s="5"/>
      <c r="W28" s="5"/>
      <c r="X28" s="5"/>
      <c r="Y28" s="5"/>
      <c r="Z28" s="5"/>
    </row>
    <row r="29" spans="1:26">
      <c r="A29" s="18" t="str">
        <f>'Chart of Accounts'!A29</f>
        <v>6050</v>
      </c>
      <c r="B29" s="19" t="str">
        <f>'Chart of Accounts'!B29</f>
        <v>Phone and Internet</v>
      </c>
      <c r="C29" s="19" t="str">
        <f>'Chart of Accounts'!C29</f>
        <v>Expense</v>
      </c>
      <c r="D29" s="19" t="str">
        <f>'Chart of Accounts'!D29</f>
        <v>Phone &amp; Internet</v>
      </c>
      <c r="E29" s="11">
        <f>'Chart of Accounts'!G29</f>
        <v>0</v>
      </c>
      <c r="F29" s="11">
        <f>'Chart of Accounts'!H29</f>
        <v>0</v>
      </c>
      <c r="G29" s="11">
        <f>'Chart of Accounts'!I29</f>
        <v>0</v>
      </c>
      <c r="H29" s="11">
        <f>'Chart of Accounts'!J29</f>
        <v>0</v>
      </c>
      <c r="I29" s="20" t="str">
        <f>'Chart of Accounts'!E29</f>
        <v>Debit</v>
      </c>
      <c r="J29" s="5"/>
      <c r="K29" s="5"/>
      <c r="L29" s="5"/>
      <c r="M29" s="5"/>
      <c r="N29" s="5"/>
      <c r="O29" s="5"/>
      <c r="P29" s="5"/>
      <c r="Q29" s="5"/>
      <c r="R29" s="5"/>
      <c r="S29" s="5"/>
      <c r="T29" s="5"/>
      <c r="U29" s="5"/>
      <c r="V29" s="5"/>
      <c r="W29" s="5"/>
      <c r="X29" s="5"/>
      <c r="Y29" s="5"/>
      <c r="Z29" s="5"/>
    </row>
    <row r="30" spans="1:26">
      <c r="A30" s="18" t="str">
        <f>'Chart of Accounts'!A30</f>
        <v>6060</v>
      </c>
      <c r="B30" s="19" t="str">
        <f>'Chart of Accounts'!B30</f>
        <v>Professional Fees</v>
      </c>
      <c r="C30" s="19" t="str">
        <f>'Chart of Accounts'!C30</f>
        <v>Expense</v>
      </c>
      <c r="D30" s="19" t="str">
        <f>'Chart of Accounts'!D30</f>
        <v>Professional Fees</v>
      </c>
      <c r="E30" s="11">
        <f>'Chart of Accounts'!G30</f>
        <v>0</v>
      </c>
      <c r="F30" s="11">
        <f>'Chart of Accounts'!H30</f>
        <v>0</v>
      </c>
      <c r="G30" s="11">
        <f>'Chart of Accounts'!I30</f>
        <v>0</v>
      </c>
      <c r="H30" s="11">
        <f>'Chart of Accounts'!J30</f>
        <v>0</v>
      </c>
      <c r="I30" s="20" t="str">
        <f>'Chart of Accounts'!E30</f>
        <v>Debit</v>
      </c>
      <c r="J30" s="5"/>
      <c r="K30" s="5"/>
      <c r="L30" s="5"/>
      <c r="M30" s="5"/>
      <c r="N30" s="5"/>
      <c r="O30" s="5"/>
      <c r="P30" s="5"/>
      <c r="Q30" s="5"/>
      <c r="R30" s="5"/>
      <c r="S30" s="5"/>
      <c r="T30" s="5"/>
      <c r="U30" s="5"/>
      <c r="V30" s="5"/>
      <c r="W30" s="5"/>
      <c r="X30" s="5"/>
      <c r="Y30" s="5"/>
      <c r="Z30" s="5"/>
    </row>
    <row r="31" spans="1:26">
      <c r="A31" s="18" t="str">
        <f>'Chart of Accounts'!A31</f>
        <v>6070</v>
      </c>
      <c r="B31" s="19" t="str">
        <f>'Chart of Accounts'!B31</f>
        <v>Rent, Rates and Home Working</v>
      </c>
      <c r="C31" s="19" t="str">
        <f>'Chart of Accounts'!C31</f>
        <v>Expense</v>
      </c>
      <c r="D31" s="19" t="str">
        <f>'Chart of Accounts'!D31</f>
        <v>Rent &amp; Rates</v>
      </c>
      <c r="E31" s="11">
        <f>'Chart of Accounts'!G31</f>
        <v>0</v>
      </c>
      <c r="F31" s="11">
        <f>'Chart of Accounts'!H31</f>
        <v>0</v>
      </c>
      <c r="G31" s="11">
        <f>'Chart of Accounts'!I31</f>
        <v>0</v>
      </c>
      <c r="H31" s="11">
        <f>'Chart of Accounts'!J31</f>
        <v>0</v>
      </c>
      <c r="I31" s="20" t="str">
        <f>'Chart of Accounts'!E31</f>
        <v>Debit</v>
      </c>
      <c r="J31" s="5"/>
      <c r="K31" s="5"/>
      <c r="L31" s="5"/>
      <c r="M31" s="5"/>
      <c r="N31" s="5"/>
      <c r="O31" s="5"/>
      <c r="P31" s="5"/>
      <c r="Q31" s="5"/>
      <c r="R31" s="5"/>
      <c r="S31" s="5"/>
      <c r="T31" s="5"/>
      <c r="U31" s="5"/>
      <c r="V31" s="5"/>
      <c r="W31" s="5"/>
      <c r="X31" s="5"/>
      <c r="Y31" s="5"/>
      <c r="Z31" s="5"/>
    </row>
    <row r="32" spans="1:26">
      <c r="A32" s="18" t="str">
        <f>'Chart of Accounts'!A32</f>
        <v>6080</v>
      </c>
      <c r="B32" s="19" t="str">
        <f>'Chart of Accounts'!B32</f>
        <v>Repairs and Maintenance</v>
      </c>
      <c r="C32" s="19" t="str">
        <f>'Chart of Accounts'!C32</f>
        <v>Expense</v>
      </c>
      <c r="D32" s="19" t="str">
        <f>'Chart of Accounts'!D32</f>
        <v>Repairs &amp; Maintenance</v>
      </c>
      <c r="E32" s="11">
        <f>'Chart of Accounts'!G32</f>
        <v>0</v>
      </c>
      <c r="F32" s="11">
        <f>'Chart of Accounts'!H32</f>
        <v>0</v>
      </c>
      <c r="G32" s="11">
        <f>'Chart of Accounts'!I32</f>
        <v>0</v>
      </c>
      <c r="H32" s="11">
        <f>'Chart of Accounts'!J32</f>
        <v>0</v>
      </c>
      <c r="I32" s="20" t="str">
        <f>'Chart of Accounts'!E32</f>
        <v>Debit</v>
      </c>
      <c r="J32" s="5"/>
      <c r="K32" s="5"/>
      <c r="L32" s="5"/>
      <c r="M32" s="5"/>
      <c r="N32" s="5"/>
      <c r="O32" s="5"/>
      <c r="P32" s="5"/>
      <c r="Q32" s="5"/>
      <c r="R32" s="5"/>
      <c r="S32" s="5"/>
      <c r="T32" s="5"/>
      <c r="U32" s="5"/>
      <c r="V32" s="5"/>
      <c r="W32" s="5"/>
      <c r="X32" s="5"/>
      <c r="Y32" s="5"/>
      <c r="Z32" s="5"/>
    </row>
    <row r="33" spans="1:26">
      <c r="A33" s="18" t="str">
        <f>'Chart of Accounts'!A33</f>
        <v>6090</v>
      </c>
      <c r="B33" s="19" t="str">
        <f>'Chart of Accounts'!B33</f>
        <v>Software and Subscriptions</v>
      </c>
      <c r="C33" s="19" t="str">
        <f>'Chart of Accounts'!C33</f>
        <v>Expense</v>
      </c>
      <c r="D33" s="19" t="str">
        <f>'Chart of Accounts'!D33</f>
        <v>Software &amp; Subscriptions</v>
      </c>
      <c r="E33" s="11">
        <f>'Chart of Accounts'!G33</f>
        <v>0</v>
      </c>
      <c r="F33" s="11">
        <f>'Chart of Accounts'!H33</f>
        <v>0</v>
      </c>
      <c r="G33" s="11">
        <f>'Chart of Accounts'!I33</f>
        <v>0</v>
      </c>
      <c r="H33" s="11">
        <f>'Chart of Accounts'!J33</f>
        <v>0</v>
      </c>
      <c r="I33" s="20" t="str">
        <f>'Chart of Accounts'!E33</f>
        <v>Debit</v>
      </c>
      <c r="J33" s="5"/>
      <c r="K33" s="5"/>
      <c r="L33" s="5"/>
      <c r="M33" s="5"/>
      <c r="N33" s="5"/>
      <c r="O33" s="5"/>
      <c r="P33" s="5"/>
      <c r="Q33" s="5"/>
      <c r="R33" s="5"/>
      <c r="S33" s="5"/>
      <c r="T33" s="5"/>
      <c r="U33" s="5"/>
      <c r="V33" s="5"/>
      <c r="W33" s="5"/>
      <c r="X33" s="5"/>
      <c r="Y33" s="5"/>
      <c r="Z33" s="5"/>
    </row>
    <row r="34" spans="1:26">
      <c r="A34" s="18" t="str">
        <f>'Chart of Accounts'!A34</f>
        <v>6100</v>
      </c>
      <c r="B34" s="19" t="str">
        <f>'Chart of Accounts'!B34</f>
        <v>Subcontractors</v>
      </c>
      <c r="C34" s="19" t="str">
        <f>'Chart of Accounts'!C34</f>
        <v>Expense</v>
      </c>
      <c r="D34" s="19" t="str">
        <f>'Chart of Accounts'!D34</f>
        <v>Subcontractors</v>
      </c>
      <c r="E34" s="11">
        <f>'Chart of Accounts'!G34</f>
        <v>0</v>
      </c>
      <c r="F34" s="11">
        <f>'Chart of Accounts'!H34</f>
        <v>0</v>
      </c>
      <c r="G34" s="11">
        <f>'Chart of Accounts'!I34</f>
        <v>0</v>
      </c>
      <c r="H34" s="11">
        <f>'Chart of Accounts'!J34</f>
        <v>0</v>
      </c>
      <c r="I34" s="20" t="str">
        <f>'Chart of Accounts'!E34</f>
        <v>Debit</v>
      </c>
      <c r="J34" s="5"/>
      <c r="K34" s="5"/>
      <c r="L34" s="5"/>
      <c r="M34" s="5"/>
      <c r="N34" s="5"/>
      <c r="O34" s="5"/>
      <c r="P34" s="5"/>
      <c r="Q34" s="5"/>
      <c r="R34" s="5"/>
      <c r="S34" s="5"/>
      <c r="T34" s="5"/>
      <c r="U34" s="5"/>
      <c r="V34" s="5"/>
      <c r="W34" s="5"/>
      <c r="X34" s="5"/>
      <c r="Y34" s="5"/>
      <c r="Z34" s="5"/>
    </row>
    <row r="35" spans="1:26">
      <c r="A35" s="18" t="str">
        <f>'Chart of Accounts'!A35</f>
        <v>6110</v>
      </c>
      <c r="B35" s="19" t="str">
        <f>'Chart of Accounts'!B35</f>
        <v>Utilities</v>
      </c>
      <c r="C35" s="19" t="str">
        <f>'Chart of Accounts'!C35</f>
        <v>Expense</v>
      </c>
      <c r="D35" s="19" t="str">
        <f>'Chart of Accounts'!D35</f>
        <v>Utilities</v>
      </c>
      <c r="E35" s="11">
        <f>'Chart of Accounts'!G35</f>
        <v>0</v>
      </c>
      <c r="F35" s="11">
        <f>'Chart of Accounts'!H35</f>
        <v>0</v>
      </c>
      <c r="G35" s="11">
        <f>'Chart of Accounts'!I35</f>
        <v>0</v>
      </c>
      <c r="H35" s="11">
        <f>'Chart of Accounts'!J35</f>
        <v>0</v>
      </c>
      <c r="I35" s="20" t="str">
        <f>'Chart of Accounts'!E35</f>
        <v>Debit</v>
      </c>
      <c r="J35" s="5"/>
      <c r="K35" s="5"/>
      <c r="L35" s="5"/>
      <c r="M35" s="5"/>
      <c r="N35" s="5"/>
      <c r="O35" s="5"/>
      <c r="P35" s="5"/>
      <c r="Q35" s="5"/>
      <c r="R35" s="5"/>
      <c r="S35" s="5"/>
      <c r="T35" s="5"/>
      <c r="U35" s="5"/>
      <c r="V35" s="5"/>
      <c r="W35" s="5"/>
      <c r="X35" s="5"/>
      <c r="Y35" s="5"/>
      <c r="Z35" s="5"/>
    </row>
    <row r="36" spans="1:26">
      <c r="A36" s="18" t="str">
        <f>'Chart of Accounts'!A36</f>
        <v>6120</v>
      </c>
      <c r="B36" s="19" t="str">
        <f>'Chart of Accounts'!B36</f>
        <v>Wages and Staff Costs</v>
      </c>
      <c r="C36" s="19" t="str">
        <f>'Chart of Accounts'!C36</f>
        <v>Expense</v>
      </c>
      <c r="D36" s="19" t="str">
        <f>'Chart of Accounts'!D36</f>
        <v>Wages</v>
      </c>
      <c r="E36" s="11">
        <f>'Chart of Accounts'!G36</f>
        <v>0</v>
      </c>
      <c r="F36" s="11">
        <f>'Chart of Accounts'!H36</f>
        <v>0</v>
      </c>
      <c r="G36" s="11">
        <f>'Chart of Accounts'!I36</f>
        <v>0</v>
      </c>
      <c r="H36" s="11">
        <f>'Chart of Accounts'!J36</f>
        <v>0</v>
      </c>
      <c r="I36" s="20" t="str">
        <f>'Chart of Accounts'!E36</f>
        <v>Debit</v>
      </c>
      <c r="J36" s="5"/>
      <c r="K36" s="5"/>
      <c r="L36" s="5"/>
      <c r="M36" s="5"/>
      <c r="N36" s="5"/>
      <c r="O36" s="5"/>
      <c r="P36" s="5"/>
      <c r="Q36" s="5"/>
      <c r="R36" s="5"/>
      <c r="S36" s="5"/>
      <c r="T36" s="5"/>
      <c r="U36" s="5"/>
      <c r="V36" s="5"/>
      <c r="W36" s="5"/>
      <c r="X36" s="5"/>
      <c r="Y36" s="5"/>
      <c r="Z36" s="5"/>
    </row>
    <row r="37" spans="1:26">
      <c r="A37" s="18" t="str">
        <f>'Chart of Accounts'!A37</f>
        <v>6130</v>
      </c>
      <c r="B37" s="19" t="str">
        <f>'Chart of Accounts'!B37</f>
        <v>Depreciation</v>
      </c>
      <c r="C37" s="19" t="str">
        <f>'Chart of Accounts'!C37</f>
        <v>Expense</v>
      </c>
      <c r="D37" s="19" t="str">
        <f>'Chart of Accounts'!D37</f>
        <v>Depreciation</v>
      </c>
      <c r="E37" s="11">
        <f>'Chart of Accounts'!G37</f>
        <v>0</v>
      </c>
      <c r="F37" s="11">
        <f>'Chart of Accounts'!H37</f>
        <v>0</v>
      </c>
      <c r="G37" s="11">
        <f>'Chart of Accounts'!I37</f>
        <v>0</v>
      </c>
      <c r="H37" s="11">
        <f>'Chart of Accounts'!J37</f>
        <v>0</v>
      </c>
      <c r="I37" s="20" t="str">
        <f>'Chart of Accounts'!E37</f>
        <v>Debit</v>
      </c>
      <c r="J37" s="5"/>
      <c r="K37" s="5"/>
      <c r="L37" s="5"/>
      <c r="M37" s="5"/>
      <c r="N37" s="5"/>
      <c r="O37" s="5"/>
      <c r="P37" s="5"/>
      <c r="Q37" s="5"/>
      <c r="R37" s="5"/>
      <c r="S37" s="5"/>
      <c r="T37" s="5"/>
      <c r="U37" s="5"/>
      <c r="V37" s="5"/>
      <c r="W37" s="5"/>
      <c r="X37" s="5"/>
      <c r="Y37" s="5"/>
      <c r="Z37" s="5"/>
    </row>
    <row r="38" spans="1:26">
      <c r="A38" s="18" t="str">
        <f>'Chart of Accounts'!A38</f>
        <v>6140</v>
      </c>
      <c r="B38" s="19" t="str">
        <f>'Chart of Accounts'!B38</f>
        <v>Training and Professional Development</v>
      </c>
      <c r="C38" s="19" t="str">
        <f>'Chart of Accounts'!C38</f>
        <v>Expense</v>
      </c>
      <c r="D38" s="19" t="str">
        <f>'Chart of Accounts'!D38</f>
        <v>Training</v>
      </c>
      <c r="E38" s="11">
        <f>'Chart of Accounts'!G38</f>
        <v>0</v>
      </c>
      <c r="F38" s="11">
        <f>'Chart of Accounts'!H38</f>
        <v>0</v>
      </c>
      <c r="G38" s="11">
        <f>'Chart of Accounts'!I38</f>
        <v>0</v>
      </c>
      <c r="H38" s="11">
        <f>'Chart of Accounts'!J38</f>
        <v>0</v>
      </c>
      <c r="I38" s="20" t="str">
        <f>'Chart of Accounts'!E38</f>
        <v>Debit</v>
      </c>
      <c r="J38" s="5"/>
      <c r="K38" s="5"/>
      <c r="L38" s="5"/>
      <c r="M38" s="5"/>
      <c r="N38" s="5"/>
      <c r="O38" s="5"/>
      <c r="P38" s="5"/>
      <c r="Q38" s="5"/>
      <c r="R38" s="5"/>
      <c r="S38" s="5"/>
      <c r="T38" s="5"/>
      <c r="U38" s="5"/>
      <c r="V38" s="5"/>
      <c r="W38" s="5"/>
      <c r="X38" s="5"/>
      <c r="Y38" s="5"/>
      <c r="Z38" s="5"/>
    </row>
    <row r="39" spans="1:26">
      <c r="A39" s="18" t="str">
        <f>'Chart of Accounts'!A39</f>
        <v>6150</v>
      </c>
      <c r="B39" s="19" t="str">
        <f>'Chart of Accounts'!B39</f>
        <v>Postage and Delivery</v>
      </c>
      <c r="C39" s="19" t="str">
        <f>'Chart of Accounts'!C39</f>
        <v>Expense</v>
      </c>
      <c r="D39" s="19" t="str">
        <f>'Chart of Accounts'!D39</f>
        <v>Postage &amp; Delivery</v>
      </c>
      <c r="E39" s="11">
        <f>'Chart of Accounts'!G39</f>
        <v>0</v>
      </c>
      <c r="F39" s="11">
        <f>'Chart of Accounts'!H39</f>
        <v>0</v>
      </c>
      <c r="G39" s="11">
        <f>'Chart of Accounts'!I39</f>
        <v>0</v>
      </c>
      <c r="H39" s="11">
        <f>'Chart of Accounts'!J39</f>
        <v>0</v>
      </c>
      <c r="I39" s="20" t="str">
        <f>'Chart of Accounts'!E39</f>
        <v>Debit</v>
      </c>
      <c r="J39" s="5"/>
      <c r="K39" s="5"/>
      <c r="L39" s="5"/>
      <c r="M39" s="5"/>
      <c r="N39" s="5"/>
      <c r="O39" s="5"/>
      <c r="P39" s="5"/>
      <c r="Q39" s="5"/>
      <c r="R39" s="5"/>
      <c r="S39" s="5"/>
      <c r="T39" s="5"/>
      <c r="U39" s="5"/>
      <c r="V39" s="5"/>
      <c r="W39" s="5"/>
      <c r="X39" s="5"/>
      <c r="Y39" s="5"/>
      <c r="Z39" s="5"/>
    </row>
    <row r="40" spans="1:26">
      <c r="A40" s="18" t="str">
        <f>'Chart of Accounts'!A40</f>
        <v>6160</v>
      </c>
      <c r="B40" s="19" t="str">
        <f>'Chart of Accounts'!B40</f>
        <v>Bad Debts</v>
      </c>
      <c r="C40" s="19" t="str">
        <f>'Chart of Accounts'!C40</f>
        <v>Expense</v>
      </c>
      <c r="D40" s="19" t="str">
        <f>'Chart of Accounts'!D40</f>
        <v>Bad Debts</v>
      </c>
      <c r="E40" s="11">
        <f>'Chart of Accounts'!G40</f>
        <v>0</v>
      </c>
      <c r="F40" s="11">
        <f>'Chart of Accounts'!H40</f>
        <v>0</v>
      </c>
      <c r="G40" s="11">
        <f>'Chart of Accounts'!I40</f>
        <v>0</v>
      </c>
      <c r="H40" s="11">
        <f>'Chart of Accounts'!J40</f>
        <v>0</v>
      </c>
      <c r="I40" s="20" t="str">
        <f>'Chart of Accounts'!E40</f>
        <v>Debit</v>
      </c>
      <c r="J40" s="5"/>
      <c r="K40" s="5"/>
      <c r="L40" s="5"/>
      <c r="M40" s="5"/>
      <c r="N40" s="5"/>
      <c r="O40" s="5"/>
      <c r="P40" s="5"/>
      <c r="Q40" s="5"/>
      <c r="R40" s="5"/>
      <c r="S40" s="5"/>
      <c r="T40" s="5"/>
      <c r="U40" s="5"/>
      <c r="V40" s="5"/>
      <c r="W40" s="5"/>
      <c r="X40" s="5"/>
      <c r="Y40" s="5"/>
      <c r="Z40" s="5"/>
    </row>
    <row r="41" spans="1:26">
      <c r="A41" s="18" t="str">
        <f>'Chart of Accounts'!A41</f>
        <v>6170</v>
      </c>
      <c r="B41" s="19" t="str">
        <f>'Chart of Accounts'!B41</f>
        <v>Other Business Expenses</v>
      </c>
      <c r="C41" s="19" t="str">
        <f>'Chart of Accounts'!C41</f>
        <v>Expense</v>
      </c>
      <c r="D41" s="19" t="str">
        <f>'Chart of Accounts'!D41</f>
        <v>Other Expenses</v>
      </c>
      <c r="E41" s="11">
        <f>'Chart of Accounts'!G41</f>
        <v>0</v>
      </c>
      <c r="F41" s="11">
        <f>'Chart of Accounts'!H41</f>
        <v>0</v>
      </c>
      <c r="G41" s="11">
        <f>'Chart of Accounts'!I41</f>
        <v>0</v>
      </c>
      <c r="H41" s="11">
        <f>'Chart of Accounts'!J41</f>
        <v>0</v>
      </c>
      <c r="I41" s="20" t="str">
        <f>'Chart of Accounts'!E41</f>
        <v>Debit</v>
      </c>
      <c r="J41" s="5"/>
      <c r="K41" s="5"/>
      <c r="L41" s="5"/>
      <c r="M41" s="5"/>
      <c r="N41" s="5"/>
      <c r="O41" s="5"/>
      <c r="P41" s="5"/>
      <c r="Q41" s="5"/>
      <c r="R41" s="5"/>
      <c r="S41" s="5"/>
      <c r="T41" s="5"/>
      <c r="U41" s="5"/>
      <c r="V41" s="5"/>
      <c r="W41" s="5"/>
      <c r="X41" s="5"/>
      <c r="Y41" s="5"/>
      <c r="Z41" s="5"/>
    </row>
    <row r="42" spans="1:26">
      <c r="A42" s="18">
        <f>'Chart of Accounts'!A42</f>
        <v>0</v>
      </c>
      <c r="B42" s="19">
        <f>'Chart of Accounts'!B42</f>
        <v>0</v>
      </c>
      <c r="C42" s="19">
        <f>'Chart of Accounts'!C42</f>
        <v>0</v>
      </c>
      <c r="D42" s="19">
        <f>'Chart of Accounts'!D42</f>
        <v>0</v>
      </c>
      <c r="E42" s="11">
        <f>'Chart of Accounts'!G42</f>
        <v>0</v>
      </c>
      <c r="F42" s="11" t="str">
        <f>'Chart of Accounts'!H42</f>
        <v/>
      </c>
      <c r="G42" s="11" t="str">
        <f>'Chart of Accounts'!I42</f>
        <v/>
      </c>
      <c r="H42" s="11" t="str">
        <f>'Chart of Accounts'!J42</f>
        <v/>
      </c>
      <c r="I42" s="20">
        <f>'Chart of Accounts'!E42</f>
        <v>0</v>
      </c>
      <c r="J42" s="5"/>
      <c r="K42" s="5"/>
      <c r="L42" s="5"/>
      <c r="M42" s="5"/>
      <c r="N42" s="5"/>
      <c r="O42" s="5"/>
      <c r="P42" s="5"/>
      <c r="Q42" s="5"/>
      <c r="R42" s="5"/>
      <c r="S42" s="5"/>
      <c r="T42" s="5"/>
      <c r="U42" s="5"/>
      <c r="V42" s="5"/>
      <c r="W42" s="5"/>
      <c r="X42" s="5"/>
      <c r="Y42" s="5"/>
      <c r="Z42" s="5"/>
    </row>
    <row r="43" spans="1:26">
      <c r="A43" s="18">
        <f>'Chart of Accounts'!A43</f>
        <v>0</v>
      </c>
      <c r="B43" s="19">
        <f>'Chart of Accounts'!B43</f>
        <v>0</v>
      </c>
      <c r="C43" s="19">
        <f>'Chart of Accounts'!C43</f>
        <v>0</v>
      </c>
      <c r="D43" s="19">
        <f>'Chart of Accounts'!D43</f>
        <v>0</v>
      </c>
      <c r="E43" s="11">
        <f>'Chart of Accounts'!G43</f>
        <v>0</v>
      </c>
      <c r="F43" s="11" t="str">
        <f>'Chart of Accounts'!H43</f>
        <v/>
      </c>
      <c r="G43" s="11" t="str">
        <f>'Chart of Accounts'!I43</f>
        <v/>
      </c>
      <c r="H43" s="11" t="str">
        <f>'Chart of Accounts'!J43</f>
        <v/>
      </c>
      <c r="I43" s="20">
        <f>'Chart of Accounts'!E43</f>
        <v>0</v>
      </c>
      <c r="J43" s="5"/>
      <c r="K43" s="5"/>
      <c r="L43" s="5"/>
      <c r="M43" s="5"/>
      <c r="N43" s="5"/>
      <c r="O43" s="5"/>
      <c r="P43" s="5"/>
      <c r="Q43" s="5"/>
      <c r="R43" s="5"/>
      <c r="S43" s="5"/>
      <c r="T43" s="5"/>
      <c r="U43" s="5"/>
      <c r="V43" s="5"/>
      <c r="W43" s="5"/>
      <c r="X43" s="5"/>
      <c r="Y43" s="5"/>
      <c r="Z43" s="5"/>
    </row>
    <row r="44" spans="1:26">
      <c r="A44" s="18">
        <f>'Chart of Accounts'!A44</f>
        <v>0</v>
      </c>
      <c r="B44" s="19">
        <f>'Chart of Accounts'!B44</f>
        <v>0</v>
      </c>
      <c r="C44" s="19">
        <f>'Chart of Accounts'!C44</f>
        <v>0</v>
      </c>
      <c r="D44" s="19">
        <f>'Chart of Accounts'!D44</f>
        <v>0</v>
      </c>
      <c r="E44" s="11">
        <f>'Chart of Accounts'!G44</f>
        <v>0</v>
      </c>
      <c r="F44" s="11" t="str">
        <f>'Chart of Accounts'!H44</f>
        <v/>
      </c>
      <c r="G44" s="11" t="str">
        <f>'Chart of Accounts'!I44</f>
        <v/>
      </c>
      <c r="H44" s="11" t="str">
        <f>'Chart of Accounts'!J44</f>
        <v/>
      </c>
      <c r="I44" s="20">
        <f>'Chart of Accounts'!E44</f>
        <v>0</v>
      </c>
      <c r="J44" s="5"/>
      <c r="K44" s="5"/>
      <c r="L44" s="5"/>
      <c r="M44" s="5"/>
      <c r="N44" s="5"/>
      <c r="O44" s="5"/>
      <c r="P44" s="5"/>
      <c r="Q44" s="5"/>
      <c r="R44" s="5"/>
      <c r="S44" s="5"/>
      <c r="T44" s="5"/>
      <c r="U44" s="5"/>
      <c r="V44" s="5"/>
      <c r="W44" s="5"/>
      <c r="X44" s="5"/>
      <c r="Y44" s="5"/>
      <c r="Z44" s="5"/>
    </row>
    <row r="45" spans="1:26">
      <c r="A45" s="18">
        <f>'Chart of Accounts'!A45</f>
        <v>0</v>
      </c>
      <c r="B45" s="19">
        <f>'Chart of Accounts'!B45</f>
        <v>0</v>
      </c>
      <c r="C45" s="19">
        <f>'Chart of Accounts'!C45</f>
        <v>0</v>
      </c>
      <c r="D45" s="19">
        <f>'Chart of Accounts'!D45</f>
        <v>0</v>
      </c>
      <c r="E45" s="11">
        <f>'Chart of Accounts'!G45</f>
        <v>0</v>
      </c>
      <c r="F45" s="11" t="str">
        <f>'Chart of Accounts'!H45</f>
        <v/>
      </c>
      <c r="G45" s="11" t="str">
        <f>'Chart of Accounts'!I45</f>
        <v/>
      </c>
      <c r="H45" s="11" t="str">
        <f>'Chart of Accounts'!J45</f>
        <v/>
      </c>
      <c r="I45" s="20">
        <f>'Chart of Accounts'!E45</f>
        <v>0</v>
      </c>
      <c r="J45" s="5"/>
      <c r="K45" s="5"/>
      <c r="L45" s="5"/>
      <c r="M45" s="5"/>
      <c r="N45" s="5"/>
      <c r="O45" s="5"/>
      <c r="P45" s="5"/>
      <c r="Q45" s="5"/>
      <c r="R45" s="5"/>
      <c r="S45" s="5"/>
      <c r="T45" s="5"/>
      <c r="U45" s="5"/>
      <c r="V45" s="5"/>
      <c r="W45" s="5"/>
      <c r="X45" s="5"/>
      <c r="Y45" s="5"/>
      <c r="Z45" s="5"/>
    </row>
    <row r="46" spans="1:26">
      <c r="A46" s="18">
        <f>'Chart of Accounts'!A46</f>
        <v>0</v>
      </c>
      <c r="B46" s="19">
        <f>'Chart of Accounts'!B46</f>
        <v>0</v>
      </c>
      <c r="C46" s="19">
        <f>'Chart of Accounts'!C46</f>
        <v>0</v>
      </c>
      <c r="D46" s="19">
        <f>'Chart of Accounts'!D46</f>
        <v>0</v>
      </c>
      <c r="E46" s="11">
        <f>'Chart of Accounts'!G46</f>
        <v>0</v>
      </c>
      <c r="F46" s="11" t="str">
        <f>'Chart of Accounts'!H46</f>
        <v/>
      </c>
      <c r="G46" s="11" t="str">
        <f>'Chart of Accounts'!I46</f>
        <v/>
      </c>
      <c r="H46" s="11" t="str">
        <f>'Chart of Accounts'!J46</f>
        <v/>
      </c>
      <c r="I46" s="20">
        <f>'Chart of Accounts'!E46</f>
        <v>0</v>
      </c>
      <c r="J46" s="5"/>
      <c r="K46" s="5"/>
      <c r="L46" s="5"/>
      <c r="M46" s="5"/>
      <c r="N46" s="5"/>
      <c r="O46" s="5"/>
      <c r="P46" s="5"/>
      <c r="Q46" s="5"/>
      <c r="R46" s="5"/>
      <c r="S46" s="5"/>
      <c r="T46" s="5"/>
      <c r="U46" s="5"/>
      <c r="V46" s="5"/>
      <c r="W46" s="5"/>
      <c r="X46" s="5"/>
      <c r="Y46" s="5"/>
      <c r="Z46" s="5"/>
    </row>
    <row r="47" spans="1:26">
      <c r="A47" s="18">
        <f>'Chart of Accounts'!A47</f>
        <v>0</v>
      </c>
      <c r="B47" s="19">
        <f>'Chart of Accounts'!B47</f>
        <v>0</v>
      </c>
      <c r="C47" s="19">
        <f>'Chart of Accounts'!C47</f>
        <v>0</v>
      </c>
      <c r="D47" s="19">
        <f>'Chart of Accounts'!D47</f>
        <v>0</v>
      </c>
      <c r="E47" s="11">
        <f>'Chart of Accounts'!G47</f>
        <v>0</v>
      </c>
      <c r="F47" s="11" t="str">
        <f>'Chart of Accounts'!H47</f>
        <v/>
      </c>
      <c r="G47" s="11" t="str">
        <f>'Chart of Accounts'!I47</f>
        <v/>
      </c>
      <c r="H47" s="11" t="str">
        <f>'Chart of Accounts'!J47</f>
        <v/>
      </c>
      <c r="I47" s="20">
        <f>'Chart of Accounts'!E47</f>
        <v>0</v>
      </c>
      <c r="J47" s="5"/>
      <c r="K47" s="5"/>
      <c r="L47" s="5"/>
      <c r="M47" s="5"/>
      <c r="N47" s="5"/>
      <c r="O47" s="5"/>
      <c r="P47" s="5"/>
      <c r="Q47" s="5"/>
      <c r="R47" s="5"/>
      <c r="S47" s="5"/>
      <c r="T47" s="5"/>
      <c r="U47" s="5"/>
      <c r="V47" s="5"/>
      <c r="W47" s="5"/>
      <c r="X47" s="5"/>
      <c r="Y47" s="5"/>
      <c r="Z47" s="5"/>
    </row>
    <row r="48" spans="1:26">
      <c r="A48" s="18">
        <f>'Chart of Accounts'!A48</f>
        <v>0</v>
      </c>
      <c r="B48" s="19">
        <f>'Chart of Accounts'!B48</f>
        <v>0</v>
      </c>
      <c r="C48" s="19">
        <f>'Chart of Accounts'!C48</f>
        <v>0</v>
      </c>
      <c r="D48" s="19">
        <f>'Chart of Accounts'!D48</f>
        <v>0</v>
      </c>
      <c r="E48" s="11">
        <f>'Chart of Accounts'!G48</f>
        <v>0</v>
      </c>
      <c r="F48" s="11" t="str">
        <f>'Chart of Accounts'!H48</f>
        <v/>
      </c>
      <c r="G48" s="11" t="str">
        <f>'Chart of Accounts'!I48</f>
        <v/>
      </c>
      <c r="H48" s="11" t="str">
        <f>'Chart of Accounts'!J48</f>
        <v/>
      </c>
      <c r="I48" s="20">
        <f>'Chart of Accounts'!E48</f>
        <v>0</v>
      </c>
      <c r="J48" s="5"/>
      <c r="K48" s="5"/>
      <c r="L48" s="5"/>
      <c r="M48" s="5"/>
      <c r="N48" s="5"/>
      <c r="O48" s="5"/>
      <c r="P48" s="5"/>
      <c r="Q48" s="5"/>
      <c r="R48" s="5"/>
      <c r="S48" s="5"/>
      <c r="T48" s="5"/>
      <c r="U48" s="5"/>
      <c r="V48" s="5"/>
      <c r="W48" s="5"/>
      <c r="X48" s="5"/>
      <c r="Y48" s="5"/>
      <c r="Z48" s="5"/>
    </row>
    <row r="49" spans="1:26">
      <c r="A49" s="18">
        <f>'Chart of Accounts'!A49</f>
        <v>0</v>
      </c>
      <c r="B49" s="19">
        <f>'Chart of Accounts'!B49</f>
        <v>0</v>
      </c>
      <c r="C49" s="19">
        <f>'Chart of Accounts'!C49</f>
        <v>0</v>
      </c>
      <c r="D49" s="19">
        <f>'Chart of Accounts'!D49</f>
        <v>0</v>
      </c>
      <c r="E49" s="11">
        <f>'Chart of Accounts'!G49</f>
        <v>0</v>
      </c>
      <c r="F49" s="11" t="str">
        <f>'Chart of Accounts'!H49</f>
        <v/>
      </c>
      <c r="G49" s="11" t="str">
        <f>'Chart of Accounts'!I49</f>
        <v/>
      </c>
      <c r="H49" s="11" t="str">
        <f>'Chart of Accounts'!J49</f>
        <v/>
      </c>
      <c r="I49" s="20">
        <f>'Chart of Accounts'!E49</f>
        <v>0</v>
      </c>
      <c r="J49" s="5"/>
      <c r="K49" s="5"/>
      <c r="L49" s="5"/>
      <c r="M49" s="5"/>
      <c r="N49" s="5"/>
      <c r="O49" s="5"/>
      <c r="P49" s="5"/>
      <c r="Q49" s="5"/>
      <c r="R49" s="5"/>
      <c r="S49" s="5"/>
      <c r="T49" s="5"/>
      <c r="U49" s="5"/>
      <c r="V49" s="5"/>
      <c r="W49" s="5"/>
      <c r="X49" s="5"/>
      <c r="Y49" s="5"/>
      <c r="Z49" s="5"/>
    </row>
    <row r="50" spans="1:26">
      <c r="A50" s="18">
        <f>'Chart of Accounts'!A50</f>
        <v>0</v>
      </c>
      <c r="B50" s="19">
        <f>'Chart of Accounts'!B50</f>
        <v>0</v>
      </c>
      <c r="C50" s="19">
        <f>'Chart of Accounts'!C50</f>
        <v>0</v>
      </c>
      <c r="D50" s="19">
        <f>'Chart of Accounts'!D50</f>
        <v>0</v>
      </c>
      <c r="E50" s="11">
        <f>'Chart of Accounts'!G50</f>
        <v>0</v>
      </c>
      <c r="F50" s="11" t="str">
        <f>'Chart of Accounts'!H50</f>
        <v/>
      </c>
      <c r="G50" s="11" t="str">
        <f>'Chart of Accounts'!I50</f>
        <v/>
      </c>
      <c r="H50" s="11" t="str">
        <f>'Chart of Accounts'!J50</f>
        <v/>
      </c>
      <c r="I50" s="20">
        <f>'Chart of Accounts'!E50</f>
        <v>0</v>
      </c>
      <c r="J50" s="5"/>
      <c r="K50" s="5"/>
      <c r="L50" s="5"/>
      <c r="M50" s="5"/>
      <c r="N50" s="5"/>
      <c r="O50" s="5"/>
      <c r="P50" s="5"/>
      <c r="Q50" s="5"/>
      <c r="R50" s="5"/>
      <c r="S50" s="5"/>
      <c r="T50" s="5"/>
      <c r="U50" s="5"/>
      <c r="V50" s="5"/>
      <c r="W50" s="5"/>
      <c r="X50" s="5"/>
      <c r="Y50" s="5"/>
      <c r="Z50" s="5"/>
    </row>
    <row r="51" spans="1:26">
      <c r="A51" s="18">
        <f>'Chart of Accounts'!A51</f>
        <v>0</v>
      </c>
      <c r="B51" s="19">
        <f>'Chart of Accounts'!B51</f>
        <v>0</v>
      </c>
      <c r="C51" s="19">
        <f>'Chart of Accounts'!C51</f>
        <v>0</v>
      </c>
      <c r="D51" s="19">
        <f>'Chart of Accounts'!D51</f>
        <v>0</v>
      </c>
      <c r="E51" s="11">
        <f>'Chart of Accounts'!G51</f>
        <v>0</v>
      </c>
      <c r="F51" s="11" t="str">
        <f>'Chart of Accounts'!H51</f>
        <v/>
      </c>
      <c r="G51" s="11" t="str">
        <f>'Chart of Accounts'!I51</f>
        <v/>
      </c>
      <c r="H51" s="11" t="str">
        <f>'Chart of Accounts'!J51</f>
        <v/>
      </c>
      <c r="I51" s="20">
        <f>'Chart of Accounts'!E51</f>
        <v>0</v>
      </c>
      <c r="J51" s="5"/>
      <c r="K51" s="5"/>
      <c r="L51" s="5"/>
      <c r="M51" s="5"/>
      <c r="N51" s="5"/>
      <c r="O51" s="5"/>
      <c r="P51" s="5"/>
      <c r="Q51" s="5"/>
      <c r="R51" s="5"/>
      <c r="S51" s="5"/>
      <c r="T51" s="5"/>
      <c r="U51" s="5"/>
      <c r="V51" s="5"/>
      <c r="W51" s="5"/>
      <c r="X51" s="5"/>
      <c r="Y51" s="5"/>
      <c r="Z51" s="5"/>
    </row>
    <row r="52" spans="1:26">
      <c r="A52" s="18">
        <f>'Chart of Accounts'!A52</f>
        <v>0</v>
      </c>
      <c r="B52" s="19">
        <f>'Chart of Accounts'!B52</f>
        <v>0</v>
      </c>
      <c r="C52" s="19">
        <f>'Chart of Accounts'!C52</f>
        <v>0</v>
      </c>
      <c r="D52" s="19">
        <f>'Chart of Accounts'!D52</f>
        <v>0</v>
      </c>
      <c r="E52" s="11">
        <f>'Chart of Accounts'!G52</f>
        <v>0</v>
      </c>
      <c r="F52" s="11" t="str">
        <f>'Chart of Accounts'!H52</f>
        <v/>
      </c>
      <c r="G52" s="11" t="str">
        <f>'Chart of Accounts'!I52</f>
        <v/>
      </c>
      <c r="H52" s="11" t="str">
        <f>'Chart of Accounts'!J52</f>
        <v/>
      </c>
      <c r="I52" s="20">
        <f>'Chart of Accounts'!E52</f>
        <v>0</v>
      </c>
      <c r="J52" s="5"/>
      <c r="K52" s="5"/>
      <c r="L52" s="5"/>
      <c r="M52" s="5"/>
      <c r="N52" s="5"/>
      <c r="O52" s="5"/>
      <c r="P52" s="5"/>
      <c r="Q52" s="5"/>
      <c r="R52" s="5"/>
      <c r="S52" s="5"/>
      <c r="T52" s="5"/>
      <c r="U52" s="5"/>
      <c r="V52" s="5"/>
      <c r="W52" s="5"/>
      <c r="X52" s="5"/>
      <c r="Y52" s="5"/>
      <c r="Z52" s="5"/>
    </row>
    <row r="53" spans="1:26">
      <c r="A53" s="18">
        <f>'Chart of Accounts'!A53</f>
        <v>0</v>
      </c>
      <c r="B53" s="19">
        <f>'Chart of Accounts'!B53</f>
        <v>0</v>
      </c>
      <c r="C53" s="19">
        <f>'Chart of Accounts'!C53</f>
        <v>0</v>
      </c>
      <c r="D53" s="19">
        <f>'Chart of Accounts'!D53</f>
        <v>0</v>
      </c>
      <c r="E53" s="11">
        <f>'Chart of Accounts'!G53</f>
        <v>0</v>
      </c>
      <c r="F53" s="11" t="str">
        <f>'Chart of Accounts'!H53</f>
        <v/>
      </c>
      <c r="G53" s="11" t="str">
        <f>'Chart of Accounts'!I53</f>
        <v/>
      </c>
      <c r="H53" s="11" t="str">
        <f>'Chart of Accounts'!J53</f>
        <v/>
      </c>
      <c r="I53" s="20">
        <f>'Chart of Accounts'!E53</f>
        <v>0</v>
      </c>
      <c r="J53" s="5"/>
      <c r="K53" s="5"/>
      <c r="L53" s="5"/>
      <c r="M53" s="5"/>
      <c r="N53" s="5"/>
      <c r="O53" s="5"/>
      <c r="P53" s="5"/>
      <c r="Q53" s="5"/>
      <c r="R53" s="5"/>
      <c r="S53" s="5"/>
      <c r="T53" s="5"/>
      <c r="U53" s="5"/>
      <c r="V53" s="5"/>
      <c r="W53" s="5"/>
      <c r="X53" s="5"/>
      <c r="Y53" s="5"/>
      <c r="Z53" s="5"/>
    </row>
    <row r="54" spans="1:26">
      <c r="A54" s="18">
        <f>'Chart of Accounts'!A54</f>
        <v>0</v>
      </c>
      <c r="B54" s="19">
        <f>'Chart of Accounts'!B54</f>
        <v>0</v>
      </c>
      <c r="C54" s="19">
        <f>'Chart of Accounts'!C54</f>
        <v>0</v>
      </c>
      <c r="D54" s="19">
        <f>'Chart of Accounts'!D54</f>
        <v>0</v>
      </c>
      <c r="E54" s="11">
        <f>'Chart of Accounts'!G54</f>
        <v>0</v>
      </c>
      <c r="F54" s="11" t="str">
        <f>'Chart of Accounts'!H54</f>
        <v/>
      </c>
      <c r="G54" s="11" t="str">
        <f>'Chart of Accounts'!I54</f>
        <v/>
      </c>
      <c r="H54" s="11" t="str">
        <f>'Chart of Accounts'!J54</f>
        <v/>
      </c>
      <c r="I54" s="20">
        <f>'Chart of Accounts'!E54</f>
        <v>0</v>
      </c>
      <c r="J54" s="5"/>
      <c r="K54" s="5"/>
      <c r="L54" s="5"/>
      <c r="M54" s="5"/>
      <c r="N54" s="5"/>
      <c r="O54" s="5"/>
      <c r="P54" s="5"/>
      <c r="Q54" s="5"/>
      <c r="R54" s="5"/>
      <c r="S54" s="5"/>
      <c r="T54" s="5"/>
      <c r="U54" s="5"/>
      <c r="V54" s="5"/>
      <c r="W54" s="5"/>
      <c r="X54" s="5"/>
      <c r="Y54" s="5"/>
      <c r="Z54" s="5"/>
    </row>
    <row r="55" spans="1:26">
      <c r="A55" s="18">
        <f>'Chart of Accounts'!A55</f>
        <v>0</v>
      </c>
      <c r="B55" s="19">
        <f>'Chart of Accounts'!B55</f>
        <v>0</v>
      </c>
      <c r="C55" s="19">
        <f>'Chart of Accounts'!C55</f>
        <v>0</v>
      </c>
      <c r="D55" s="19">
        <f>'Chart of Accounts'!D55</f>
        <v>0</v>
      </c>
      <c r="E55" s="11">
        <f>'Chart of Accounts'!G55</f>
        <v>0</v>
      </c>
      <c r="F55" s="11" t="str">
        <f>'Chart of Accounts'!H55</f>
        <v/>
      </c>
      <c r="G55" s="11" t="str">
        <f>'Chart of Accounts'!I55</f>
        <v/>
      </c>
      <c r="H55" s="11" t="str">
        <f>'Chart of Accounts'!J55</f>
        <v/>
      </c>
      <c r="I55" s="20">
        <f>'Chart of Accounts'!E55</f>
        <v>0</v>
      </c>
      <c r="J55" s="5"/>
      <c r="K55" s="5"/>
      <c r="L55" s="5"/>
      <c r="M55" s="5"/>
      <c r="N55" s="5"/>
      <c r="O55" s="5"/>
      <c r="P55" s="5"/>
      <c r="Q55" s="5"/>
      <c r="R55" s="5"/>
      <c r="S55" s="5"/>
      <c r="T55" s="5"/>
      <c r="U55" s="5"/>
      <c r="V55" s="5"/>
      <c r="W55" s="5"/>
      <c r="X55" s="5"/>
      <c r="Y55" s="5"/>
      <c r="Z55" s="5"/>
    </row>
    <row r="56" spans="1:26">
      <c r="A56" s="18">
        <f>'Chart of Accounts'!A56</f>
        <v>0</v>
      </c>
      <c r="B56" s="19">
        <f>'Chart of Accounts'!B56</f>
        <v>0</v>
      </c>
      <c r="C56" s="19">
        <f>'Chart of Accounts'!C56</f>
        <v>0</v>
      </c>
      <c r="D56" s="19">
        <f>'Chart of Accounts'!D56</f>
        <v>0</v>
      </c>
      <c r="E56" s="11">
        <f>'Chart of Accounts'!G56</f>
        <v>0</v>
      </c>
      <c r="F56" s="11" t="str">
        <f>'Chart of Accounts'!H56</f>
        <v/>
      </c>
      <c r="G56" s="11" t="str">
        <f>'Chart of Accounts'!I56</f>
        <v/>
      </c>
      <c r="H56" s="11" t="str">
        <f>'Chart of Accounts'!J56</f>
        <v/>
      </c>
      <c r="I56" s="20">
        <f>'Chart of Accounts'!E56</f>
        <v>0</v>
      </c>
      <c r="J56" s="5"/>
      <c r="K56" s="5"/>
      <c r="L56" s="5"/>
      <c r="M56" s="5"/>
      <c r="N56" s="5"/>
      <c r="O56" s="5"/>
      <c r="P56" s="5"/>
      <c r="Q56" s="5"/>
      <c r="R56" s="5"/>
      <c r="S56" s="5"/>
      <c r="T56" s="5"/>
      <c r="U56" s="5"/>
      <c r="V56" s="5"/>
      <c r="W56" s="5"/>
      <c r="X56" s="5"/>
      <c r="Y56" s="5"/>
      <c r="Z56" s="5"/>
    </row>
    <row r="57" spans="1:26">
      <c r="A57" s="18">
        <f>'Chart of Accounts'!A57</f>
        <v>0</v>
      </c>
      <c r="B57" s="19">
        <f>'Chart of Accounts'!B57</f>
        <v>0</v>
      </c>
      <c r="C57" s="19">
        <f>'Chart of Accounts'!C57</f>
        <v>0</v>
      </c>
      <c r="D57" s="19">
        <f>'Chart of Accounts'!D57</f>
        <v>0</v>
      </c>
      <c r="E57" s="11">
        <f>'Chart of Accounts'!G57</f>
        <v>0</v>
      </c>
      <c r="F57" s="11" t="str">
        <f>'Chart of Accounts'!H57</f>
        <v/>
      </c>
      <c r="G57" s="11" t="str">
        <f>'Chart of Accounts'!I57</f>
        <v/>
      </c>
      <c r="H57" s="11" t="str">
        <f>'Chart of Accounts'!J57</f>
        <v/>
      </c>
      <c r="I57" s="20">
        <f>'Chart of Accounts'!E57</f>
        <v>0</v>
      </c>
      <c r="J57" s="5"/>
      <c r="K57" s="5"/>
      <c r="L57" s="5"/>
      <c r="M57" s="5"/>
      <c r="N57" s="5"/>
      <c r="O57" s="5"/>
      <c r="P57" s="5"/>
      <c r="Q57" s="5"/>
      <c r="R57" s="5"/>
      <c r="S57" s="5"/>
      <c r="T57" s="5"/>
      <c r="U57" s="5"/>
      <c r="V57" s="5"/>
      <c r="W57" s="5"/>
      <c r="X57" s="5"/>
      <c r="Y57" s="5"/>
      <c r="Z57" s="5"/>
    </row>
    <row r="58" spans="1:26">
      <c r="A58" s="18">
        <f>'Chart of Accounts'!A58</f>
        <v>0</v>
      </c>
      <c r="B58" s="19">
        <f>'Chart of Accounts'!B58</f>
        <v>0</v>
      </c>
      <c r="C58" s="19">
        <f>'Chart of Accounts'!C58</f>
        <v>0</v>
      </c>
      <c r="D58" s="19">
        <f>'Chart of Accounts'!D58</f>
        <v>0</v>
      </c>
      <c r="E58" s="11">
        <f>'Chart of Accounts'!G58</f>
        <v>0</v>
      </c>
      <c r="F58" s="11" t="str">
        <f>'Chart of Accounts'!H58</f>
        <v/>
      </c>
      <c r="G58" s="11" t="str">
        <f>'Chart of Accounts'!I58</f>
        <v/>
      </c>
      <c r="H58" s="11" t="str">
        <f>'Chart of Accounts'!J58</f>
        <v/>
      </c>
      <c r="I58" s="20">
        <f>'Chart of Accounts'!E58</f>
        <v>0</v>
      </c>
      <c r="J58" s="5"/>
      <c r="K58" s="5"/>
      <c r="L58" s="5"/>
      <c r="M58" s="5"/>
      <c r="N58" s="5"/>
      <c r="O58" s="5"/>
      <c r="P58" s="5"/>
      <c r="Q58" s="5"/>
      <c r="R58" s="5"/>
      <c r="S58" s="5"/>
      <c r="T58" s="5"/>
      <c r="U58" s="5"/>
      <c r="V58" s="5"/>
      <c r="W58" s="5"/>
      <c r="X58" s="5"/>
      <c r="Y58" s="5"/>
      <c r="Z58" s="5"/>
    </row>
    <row r="59" spans="1:26">
      <c r="A59" s="18">
        <f>'Chart of Accounts'!A59</f>
        <v>0</v>
      </c>
      <c r="B59" s="19">
        <f>'Chart of Accounts'!B59</f>
        <v>0</v>
      </c>
      <c r="C59" s="19">
        <f>'Chart of Accounts'!C59</f>
        <v>0</v>
      </c>
      <c r="D59" s="19">
        <f>'Chart of Accounts'!D59</f>
        <v>0</v>
      </c>
      <c r="E59" s="11">
        <f>'Chart of Accounts'!G59</f>
        <v>0</v>
      </c>
      <c r="F59" s="11" t="str">
        <f>'Chart of Accounts'!H59</f>
        <v/>
      </c>
      <c r="G59" s="11" t="str">
        <f>'Chart of Accounts'!I59</f>
        <v/>
      </c>
      <c r="H59" s="11" t="str">
        <f>'Chart of Accounts'!J59</f>
        <v/>
      </c>
      <c r="I59" s="20">
        <f>'Chart of Accounts'!E59</f>
        <v>0</v>
      </c>
      <c r="J59" s="5"/>
      <c r="K59" s="5"/>
      <c r="L59" s="5"/>
      <c r="M59" s="5"/>
      <c r="N59" s="5"/>
      <c r="O59" s="5"/>
      <c r="P59" s="5"/>
      <c r="Q59" s="5"/>
      <c r="R59" s="5"/>
      <c r="S59" s="5"/>
      <c r="T59" s="5"/>
      <c r="U59" s="5"/>
      <c r="V59" s="5"/>
      <c r="W59" s="5"/>
      <c r="X59" s="5"/>
      <c r="Y59" s="5"/>
      <c r="Z59" s="5"/>
    </row>
    <row r="60" spans="1:26">
      <c r="A60" s="18">
        <f>'Chart of Accounts'!A60</f>
        <v>0</v>
      </c>
      <c r="B60" s="19">
        <f>'Chart of Accounts'!B60</f>
        <v>0</v>
      </c>
      <c r="C60" s="19">
        <f>'Chart of Accounts'!C60</f>
        <v>0</v>
      </c>
      <c r="D60" s="19">
        <f>'Chart of Accounts'!D60</f>
        <v>0</v>
      </c>
      <c r="E60" s="11">
        <f>'Chart of Accounts'!G60</f>
        <v>0</v>
      </c>
      <c r="F60" s="11" t="str">
        <f>'Chart of Accounts'!H60</f>
        <v/>
      </c>
      <c r="G60" s="11" t="str">
        <f>'Chart of Accounts'!I60</f>
        <v/>
      </c>
      <c r="H60" s="11" t="str">
        <f>'Chart of Accounts'!J60</f>
        <v/>
      </c>
      <c r="I60" s="20">
        <f>'Chart of Accounts'!E60</f>
        <v>0</v>
      </c>
      <c r="J60" s="5"/>
      <c r="K60" s="5"/>
      <c r="L60" s="5"/>
      <c r="M60" s="5"/>
      <c r="N60" s="5"/>
      <c r="O60" s="5"/>
      <c r="P60" s="5"/>
      <c r="Q60" s="5"/>
      <c r="R60" s="5"/>
      <c r="S60" s="5"/>
      <c r="T60" s="5"/>
      <c r="U60" s="5"/>
      <c r="V60" s="5"/>
      <c r="W60" s="5"/>
      <c r="X60" s="5"/>
      <c r="Y60" s="5"/>
      <c r="Z60" s="5"/>
    </row>
    <row r="61" spans="1:26">
      <c r="A61" s="18">
        <f>'Chart of Accounts'!A61</f>
        <v>0</v>
      </c>
      <c r="B61" s="19">
        <f>'Chart of Accounts'!B61</f>
        <v>0</v>
      </c>
      <c r="C61" s="19">
        <f>'Chart of Accounts'!C61</f>
        <v>0</v>
      </c>
      <c r="D61" s="19">
        <f>'Chart of Accounts'!D61</f>
        <v>0</v>
      </c>
      <c r="E61" s="11">
        <f>'Chart of Accounts'!G61</f>
        <v>0</v>
      </c>
      <c r="F61" s="11" t="str">
        <f>'Chart of Accounts'!H61</f>
        <v/>
      </c>
      <c r="G61" s="11" t="str">
        <f>'Chart of Accounts'!I61</f>
        <v/>
      </c>
      <c r="H61" s="11" t="str">
        <f>'Chart of Accounts'!J61</f>
        <v/>
      </c>
      <c r="I61" s="20">
        <f>'Chart of Accounts'!E61</f>
        <v>0</v>
      </c>
      <c r="J61" s="5"/>
      <c r="K61" s="5"/>
      <c r="L61" s="5"/>
      <c r="M61" s="5"/>
      <c r="N61" s="5"/>
      <c r="O61" s="5"/>
      <c r="P61" s="5"/>
      <c r="Q61" s="5"/>
      <c r="R61" s="5"/>
      <c r="S61" s="5"/>
      <c r="T61" s="5"/>
      <c r="U61" s="5"/>
      <c r="V61" s="5"/>
      <c r="W61" s="5"/>
      <c r="X61" s="5"/>
      <c r="Y61" s="5"/>
      <c r="Z61" s="5"/>
    </row>
    <row r="62" spans="1:26">
      <c r="A62" s="18">
        <f>'Chart of Accounts'!A62</f>
        <v>0</v>
      </c>
      <c r="B62" s="19">
        <f>'Chart of Accounts'!B62</f>
        <v>0</v>
      </c>
      <c r="C62" s="19">
        <f>'Chart of Accounts'!C62</f>
        <v>0</v>
      </c>
      <c r="D62" s="19">
        <f>'Chart of Accounts'!D62</f>
        <v>0</v>
      </c>
      <c r="E62" s="11">
        <f>'Chart of Accounts'!G62</f>
        <v>0</v>
      </c>
      <c r="F62" s="11" t="str">
        <f>'Chart of Accounts'!H62</f>
        <v/>
      </c>
      <c r="G62" s="11" t="str">
        <f>'Chart of Accounts'!I62</f>
        <v/>
      </c>
      <c r="H62" s="11" t="str">
        <f>'Chart of Accounts'!J62</f>
        <v/>
      </c>
      <c r="I62" s="20">
        <f>'Chart of Accounts'!E62</f>
        <v>0</v>
      </c>
      <c r="J62" s="5"/>
      <c r="K62" s="5"/>
      <c r="L62" s="5"/>
      <c r="M62" s="5"/>
      <c r="N62" s="5"/>
      <c r="O62" s="5"/>
      <c r="P62" s="5"/>
      <c r="Q62" s="5"/>
      <c r="R62" s="5"/>
      <c r="S62" s="5"/>
      <c r="T62" s="5"/>
      <c r="U62" s="5"/>
      <c r="V62" s="5"/>
      <c r="W62" s="5"/>
      <c r="X62" s="5"/>
      <c r="Y62" s="5"/>
      <c r="Z62" s="5"/>
    </row>
    <row r="63" spans="1:26">
      <c r="A63" s="18">
        <f>'Chart of Accounts'!A63</f>
        <v>0</v>
      </c>
      <c r="B63" s="19">
        <f>'Chart of Accounts'!B63</f>
        <v>0</v>
      </c>
      <c r="C63" s="19">
        <f>'Chart of Accounts'!C63</f>
        <v>0</v>
      </c>
      <c r="D63" s="19">
        <f>'Chart of Accounts'!D63</f>
        <v>0</v>
      </c>
      <c r="E63" s="11">
        <f>'Chart of Accounts'!G63</f>
        <v>0</v>
      </c>
      <c r="F63" s="11" t="str">
        <f>'Chart of Accounts'!H63</f>
        <v/>
      </c>
      <c r="G63" s="11" t="str">
        <f>'Chart of Accounts'!I63</f>
        <v/>
      </c>
      <c r="H63" s="11" t="str">
        <f>'Chart of Accounts'!J63</f>
        <v/>
      </c>
      <c r="I63" s="20">
        <f>'Chart of Accounts'!E63</f>
        <v>0</v>
      </c>
      <c r="J63" s="5"/>
      <c r="K63" s="5"/>
      <c r="L63" s="5"/>
      <c r="M63" s="5"/>
      <c r="N63" s="5"/>
      <c r="O63" s="5"/>
      <c r="P63" s="5"/>
      <c r="Q63" s="5"/>
      <c r="R63" s="5"/>
      <c r="S63" s="5"/>
      <c r="T63" s="5"/>
      <c r="U63" s="5"/>
      <c r="V63" s="5"/>
      <c r="W63" s="5"/>
      <c r="X63" s="5"/>
      <c r="Y63" s="5"/>
      <c r="Z63" s="5"/>
    </row>
    <row r="64" spans="1:26">
      <c r="A64" s="18">
        <f>'Chart of Accounts'!A64</f>
        <v>0</v>
      </c>
      <c r="B64" s="19">
        <f>'Chart of Accounts'!B64</f>
        <v>0</v>
      </c>
      <c r="C64" s="19">
        <f>'Chart of Accounts'!C64</f>
        <v>0</v>
      </c>
      <c r="D64" s="19">
        <f>'Chart of Accounts'!D64</f>
        <v>0</v>
      </c>
      <c r="E64" s="11">
        <f>'Chart of Accounts'!G64</f>
        <v>0</v>
      </c>
      <c r="F64" s="11" t="str">
        <f>'Chart of Accounts'!H64</f>
        <v/>
      </c>
      <c r="G64" s="11" t="str">
        <f>'Chart of Accounts'!I64</f>
        <v/>
      </c>
      <c r="H64" s="11" t="str">
        <f>'Chart of Accounts'!J64</f>
        <v/>
      </c>
      <c r="I64" s="20">
        <f>'Chart of Accounts'!E64</f>
        <v>0</v>
      </c>
      <c r="J64" s="5"/>
      <c r="K64" s="5"/>
      <c r="L64" s="5"/>
      <c r="M64" s="5"/>
      <c r="N64" s="5"/>
      <c r="O64" s="5"/>
      <c r="P64" s="5"/>
      <c r="Q64" s="5"/>
      <c r="R64" s="5"/>
      <c r="S64" s="5"/>
      <c r="T64" s="5"/>
      <c r="U64" s="5"/>
      <c r="V64" s="5"/>
      <c r="W64" s="5"/>
      <c r="X64" s="5"/>
      <c r="Y64" s="5"/>
      <c r="Z64" s="5"/>
    </row>
    <row r="65" spans="1:26">
      <c r="A65" s="18">
        <f>'Chart of Accounts'!A65</f>
        <v>0</v>
      </c>
      <c r="B65" s="19">
        <f>'Chart of Accounts'!B65</f>
        <v>0</v>
      </c>
      <c r="C65" s="19">
        <f>'Chart of Accounts'!C65</f>
        <v>0</v>
      </c>
      <c r="D65" s="19">
        <f>'Chart of Accounts'!D65</f>
        <v>0</v>
      </c>
      <c r="E65" s="11">
        <f>'Chart of Accounts'!G65</f>
        <v>0</v>
      </c>
      <c r="F65" s="11" t="str">
        <f>'Chart of Accounts'!H65</f>
        <v/>
      </c>
      <c r="G65" s="11" t="str">
        <f>'Chart of Accounts'!I65</f>
        <v/>
      </c>
      <c r="H65" s="11" t="str">
        <f>'Chart of Accounts'!J65</f>
        <v/>
      </c>
      <c r="I65" s="20">
        <f>'Chart of Accounts'!E65</f>
        <v>0</v>
      </c>
      <c r="J65" s="5"/>
      <c r="K65" s="5"/>
      <c r="L65" s="5"/>
      <c r="M65" s="5"/>
      <c r="N65" s="5"/>
      <c r="O65" s="5"/>
      <c r="P65" s="5"/>
      <c r="Q65" s="5"/>
      <c r="R65" s="5"/>
      <c r="S65" s="5"/>
      <c r="T65" s="5"/>
      <c r="U65" s="5"/>
      <c r="V65" s="5"/>
      <c r="W65" s="5"/>
      <c r="X65" s="5"/>
      <c r="Y65" s="5"/>
      <c r="Z65" s="5"/>
    </row>
    <row r="66" spans="1:26">
      <c r="A66" s="18">
        <f>'Chart of Accounts'!A66</f>
        <v>0</v>
      </c>
      <c r="B66" s="19">
        <f>'Chart of Accounts'!B66</f>
        <v>0</v>
      </c>
      <c r="C66" s="19">
        <f>'Chart of Accounts'!C66</f>
        <v>0</v>
      </c>
      <c r="D66" s="19">
        <f>'Chart of Accounts'!D66</f>
        <v>0</v>
      </c>
      <c r="E66" s="11">
        <f>'Chart of Accounts'!G66</f>
        <v>0</v>
      </c>
      <c r="F66" s="11" t="str">
        <f>'Chart of Accounts'!H66</f>
        <v/>
      </c>
      <c r="G66" s="11" t="str">
        <f>'Chart of Accounts'!I66</f>
        <v/>
      </c>
      <c r="H66" s="11" t="str">
        <f>'Chart of Accounts'!J66</f>
        <v/>
      </c>
      <c r="I66" s="20">
        <f>'Chart of Accounts'!E66</f>
        <v>0</v>
      </c>
      <c r="J66" s="5"/>
      <c r="K66" s="5"/>
      <c r="L66" s="5"/>
      <c r="M66" s="5"/>
      <c r="N66" s="5"/>
      <c r="O66" s="5"/>
      <c r="P66" s="5"/>
      <c r="Q66" s="5"/>
      <c r="R66" s="5"/>
      <c r="S66" s="5"/>
      <c r="T66" s="5"/>
      <c r="U66" s="5"/>
      <c r="V66" s="5"/>
      <c r="W66" s="5"/>
      <c r="X66" s="5"/>
      <c r="Y66" s="5"/>
      <c r="Z66" s="5"/>
    </row>
    <row r="67" spans="1:26">
      <c r="A67" s="18">
        <f>'Chart of Accounts'!A67</f>
        <v>0</v>
      </c>
      <c r="B67" s="19">
        <f>'Chart of Accounts'!B67</f>
        <v>0</v>
      </c>
      <c r="C67" s="19">
        <f>'Chart of Accounts'!C67</f>
        <v>0</v>
      </c>
      <c r="D67" s="19">
        <f>'Chart of Accounts'!D67</f>
        <v>0</v>
      </c>
      <c r="E67" s="11">
        <f>'Chart of Accounts'!G67</f>
        <v>0</v>
      </c>
      <c r="F67" s="11" t="str">
        <f>'Chart of Accounts'!H67</f>
        <v/>
      </c>
      <c r="G67" s="11" t="str">
        <f>'Chart of Accounts'!I67</f>
        <v/>
      </c>
      <c r="H67" s="11" t="str">
        <f>'Chart of Accounts'!J67</f>
        <v/>
      </c>
      <c r="I67" s="20">
        <f>'Chart of Accounts'!E67</f>
        <v>0</v>
      </c>
      <c r="J67" s="5"/>
      <c r="K67" s="5"/>
      <c r="L67" s="5"/>
      <c r="M67" s="5"/>
      <c r="N67" s="5"/>
      <c r="O67" s="5"/>
      <c r="P67" s="5"/>
      <c r="Q67" s="5"/>
      <c r="R67" s="5"/>
      <c r="S67" s="5"/>
      <c r="T67" s="5"/>
      <c r="U67" s="5"/>
      <c r="V67" s="5"/>
      <c r="W67" s="5"/>
      <c r="X67" s="5"/>
      <c r="Y67" s="5"/>
      <c r="Z67" s="5"/>
    </row>
    <row r="68" spans="1:26">
      <c r="A68" s="18">
        <f>'Chart of Accounts'!A68</f>
        <v>0</v>
      </c>
      <c r="B68" s="19">
        <f>'Chart of Accounts'!B68</f>
        <v>0</v>
      </c>
      <c r="C68" s="19">
        <f>'Chart of Accounts'!C68</f>
        <v>0</v>
      </c>
      <c r="D68" s="19">
        <f>'Chart of Accounts'!D68</f>
        <v>0</v>
      </c>
      <c r="E68" s="11">
        <f>'Chart of Accounts'!G68</f>
        <v>0</v>
      </c>
      <c r="F68" s="11" t="str">
        <f>'Chart of Accounts'!H68</f>
        <v/>
      </c>
      <c r="G68" s="11" t="str">
        <f>'Chart of Accounts'!I68</f>
        <v/>
      </c>
      <c r="H68" s="11" t="str">
        <f>'Chart of Accounts'!J68</f>
        <v/>
      </c>
      <c r="I68" s="20">
        <f>'Chart of Accounts'!E68</f>
        <v>0</v>
      </c>
      <c r="J68" s="5"/>
      <c r="K68" s="5"/>
      <c r="L68" s="5"/>
      <c r="M68" s="5"/>
      <c r="N68" s="5"/>
      <c r="O68" s="5"/>
      <c r="P68" s="5"/>
      <c r="Q68" s="5"/>
      <c r="R68" s="5"/>
      <c r="S68" s="5"/>
      <c r="T68" s="5"/>
      <c r="U68" s="5"/>
      <c r="V68" s="5"/>
      <c r="W68" s="5"/>
      <c r="X68" s="5"/>
      <c r="Y68" s="5"/>
      <c r="Z68" s="5"/>
    </row>
    <row r="69" spans="1:26">
      <c r="A69" s="18">
        <f>'Chart of Accounts'!A69</f>
        <v>0</v>
      </c>
      <c r="B69" s="19">
        <f>'Chart of Accounts'!B69</f>
        <v>0</v>
      </c>
      <c r="C69" s="19">
        <f>'Chart of Accounts'!C69</f>
        <v>0</v>
      </c>
      <c r="D69" s="19">
        <f>'Chart of Accounts'!D69</f>
        <v>0</v>
      </c>
      <c r="E69" s="11">
        <f>'Chart of Accounts'!G69</f>
        <v>0</v>
      </c>
      <c r="F69" s="11" t="str">
        <f>'Chart of Accounts'!H69</f>
        <v/>
      </c>
      <c r="G69" s="11" t="str">
        <f>'Chart of Accounts'!I69</f>
        <v/>
      </c>
      <c r="H69" s="11" t="str">
        <f>'Chart of Accounts'!J69</f>
        <v/>
      </c>
      <c r="I69" s="20">
        <f>'Chart of Accounts'!E69</f>
        <v>0</v>
      </c>
      <c r="J69" s="5"/>
      <c r="K69" s="5"/>
      <c r="L69" s="5"/>
      <c r="M69" s="5"/>
      <c r="N69" s="5"/>
      <c r="O69" s="5"/>
      <c r="P69" s="5"/>
      <c r="Q69" s="5"/>
      <c r="R69" s="5"/>
      <c r="S69" s="5"/>
      <c r="T69" s="5"/>
      <c r="U69" s="5"/>
      <c r="V69" s="5"/>
      <c r="W69" s="5"/>
      <c r="X69" s="5"/>
      <c r="Y69" s="5"/>
      <c r="Z69" s="5"/>
    </row>
    <row r="70" spans="1:26">
      <c r="A70" s="18">
        <f>'Chart of Accounts'!A70</f>
        <v>0</v>
      </c>
      <c r="B70" s="19">
        <f>'Chart of Accounts'!B70</f>
        <v>0</v>
      </c>
      <c r="C70" s="19">
        <f>'Chart of Accounts'!C70</f>
        <v>0</v>
      </c>
      <c r="D70" s="19">
        <f>'Chart of Accounts'!D70</f>
        <v>0</v>
      </c>
      <c r="E70" s="11">
        <f>'Chart of Accounts'!G70</f>
        <v>0</v>
      </c>
      <c r="F70" s="11" t="str">
        <f>'Chart of Accounts'!H70</f>
        <v/>
      </c>
      <c r="G70" s="11" t="str">
        <f>'Chart of Accounts'!I70</f>
        <v/>
      </c>
      <c r="H70" s="11" t="str">
        <f>'Chart of Accounts'!J70</f>
        <v/>
      </c>
      <c r="I70" s="20">
        <f>'Chart of Accounts'!E70</f>
        <v>0</v>
      </c>
      <c r="J70" s="5"/>
      <c r="K70" s="5"/>
      <c r="L70" s="5"/>
      <c r="M70" s="5"/>
      <c r="N70" s="5"/>
      <c r="O70" s="5"/>
      <c r="P70" s="5"/>
      <c r="Q70" s="5"/>
      <c r="R70" s="5"/>
      <c r="S70" s="5"/>
      <c r="T70" s="5"/>
      <c r="U70" s="5"/>
      <c r="V70" s="5"/>
      <c r="W70" s="5"/>
      <c r="X70" s="5"/>
      <c r="Y70" s="5"/>
      <c r="Z70" s="5"/>
    </row>
    <row r="71" spans="1:26">
      <c r="A71" s="18">
        <f>'Chart of Accounts'!A71</f>
        <v>0</v>
      </c>
      <c r="B71" s="19">
        <f>'Chart of Accounts'!B71</f>
        <v>0</v>
      </c>
      <c r="C71" s="19">
        <f>'Chart of Accounts'!C71</f>
        <v>0</v>
      </c>
      <c r="D71" s="19">
        <f>'Chart of Accounts'!D71</f>
        <v>0</v>
      </c>
      <c r="E71" s="11">
        <f>'Chart of Accounts'!G71</f>
        <v>0</v>
      </c>
      <c r="F71" s="11" t="str">
        <f>'Chart of Accounts'!H71</f>
        <v/>
      </c>
      <c r="G71" s="11" t="str">
        <f>'Chart of Accounts'!I71</f>
        <v/>
      </c>
      <c r="H71" s="11" t="str">
        <f>'Chart of Accounts'!J71</f>
        <v/>
      </c>
      <c r="I71" s="20">
        <f>'Chart of Accounts'!E71</f>
        <v>0</v>
      </c>
      <c r="J71" s="5"/>
      <c r="K71" s="5"/>
      <c r="L71" s="5"/>
      <c r="M71" s="5"/>
      <c r="N71" s="5"/>
      <c r="O71" s="5"/>
      <c r="P71" s="5"/>
      <c r="Q71" s="5"/>
      <c r="R71" s="5"/>
      <c r="S71" s="5"/>
      <c r="T71" s="5"/>
      <c r="U71" s="5"/>
      <c r="V71" s="5"/>
      <c r="W71" s="5"/>
      <c r="X71" s="5"/>
      <c r="Y71" s="5"/>
      <c r="Z71" s="5"/>
    </row>
    <row r="72" spans="1:26">
      <c r="A72" s="18">
        <f>'Chart of Accounts'!A72</f>
        <v>0</v>
      </c>
      <c r="B72" s="19">
        <f>'Chart of Accounts'!B72</f>
        <v>0</v>
      </c>
      <c r="C72" s="19">
        <f>'Chart of Accounts'!C72</f>
        <v>0</v>
      </c>
      <c r="D72" s="19">
        <f>'Chart of Accounts'!D72</f>
        <v>0</v>
      </c>
      <c r="E72" s="11">
        <f>'Chart of Accounts'!G72</f>
        <v>0</v>
      </c>
      <c r="F72" s="11" t="str">
        <f>'Chart of Accounts'!H72</f>
        <v/>
      </c>
      <c r="G72" s="11" t="str">
        <f>'Chart of Accounts'!I72</f>
        <v/>
      </c>
      <c r="H72" s="11" t="str">
        <f>'Chart of Accounts'!J72</f>
        <v/>
      </c>
      <c r="I72" s="20">
        <f>'Chart of Accounts'!E72</f>
        <v>0</v>
      </c>
      <c r="J72" s="5"/>
      <c r="K72" s="5"/>
      <c r="L72" s="5"/>
      <c r="M72" s="5"/>
      <c r="N72" s="5"/>
      <c r="O72" s="5"/>
      <c r="P72" s="5"/>
      <c r="Q72" s="5"/>
      <c r="R72" s="5"/>
      <c r="S72" s="5"/>
      <c r="T72" s="5"/>
      <c r="U72" s="5"/>
      <c r="V72" s="5"/>
      <c r="W72" s="5"/>
      <c r="X72" s="5"/>
      <c r="Y72" s="5"/>
      <c r="Z72" s="5"/>
    </row>
    <row r="73" spans="1:26">
      <c r="A73" s="18">
        <f>'Chart of Accounts'!A73</f>
        <v>0</v>
      </c>
      <c r="B73" s="19">
        <f>'Chart of Accounts'!B73</f>
        <v>0</v>
      </c>
      <c r="C73" s="19">
        <f>'Chart of Accounts'!C73</f>
        <v>0</v>
      </c>
      <c r="D73" s="19">
        <f>'Chart of Accounts'!D73</f>
        <v>0</v>
      </c>
      <c r="E73" s="11">
        <f>'Chart of Accounts'!G73</f>
        <v>0</v>
      </c>
      <c r="F73" s="11" t="str">
        <f>'Chart of Accounts'!H73</f>
        <v/>
      </c>
      <c r="G73" s="11" t="str">
        <f>'Chart of Accounts'!I73</f>
        <v/>
      </c>
      <c r="H73" s="11" t="str">
        <f>'Chart of Accounts'!J73</f>
        <v/>
      </c>
      <c r="I73" s="20">
        <f>'Chart of Accounts'!E73</f>
        <v>0</v>
      </c>
      <c r="J73" s="5"/>
      <c r="K73" s="5"/>
      <c r="L73" s="5"/>
      <c r="M73" s="5"/>
      <c r="N73" s="5"/>
      <c r="O73" s="5"/>
      <c r="P73" s="5"/>
      <c r="Q73" s="5"/>
      <c r="R73" s="5"/>
      <c r="S73" s="5"/>
      <c r="T73" s="5"/>
      <c r="U73" s="5"/>
      <c r="V73" s="5"/>
      <c r="W73" s="5"/>
      <c r="X73" s="5"/>
      <c r="Y73" s="5"/>
      <c r="Z73" s="5"/>
    </row>
    <row r="74" spans="1:26">
      <c r="A74" s="18">
        <f>'Chart of Accounts'!A74</f>
        <v>0</v>
      </c>
      <c r="B74" s="19">
        <f>'Chart of Accounts'!B74</f>
        <v>0</v>
      </c>
      <c r="C74" s="19">
        <f>'Chart of Accounts'!C74</f>
        <v>0</v>
      </c>
      <c r="D74" s="19">
        <f>'Chart of Accounts'!D74</f>
        <v>0</v>
      </c>
      <c r="E74" s="11">
        <f>'Chart of Accounts'!G74</f>
        <v>0</v>
      </c>
      <c r="F74" s="11" t="str">
        <f>'Chart of Accounts'!H74</f>
        <v/>
      </c>
      <c r="G74" s="11" t="str">
        <f>'Chart of Accounts'!I74</f>
        <v/>
      </c>
      <c r="H74" s="11" t="str">
        <f>'Chart of Accounts'!J74</f>
        <v/>
      </c>
      <c r="I74" s="20">
        <f>'Chart of Accounts'!E74</f>
        <v>0</v>
      </c>
      <c r="J74" s="5"/>
      <c r="K74" s="5"/>
      <c r="L74" s="5"/>
      <c r="M74" s="5"/>
      <c r="N74" s="5"/>
      <c r="O74" s="5"/>
      <c r="P74" s="5"/>
      <c r="Q74" s="5"/>
      <c r="R74" s="5"/>
      <c r="S74" s="5"/>
      <c r="T74" s="5"/>
      <c r="U74" s="5"/>
      <c r="V74" s="5"/>
      <c r="W74" s="5"/>
      <c r="X74" s="5"/>
      <c r="Y74" s="5"/>
      <c r="Z74" s="5"/>
    </row>
    <row r="75" spans="1:26">
      <c r="A75" s="18">
        <f>'Chart of Accounts'!A75</f>
        <v>0</v>
      </c>
      <c r="B75" s="19">
        <f>'Chart of Accounts'!B75</f>
        <v>0</v>
      </c>
      <c r="C75" s="19">
        <f>'Chart of Accounts'!C75</f>
        <v>0</v>
      </c>
      <c r="D75" s="19">
        <f>'Chart of Accounts'!D75</f>
        <v>0</v>
      </c>
      <c r="E75" s="11">
        <f>'Chart of Accounts'!G75</f>
        <v>0</v>
      </c>
      <c r="F75" s="11" t="str">
        <f>'Chart of Accounts'!H75</f>
        <v/>
      </c>
      <c r="G75" s="11" t="str">
        <f>'Chart of Accounts'!I75</f>
        <v/>
      </c>
      <c r="H75" s="11" t="str">
        <f>'Chart of Accounts'!J75</f>
        <v/>
      </c>
      <c r="I75" s="20">
        <f>'Chart of Accounts'!E75</f>
        <v>0</v>
      </c>
      <c r="J75" s="5"/>
      <c r="K75" s="5"/>
      <c r="L75" s="5"/>
      <c r="M75" s="5"/>
      <c r="N75" s="5"/>
      <c r="O75" s="5"/>
      <c r="P75" s="5"/>
      <c r="Q75" s="5"/>
      <c r="R75" s="5"/>
      <c r="S75" s="5"/>
      <c r="T75" s="5"/>
      <c r="U75" s="5"/>
      <c r="V75" s="5"/>
      <c r="W75" s="5"/>
      <c r="X75" s="5"/>
      <c r="Y75" s="5"/>
      <c r="Z75" s="5"/>
    </row>
    <row r="76" spans="1:26">
      <c r="A76" s="18">
        <f>'Chart of Accounts'!A76</f>
        <v>0</v>
      </c>
      <c r="B76" s="19">
        <f>'Chart of Accounts'!B76</f>
        <v>0</v>
      </c>
      <c r="C76" s="19">
        <f>'Chart of Accounts'!C76</f>
        <v>0</v>
      </c>
      <c r="D76" s="19">
        <f>'Chart of Accounts'!D76</f>
        <v>0</v>
      </c>
      <c r="E76" s="11">
        <f>'Chart of Accounts'!G76</f>
        <v>0</v>
      </c>
      <c r="F76" s="11" t="str">
        <f>'Chart of Accounts'!H76</f>
        <v/>
      </c>
      <c r="G76" s="11" t="str">
        <f>'Chart of Accounts'!I76</f>
        <v/>
      </c>
      <c r="H76" s="11" t="str">
        <f>'Chart of Accounts'!J76</f>
        <v/>
      </c>
      <c r="I76" s="20">
        <f>'Chart of Accounts'!E76</f>
        <v>0</v>
      </c>
      <c r="J76" s="5"/>
      <c r="K76" s="5"/>
      <c r="L76" s="5"/>
      <c r="M76" s="5"/>
      <c r="N76" s="5"/>
      <c r="O76" s="5"/>
      <c r="P76" s="5"/>
      <c r="Q76" s="5"/>
      <c r="R76" s="5"/>
      <c r="S76" s="5"/>
      <c r="T76" s="5"/>
      <c r="U76" s="5"/>
      <c r="V76" s="5"/>
      <c r="W76" s="5"/>
      <c r="X76" s="5"/>
      <c r="Y76" s="5"/>
      <c r="Z76" s="5"/>
    </row>
    <row r="77" spans="1:26">
      <c r="A77" s="18">
        <f>'Chart of Accounts'!A77</f>
        <v>0</v>
      </c>
      <c r="B77" s="19">
        <f>'Chart of Accounts'!B77</f>
        <v>0</v>
      </c>
      <c r="C77" s="19">
        <f>'Chart of Accounts'!C77</f>
        <v>0</v>
      </c>
      <c r="D77" s="19">
        <f>'Chart of Accounts'!D77</f>
        <v>0</v>
      </c>
      <c r="E77" s="11">
        <f>'Chart of Accounts'!G77</f>
        <v>0</v>
      </c>
      <c r="F77" s="11" t="str">
        <f>'Chart of Accounts'!H77</f>
        <v/>
      </c>
      <c r="G77" s="11" t="str">
        <f>'Chart of Accounts'!I77</f>
        <v/>
      </c>
      <c r="H77" s="11" t="str">
        <f>'Chart of Accounts'!J77</f>
        <v/>
      </c>
      <c r="I77" s="20">
        <f>'Chart of Accounts'!E77</f>
        <v>0</v>
      </c>
      <c r="J77" s="5"/>
      <c r="K77" s="5"/>
      <c r="L77" s="5"/>
      <c r="M77" s="5"/>
      <c r="N77" s="5"/>
      <c r="O77" s="5"/>
      <c r="P77" s="5"/>
      <c r="Q77" s="5"/>
      <c r="R77" s="5"/>
      <c r="S77" s="5"/>
      <c r="T77" s="5"/>
      <c r="U77" s="5"/>
      <c r="V77" s="5"/>
      <c r="W77" s="5"/>
      <c r="X77" s="5"/>
      <c r="Y77" s="5"/>
      <c r="Z77" s="5"/>
    </row>
    <row r="78" spans="1:26">
      <c r="A78" s="18">
        <f>'Chart of Accounts'!A78</f>
        <v>0</v>
      </c>
      <c r="B78" s="19">
        <f>'Chart of Accounts'!B78</f>
        <v>0</v>
      </c>
      <c r="C78" s="19">
        <f>'Chart of Accounts'!C78</f>
        <v>0</v>
      </c>
      <c r="D78" s="19">
        <f>'Chart of Accounts'!D78</f>
        <v>0</v>
      </c>
      <c r="E78" s="11">
        <f>'Chart of Accounts'!G78</f>
        <v>0</v>
      </c>
      <c r="F78" s="11" t="str">
        <f>'Chart of Accounts'!H78</f>
        <v/>
      </c>
      <c r="G78" s="11" t="str">
        <f>'Chart of Accounts'!I78</f>
        <v/>
      </c>
      <c r="H78" s="11" t="str">
        <f>'Chart of Accounts'!J78</f>
        <v/>
      </c>
      <c r="I78" s="20">
        <f>'Chart of Accounts'!E78</f>
        <v>0</v>
      </c>
      <c r="J78" s="5"/>
      <c r="K78" s="5"/>
      <c r="L78" s="5"/>
      <c r="M78" s="5"/>
      <c r="N78" s="5"/>
      <c r="O78" s="5"/>
      <c r="P78" s="5"/>
      <c r="Q78" s="5"/>
      <c r="R78" s="5"/>
      <c r="S78" s="5"/>
      <c r="T78" s="5"/>
      <c r="U78" s="5"/>
      <c r="V78" s="5"/>
      <c r="W78" s="5"/>
      <c r="X78" s="5"/>
      <c r="Y78" s="5"/>
      <c r="Z78" s="5"/>
    </row>
    <row r="79" spans="1:26">
      <c r="A79" s="18">
        <f>'Chart of Accounts'!A79</f>
        <v>0</v>
      </c>
      <c r="B79" s="19">
        <f>'Chart of Accounts'!B79</f>
        <v>0</v>
      </c>
      <c r="C79" s="19">
        <f>'Chart of Accounts'!C79</f>
        <v>0</v>
      </c>
      <c r="D79" s="19">
        <f>'Chart of Accounts'!D79</f>
        <v>0</v>
      </c>
      <c r="E79" s="11">
        <f>'Chart of Accounts'!G79</f>
        <v>0</v>
      </c>
      <c r="F79" s="11" t="str">
        <f>'Chart of Accounts'!H79</f>
        <v/>
      </c>
      <c r="G79" s="11" t="str">
        <f>'Chart of Accounts'!I79</f>
        <v/>
      </c>
      <c r="H79" s="11" t="str">
        <f>'Chart of Accounts'!J79</f>
        <v/>
      </c>
      <c r="I79" s="20">
        <f>'Chart of Accounts'!E79</f>
        <v>0</v>
      </c>
      <c r="J79" s="5"/>
      <c r="K79" s="5"/>
      <c r="L79" s="5"/>
      <c r="M79" s="5"/>
      <c r="N79" s="5"/>
      <c r="O79" s="5"/>
      <c r="P79" s="5"/>
      <c r="Q79" s="5"/>
      <c r="R79" s="5"/>
      <c r="S79" s="5"/>
      <c r="T79" s="5"/>
      <c r="U79" s="5"/>
      <c r="V79" s="5"/>
      <c r="W79" s="5"/>
      <c r="X79" s="5"/>
      <c r="Y79" s="5"/>
      <c r="Z79" s="5"/>
    </row>
    <row r="80" spans="1:26">
      <c r="A80" s="18">
        <f>'Chart of Accounts'!A80</f>
        <v>0</v>
      </c>
      <c r="B80" s="19">
        <f>'Chart of Accounts'!B80</f>
        <v>0</v>
      </c>
      <c r="C80" s="19">
        <f>'Chart of Accounts'!C80</f>
        <v>0</v>
      </c>
      <c r="D80" s="19">
        <f>'Chart of Accounts'!D80</f>
        <v>0</v>
      </c>
      <c r="E80" s="11">
        <f>'Chart of Accounts'!G80</f>
        <v>0</v>
      </c>
      <c r="F80" s="11" t="str">
        <f>'Chart of Accounts'!H80</f>
        <v/>
      </c>
      <c r="G80" s="11" t="str">
        <f>'Chart of Accounts'!I80</f>
        <v/>
      </c>
      <c r="H80" s="11" t="str">
        <f>'Chart of Accounts'!J80</f>
        <v/>
      </c>
      <c r="I80" s="20">
        <f>'Chart of Accounts'!E80</f>
        <v>0</v>
      </c>
      <c r="J80" s="5"/>
      <c r="K80" s="5"/>
      <c r="L80" s="5"/>
      <c r="M80" s="5"/>
      <c r="N80" s="5"/>
      <c r="O80" s="5"/>
      <c r="P80" s="5"/>
      <c r="Q80" s="5"/>
      <c r="R80" s="5"/>
      <c r="S80" s="5"/>
      <c r="T80" s="5"/>
      <c r="U80" s="5"/>
      <c r="V80" s="5"/>
      <c r="W80" s="5"/>
      <c r="X80" s="5"/>
      <c r="Y80" s="5"/>
      <c r="Z80" s="5"/>
    </row>
    <row r="81" spans="1:26">
      <c r="A81" s="18">
        <f>'Chart of Accounts'!A81</f>
        <v>0</v>
      </c>
      <c r="B81" s="19">
        <f>'Chart of Accounts'!B81</f>
        <v>0</v>
      </c>
      <c r="C81" s="19">
        <f>'Chart of Accounts'!C81</f>
        <v>0</v>
      </c>
      <c r="D81" s="19">
        <f>'Chart of Accounts'!D81</f>
        <v>0</v>
      </c>
      <c r="E81" s="11">
        <f>'Chart of Accounts'!G81</f>
        <v>0</v>
      </c>
      <c r="F81" s="11" t="str">
        <f>'Chart of Accounts'!H81</f>
        <v/>
      </c>
      <c r="G81" s="11" t="str">
        <f>'Chart of Accounts'!I81</f>
        <v/>
      </c>
      <c r="H81" s="11" t="str">
        <f>'Chart of Accounts'!J81</f>
        <v/>
      </c>
      <c r="I81" s="20">
        <f>'Chart of Accounts'!E81</f>
        <v>0</v>
      </c>
      <c r="J81" s="5"/>
      <c r="K81" s="5"/>
      <c r="L81" s="5"/>
      <c r="M81" s="5"/>
      <c r="N81" s="5"/>
      <c r="O81" s="5"/>
      <c r="P81" s="5"/>
      <c r="Q81" s="5"/>
      <c r="R81" s="5"/>
      <c r="S81" s="5"/>
      <c r="T81" s="5"/>
      <c r="U81" s="5"/>
      <c r="V81" s="5"/>
      <c r="W81" s="5"/>
      <c r="X81" s="5"/>
      <c r="Y81" s="5"/>
      <c r="Z81" s="5"/>
    </row>
    <row r="82" spans="1:26">
      <c r="A82" s="18">
        <f>'Chart of Accounts'!A82</f>
        <v>0</v>
      </c>
      <c r="B82" s="19">
        <f>'Chart of Accounts'!B82</f>
        <v>0</v>
      </c>
      <c r="C82" s="19">
        <f>'Chart of Accounts'!C82</f>
        <v>0</v>
      </c>
      <c r="D82" s="19">
        <f>'Chart of Accounts'!D82</f>
        <v>0</v>
      </c>
      <c r="E82" s="11">
        <f>'Chart of Accounts'!G82</f>
        <v>0</v>
      </c>
      <c r="F82" s="11" t="str">
        <f>'Chart of Accounts'!H82</f>
        <v/>
      </c>
      <c r="G82" s="11" t="str">
        <f>'Chart of Accounts'!I82</f>
        <v/>
      </c>
      <c r="H82" s="11" t="str">
        <f>'Chart of Accounts'!J82</f>
        <v/>
      </c>
      <c r="I82" s="20">
        <f>'Chart of Accounts'!E82</f>
        <v>0</v>
      </c>
      <c r="J82" s="5"/>
      <c r="K82" s="5"/>
      <c r="L82" s="5"/>
      <c r="M82" s="5"/>
      <c r="N82" s="5"/>
      <c r="O82" s="5"/>
      <c r="P82" s="5"/>
      <c r="Q82" s="5"/>
      <c r="R82" s="5"/>
      <c r="S82" s="5"/>
      <c r="T82" s="5"/>
      <c r="U82" s="5"/>
      <c r="V82" s="5"/>
      <c r="W82" s="5"/>
      <c r="X82" s="5"/>
      <c r="Y82" s="5"/>
      <c r="Z82" s="5"/>
    </row>
    <row r="83" spans="1:26">
      <c r="A83" s="18">
        <f>'Chart of Accounts'!A83</f>
        <v>0</v>
      </c>
      <c r="B83" s="19">
        <f>'Chart of Accounts'!B83</f>
        <v>0</v>
      </c>
      <c r="C83" s="19">
        <f>'Chart of Accounts'!C83</f>
        <v>0</v>
      </c>
      <c r="D83" s="19">
        <f>'Chart of Accounts'!D83</f>
        <v>0</v>
      </c>
      <c r="E83" s="11">
        <f>'Chart of Accounts'!G83</f>
        <v>0</v>
      </c>
      <c r="F83" s="11" t="str">
        <f>'Chart of Accounts'!H83</f>
        <v/>
      </c>
      <c r="G83" s="11" t="str">
        <f>'Chart of Accounts'!I83</f>
        <v/>
      </c>
      <c r="H83" s="11" t="str">
        <f>'Chart of Accounts'!J83</f>
        <v/>
      </c>
      <c r="I83" s="20">
        <f>'Chart of Accounts'!E83</f>
        <v>0</v>
      </c>
      <c r="J83" s="5"/>
      <c r="K83" s="5"/>
      <c r="L83" s="5"/>
      <c r="M83" s="5"/>
      <c r="N83" s="5"/>
      <c r="O83" s="5"/>
      <c r="P83" s="5"/>
      <c r="Q83" s="5"/>
      <c r="R83" s="5"/>
      <c r="S83" s="5"/>
      <c r="T83" s="5"/>
      <c r="U83" s="5"/>
      <c r="V83" s="5"/>
      <c r="W83" s="5"/>
      <c r="X83" s="5"/>
      <c r="Y83" s="5"/>
      <c r="Z83" s="5"/>
    </row>
    <row r="84" spans="1:26">
      <c r="A84" s="18">
        <f>'Chart of Accounts'!A84</f>
        <v>0</v>
      </c>
      <c r="B84" s="19">
        <f>'Chart of Accounts'!B84</f>
        <v>0</v>
      </c>
      <c r="C84" s="19">
        <f>'Chart of Accounts'!C84</f>
        <v>0</v>
      </c>
      <c r="D84" s="19">
        <f>'Chart of Accounts'!D84</f>
        <v>0</v>
      </c>
      <c r="E84" s="11">
        <f>'Chart of Accounts'!G84</f>
        <v>0</v>
      </c>
      <c r="F84" s="11" t="str">
        <f>'Chart of Accounts'!H84</f>
        <v/>
      </c>
      <c r="G84" s="11" t="str">
        <f>'Chart of Accounts'!I84</f>
        <v/>
      </c>
      <c r="H84" s="11" t="str">
        <f>'Chart of Accounts'!J84</f>
        <v/>
      </c>
      <c r="I84" s="20">
        <f>'Chart of Accounts'!E84</f>
        <v>0</v>
      </c>
      <c r="J84" s="5"/>
      <c r="K84" s="5"/>
      <c r="L84" s="5"/>
      <c r="M84" s="5"/>
      <c r="N84" s="5"/>
      <c r="O84" s="5"/>
      <c r="P84" s="5"/>
      <c r="Q84" s="5"/>
      <c r="R84" s="5"/>
      <c r="S84" s="5"/>
      <c r="T84" s="5"/>
      <c r="U84" s="5"/>
      <c r="V84" s="5"/>
      <c r="W84" s="5"/>
      <c r="X84" s="5"/>
      <c r="Y84" s="5"/>
      <c r="Z84" s="5"/>
    </row>
    <row r="85" spans="1:26">
      <c r="A85" s="18">
        <f>'Chart of Accounts'!A85</f>
        <v>0</v>
      </c>
      <c r="B85" s="19">
        <f>'Chart of Accounts'!B85</f>
        <v>0</v>
      </c>
      <c r="C85" s="19">
        <f>'Chart of Accounts'!C85</f>
        <v>0</v>
      </c>
      <c r="D85" s="19">
        <f>'Chart of Accounts'!D85</f>
        <v>0</v>
      </c>
      <c r="E85" s="11">
        <f>'Chart of Accounts'!G85</f>
        <v>0</v>
      </c>
      <c r="F85" s="11" t="str">
        <f>'Chart of Accounts'!H85</f>
        <v/>
      </c>
      <c r="G85" s="11" t="str">
        <f>'Chart of Accounts'!I85</f>
        <v/>
      </c>
      <c r="H85" s="11" t="str">
        <f>'Chart of Accounts'!J85</f>
        <v/>
      </c>
      <c r="I85" s="20">
        <f>'Chart of Accounts'!E85</f>
        <v>0</v>
      </c>
      <c r="J85" s="5"/>
      <c r="K85" s="5"/>
      <c r="L85" s="5"/>
      <c r="M85" s="5"/>
      <c r="N85" s="5"/>
      <c r="O85" s="5"/>
      <c r="P85" s="5"/>
      <c r="Q85" s="5"/>
      <c r="R85" s="5"/>
      <c r="S85" s="5"/>
      <c r="T85" s="5"/>
      <c r="U85" s="5"/>
      <c r="V85" s="5"/>
      <c r="W85" s="5"/>
      <c r="X85" s="5"/>
      <c r="Y85" s="5"/>
      <c r="Z85" s="5"/>
    </row>
    <row r="86" spans="1:26">
      <c r="A86" s="18">
        <f>'Chart of Accounts'!A86</f>
        <v>0</v>
      </c>
      <c r="B86" s="19">
        <f>'Chart of Accounts'!B86</f>
        <v>0</v>
      </c>
      <c r="C86" s="19">
        <f>'Chart of Accounts'!C86</f>
        <v>0</v>
      </c>
      <c r="D86" s="19">
        <f>'Chart of Accounts'!D86</f>
        <v>0</v>
      </c>
      <c r="E86" s="11">
        <f>'Chart of Accounts'!G86</f>
        <v>0</v>
      </c>
      <c r="F86" s="11" t="str">
        <f>'Chart of Accounts'!H86</f>
        <v/>
      </c>
      <c r="G86" s="11" t="str">
        <f>'Chart of Accounts'!I86</f>
        <v/>
      </c>
      <c r="H86" s="11" t="str">
        <f>'Chart of Accounts'!J86</f>
        <v/>
      </c>
      <c r="I86" s="20">
        <f>'Chart of Accounts'!E86</f>
        <v>0</v>
      </c>
      <c r="J86" s="5"/>
      <c r="K86" s="5"/>
      <c r="L86" s="5"/>
      <c r="M86" s="5"/>
      <c r="N86" s="5"/>
      <c r="O86" s="5"/>
      <c r="P86" s="5"/>
      <c r="Q86" s="5"/>
      <c r="R86" s="5"/>
      <c r="S86" s="5"/>
      <c r="T86" s="5"/>
      <c r="U86" s="5"/>
      <c r="V86" s="5"/>
      <c r="W86" s="5"/>
      <c r="X86" s="5"/>
      <c r="Y86" s="5"/>
      <c r="Z86" s="5"/>
    </row>
    <row r="87" spans="1:26">
      <c r="A87" s="18">
        <f>'Chart of Accounts'!A87</f>
        <v>0</v>
      </c>
      <c r="B87" s="19">
        <f>'Chart of Accounts'!B87</f>
        <v>0</v>
      </c>
      <c r="C87" s="19">
        <f>'Chart of Accounts'!C87</f>
        <v>0</v>
      </c>
      <c r="D87" s="19">
        <f>'Chart of Accounts'!D87</f>
        <v>0</v>
      </c>
      <c r="E87" s="11">
        <f>'Chart of Accounts'!G87</f>
        <v>0</v>
      </c>
      <c r="F87" s="11" t="str">
        <f>'Chart of Accounts'!H87</f>
        <v/>
      </c>
      <c r="G87" s="11" t="str">
        <f>'Chart of Accounts'!I87</f>
        <v/>
      </c>
      <c r="H87" s="11" t="str">
        <f>'Chart of Accounts'!J87</f>
        <v/>
      </c>
      <c r="I87" s="20">
        <f>'Chart of Accounts'!E87</f>
        <v>0</v>
      </c>
      <c r="J87" s="5"/>
      <c r="K87" s="5"/>
      <c r="L87" s="5"/>
      <c r="M87" s="5"/>
      <c r="N87" s="5"/>
      <c r="O87" s="5"/>
      <c r="P87" s="5"/>
      <c r="Q87" s="5"/>
      <c r="R87" s="5"/>
      <c r="S87" s="5"/>
      <c r="T87" s="5"/>
      <c r="U87" s="5"/>
      <c r="V87" s="5"/>
      <c r="W87" s="5"/>
      <c r="X87" s="5"/>
      <c r="Y87" s="5"/>
      <c r="Z87" s="5"/>
    </row>
    <row r="88" spans="1:26">
      <c r="A88" s="18">
        <f>'Chart of Accounts'!A88</f>
        <v>0</v>
      </c>
      <c r="B88" s="19">
        <f>'Chart of Accounts'!B88</f>
        <v>0</v>
      </c>
      <c r="C88" s="19">
        <f>'Chart of Accounts'!C88</f>
        <v>0</v>
      </c>
      <c r="D88" s="19">
        <f>'Chart of Accounts'!D88</f>
        <v>0</v>
      </c>
      <c r="E88" s="11">
        <f>'Chart of Accounts'!G88</f>
        <v>0</v>
      </c>
      <c r="F88" s="11" t="str">
        <f>'Chart of Accounts'!H88</f>
        <v/>
      </c>
      <c r="G88" s="11" t="str">
        <f>'Chart of Accounts'!I88</f>
        <v/>
      </c>
      <c r="H88" s="11" t="str">
        <f>'Chart of Accounts'!J88</f>
        <v/>
      </c>
      <c r="I88" s="20">
        <f>'Chart of Accounts'!E88</f>
        <v>0</v>
      </c>
      <c r="J88" s="5"/>
      <c r="K88" s="5"/>
      <c r="L88" s="5"/>
      <c r="M88" s="5"/>
      <c r="N88" s="5"/>
      <c r="O88" s="5"/>
      <c r="P88" s="5"/>
      <c r="Q88" s="5"/>
      <c r="R88" s="5"/>
      <c r="S88" s="5"/>
      <c r="T88" s="5"/>
      <c r="U88" s="5"/>
      <c r="V88" s="5"/>
      <c r="W88" s="5"/>
      <c r="X88" s="5"/>
      <c r="Y88" s="5"/>
      <c r="Z88" s="5"/>
    </row>
    <row r="89" spans="1:26">
      <c r="A89" s="18">
        <f>'Chart of Accounts'!A89</f>
        <v>0</v>
      </c>
      <c r="B89" s="19">
        <f>'Chart of Accounts'!B89</f>
        <v>0</v>
      </c>
      <c r="C89" s="19">
        <f>'Chart of Accounts'!C89</f>
        <v>0</v>
      </c>
      <c r="D89" s="19">
        <f>'Chart of Accounts'!D89</f>
        <v>0</v>
      </c>
      <c r="E89" s="11">
        <f>'Chart of Accounts'!G89</f>
        <v>0</v>
      </c>
      <c r="F89" s="11" t="str">
        <f>'Chart of Accounts'!H89</f>
        <v/>
      </c>
      <c r="G89" s="11" t="str">
        <f>'Chart of Accounts'!I89</f>
        <v/>
      </c>
      <c r="H89" s="11" t="str">
        <f>'Chart of Accounts'!J89</f>
        <v/>
      </c>
      <c r="I89" s="20">
        <f>'Chart of Accounts'!E89</f>
        <v>0</v>
      </c>
      <c r="J89" s="5"/>
      <c r="K89" s="5"/>
      <c r="L89" s="5"/>
      <c r="M89" s="5"/>
      <c r="N89" s="5"/>
      <c r="O89" s="5"/>
      <c r="P89" s="5"/>
      <c r="Q89" s="5"/>
      <c r="R89" s="5"/>
      <c r="S89" s="5"/>
      <c r="T89" s="5"/>
      <c r="U89" s="5"/>
      <c r="V89" s="5"/>
      <c r="W89" s="5"/>
      <c r="X89" s="5"/>
      <c r="Y89" s="5"/>
      <c r="Z89" s="5"/>
    </row>
    <row r="90" spans="1:26">
      <c r="A90" s="18">
        <f>'Chart of Accounts'!A90</f>
        <v>0</v>
      </c>
      <c r="B90" s="19">
        <f>'Chart of Accounts'!B90</f>
        <v>0</v>
      </c>
      <c r="C90" s="19">
        <f>'Chart of Accounts'!C90</f>
        <v>0</v>
      </c>
      <c r="D90" s="19">
        <f>'Chart of Accounts'!D90</f>
        <v>0</v>
      </c>
      <c r="E90" s="11">
        <f>'Chart of Accounts'!G90</f>
        <v>0</v>
      </c>
      <c r="F90" s="11" t="str">
        <f>'Chart of Accounts'!H90</f>
        <v/>
      </c>
      <c r="G90" s="11" t="str">
        <f>'Chart of Accounts'!I90</f>
        <v/>
      </c>
      <c r="H90" s="11" t="str">
        <f>'Chart of Accounts'!J90</f>
        <v/>
      </c>
      <c r="I90" s="20">
        <f>'Chart of Accounts'!E90</f>
        <v>0</v>
      </c>
      <c r="J90" s="5"/>
      <c r="K90" s="5"/>
      <c r="L90" s="5"/>
      <c r="M90" s="5"/>
      <c r="N90" s="5"/>
      <c r="O90" s="5"/>
      <c r="P90" s="5"/>
      <c r="Q90" s="5"/>
      <c r="R90" s="5"/>
      <c r="S90" s="5"/>
      <c r="T90" s="5"/>
      <c r="U90" s="5"/>
      <c r="V90" s="5"/>
      <c r="W90" s="5"/>
      <c r="X90" s="5"/>
      <c r="Y90" s="5"/>
      <c r="Z90" s="5"/>
    </row>
    <row r="91" spans="1:26">
      <c r="A91" s="18">
        <f>'Chart of Accounts'!A91</f>
        <v>0</v>
      </c>
      <c r="B91" s="19">
        <f>'Chart of Accounts'!B91</f>
        <v>0</v>
      </c>
      <c r="C91" s="19">
        <f>'Chart of Accounts'!C91</f>
        <v>0</v>
      </c>
      <c r="D91" s="19">
        <f>'Chart of Accounts'!D91</f>
        <v>0</v>
      </c>
      <c r="E91" s="11">
        <f>'Chart of Accounts'!G91</f>
        <v>0</v>
      </c>
      <c r="F91" s="11" t="str">
        <f>'Chart of Accounts'!H91</f>
        <v/>
      </c>
      <c r="G91" s="11" t="str">
        <f>'Chart of Accounts'!I91</f>
        <v/>
      </c>
      <c r="H91" s="11" t="str">
        <f>'Chart of Accounts'!J91</f>
        <v/>
      </c>
      <c r="I91" s="20">
        <f>'Chart of Accounts'!E91</f>
        <v>0</v>
      </c>
      <c r="J91" s="5"/>
      <c r="K91" s="5"/>
      <c r="L91" s="5"/>
      <c r="M91" s="5"/>
      <c r="N91" s="5"/>
      <c r="O91" s="5"/>
      <c r="P91" s="5"/>
      <c r="Q91" s="5"/>
      <c r="R91" s="5"/>
      <c r="S91" s="5"/>
      <c r="T91" s="5"/>
      <c r="U91" s="5"/>
      <c r="V91" s="5"/>
      <c r="W91" s="5"/>
      <c r="X91" s="5"/>
      <c r="Y91" s="5"/>
      <c r="Z91" s="5"/>
    </row>
    <row r="92" spans="1:26">
      <c r="A92" s="18">
        <f>'Chart of Accounts'!A92</f>
        <v>0</v>
      </c>
      <c r="B92" s="19">
        <f>'Chart of Accounts'!B92</f>
        <v>0</v>
      </c>
      <c r="C92" s="19">
        <f>'Chart of Accounts'!C92</f>
        <v>0</v>
      </c>
      <c r="D92" s="19">
        <f>'Chart of Accounts'!D92</f>
        <v>0</v>
      </c>
      <c r="E92" s="11">
        <f>'Chart of Accounts'!G92</f>
        <v>0</v>
      </c>
      <c r="F92" s="11" t="str">
        <f>'Chart of Accounts'!H92</f>
        <v/>
      </c>
      <c r="G92" s="11" t="str">
        <f>'Chart of Accounts'!I92</f>
        <v/>
      </c>
      <c r="H92" s="11" t="str">
        <f>'Chart of Accounts'!J92</f>
        <v/>
      </c>
      <c r="I92" s="20">
        <f>'Chart of Accounts'!E92</f>
        <v>0</v>
      </c>
      <c r="J92" s="5"/>
      <c r="K92" s="5"/>
      <c r="L92" s="5"/>
      <c r="M92" s="5"/>
      <c r="N92" s="5"/>
      <c r="O92" s="5"/>
      <c r="P92" s="5"/>
      <c r="Q92" s="5"/>
      <c r="R92" s="5"/>
      <c r="S92" s="5"/>
      <c r="T92" s="5"/>
      <c r="U92" s="5"/>
      <c r="V92" s="5"/>
      <c r="W92" s="5"/>
      <c r="X92" s="5"/>
      <c r="Y92" s="5"/>
      <c r="Z92" s="5"/>
    </row>
    <row r="93" spans="1:26">
      <c r="A93" s="18">
        <f>'Chart of Accounts'!A93</f>
        <v>0</v>
      </c>
      <c r="B93" s="19">
        <f>'Chart of Accounts'!B93</f>
        <v>0</v>
      </c>
      <c r="C93" s="19">
        <f>'Chart of Accounts'!C93</f>
        <v>0</v>
      </c>
      <c r="D93" s="19">
        <f>'Chart of Accounts'!D93</f>
        <v>0</v>
      </c>
      <c r="E93" s="11">
        <f>'Chart of Accounts'!G93</f>
        <v>0</v>
      </c>
      <c r="F93" s="11" t="str">
        <f>'Chart of Accounts'!H93</f>
        <v/>
      </c>
      <c r="G93" s="11" t="str">
        <f>'Chart of Accounts'!I93</f>
        <v/>
      </c>
      <c r="H93" s="11" t="str">
        <f>'Chart of Accounts'!J93</f>
        <v/>
      </c>
      <c r="I93" s="20">
        <f>'Chart of Accounts'!E93</f>
        <v>0</v>
      </c>
      <c r="J93" s="5"/>
      <c r="K93" s="5"/>
      <c r="L93" s="5"/>
      <c r="M93" s="5"/>
      <c r="N93" s="5"/>
      <c r="O93" s="5"/>
      <c r="P93" s="5"/>
      <c r="Q93" s="5"/>
      <c r="R93" s="5"/>
      <c r="S93" s="5"/>
      <c r="T93" s="5"/>
      <c r="U93" s="5"/>
      <c r="V93" s="5"/>
      <c r="W93" s="5"/>
      <c r="X93" s="5"/>
      <c r="Y93" s="5"/>
      <c r="Z93" s="5"/>
    </row>
    <row r="94" spans="1:26">
      <c r="A94" s="18">
        <f>'Chart of Accounts'!A94</f>
        <v>0</v>
      </c>
      <c r="B94" s="19">
        <f>'Chart of Accounts'!B94</f>
        <v>0</v>
      </c>
      <c r="C94" s="19">
        <f>'Chart of Accounts'!C94</f>
        <v>0</v>
      </c>
      <c r="D94" s="19">
        <f>'Chart of Accounts'!D94</f>
        <v>0</v>
      </c>
      <c r="E94" s="11">
        <f>'Chart of Accounts'!G94</f>
        <v>0</v>
      </c>
      <c r="F94" s="11" t="str">
        <f>'Chart of Accounts'!H94</f>
        <v/>
      </c>
      <c r="G94" s="11" t="str">
        <f>'Chart of Accounts'!I94</f>
        <v/>
      </c>
      <c r="H94" s="11" t="str">
        <f>'Chart of Accounts'!J94</f>
        <v/>
      </c>
      <c r="I94" s="20">
        <f>'Chart of Accounts'!E94</f>
        <v>0</v>
      </c>
      <c r="J94" s="5"/>
      <c r="K94" s="5"/>
      <c r="L94" s="5"/>
      <c r="M94" s="5"/>
      <c r="N94" s="5"/>
      <c r="O94" s="5"/>
      <c r="P94" s="5"/>
      <c r="Q94" s="5"/>
      <c r="R94" s="5"/>
      <c r="S94" s="5"/>
      <c r="T94" s="5"/>
      <c r="U94" s="5"/>
      <c r="V94" s="5"/>
      <c r="W94" s="5"/>
      <c r="X94" s="5"/>
      <c r="Y94" s="5"/>
      <c r="Z94" s="5"/>
    </row>
    <row r="95" spans="1:26">
      <c r="A95" s="18">
        <f>'Chart of Accounts'!A95</f>
        <v>0</v>
      </c>
      <c r="B95" s="19">
        <f>'Chart of Accounts'!B95</f>
        <v>0</v>
      </c>
      <c r="C95" s="19">
        <f>'Chart of Accounts'!C95</f>
        <v>0</v>
      </c>
      <c r="D95" s="19">
        <f>'Chart of Accounts'!D95</f>
        <v>0</v>
      </c>
      <c r="E95" s="11">
        <f>'Chart of Accounts'!G95</f>
        <v>0</v>
      </c>
      <c r="F95" s="11" t="str">
        <f>'Chart of Accounts'!H95</f>
        <v/>
      </c>
      <c r="G95" s="11" t="str">
        <f>'Chart of Accounts'!I95</f>
        <v/>
      </c>
      <c r="H95" s="11" t="str">
        <f>'Chart of Accounts'!J95</f>
        <v/>
      </c>
      <c r="I95" s="20">
        <f>'Chart of Accounts'!E95</f>
        <v>0</v>
      </c>
      <c r="J95" s="5"/>
      <c r="K95" s="5"/>
      <c r="L95" s="5"/>
      <c r="M95" s="5"/>
      <c r="N95" s="5"/>
      <c r="O95" s="5"/>
      <c r="P95" s="5"/>
      <c r="Q95" s="5"/>
      <c r="R95" s="5"/>
      <c r="S95" s="5"/>
      <c r="T95" s="5"/>
      <c r="U95" s="5"/>
      <c r="V95" s="5"/>
      <c r="W95" s="5"/>
      <c r="X95" s="5"/>
      <c r="Y95" s="5"/>
      <c r="Z95" s="5"/>
    </row>
    <row r="96" spans="1:26">
      <c r="A96" s="18">
        <f>'Chart of Accounts'!A96</f>
        <v>0</v>
      </c>
      <c r="B96" s="19">
        <f>'Chart of Accounts'!B96</f>
        <v>0</v>
      </c>
      <c r="C96" s="19">
        <f>'Chart of Accounts'!C96</f>
        <v>0</v>
      </c>
      <c r="D96" s="19">
        <f>'Chart of Accounts'!D96</f>
        <v>0</v>
      </c>
      <c r="E96" s="11">
        <f>'Chart of Accounts'!G96</f>
        <v>0</v>
      </c>
      <c r="F96" s="11" t="str">
        <f>'Chart of Accounts'!H96</f>
        <v/>
      </c>
      <c r="G96" s="11" t="str">
        <f>'Chart of Accounts'!I96</f>
        <v/>
      </c>
      <c r="H96" s="11" t="str">
        <f>'Chart of Accounts'!J96</f>
        <v/>
      </c>
      <c r="I96" s="20">
        <f>'Chart of Accounts'!E96</f>
        <v>0</v>
      </c>
      <c r="J96" s="5"/>
      <c r="K96" s="5"/>
      <c r="L96" s="5"/>
      <c r="M96" s="5"/>
      <c r="N96" s="5"/>
      <c r="O96" s="5"/>
      <c r="P96" s="5"/>
      <c r="Q96" s="5"/>
      <c r="R96" s="5"/>
      <c r="S96" s="5"/>
      <c r="T96" s="5"/>
      <c r="U96" s="5"/>
      <c r="V96" s="5"/>
      <c r="W96" s="5"/>
      <c r="X96" s="5"/>
      <c r="Y96" s="5"/>
      <c r="Z96" s="5"/>
    </row>
    <row r="97" spans="1:26">
      <c r="A97" s="18">
        <f>'Chart of Accounts'!A97</f>
        <v>0</v>
      </c>
      <c r="B97" s="19">
        <f>'Chart of Accounts'!B97</f>
        <v>0</v>
      </c>
      <c r="C97" s="19">
        <f>'Chart of Accounts'!C97</f>
        <v>0</v>
      </c>
      <c r="D97" s="19">
        <f>'Chart of Accounts'!D97</f>
        <v>0</v>
      </c>
      <c r="E97" s="11">
        <f>'Chart of Accounts'!G97</f>
        <v>0</v>
      </c>
      <c r="F97" s="11" t="str">
        <f>'Chart of Accounts'!H97</f>
        <v/>
      </c>
      <c r="G97" s="11" t="str">
        <f>'Chart of Accounts'!I97</f>
        <v/>
      </c>
      <c r="H97" s="11" t="str">
        <f>'Chart of Accounts'!J97</f>
        <v/>
      </c>
      <c r="I97" s="20">
        <f>'Chart of Accounts'!E97</f>
        <v>0</v>
      </c>
      <c r="J97" s="5"/>
      <c r="K97" s="5"/>
      <c r="L97" s="5"/>
      <c r="M97" s="5"/>
      <c r="N97" s="5"/>
      <c r="O97" s="5"/>
      <c r="P97" s="5"/>
      <c r="Q97" s="5"/>
      <c r="R97" s="5"/>
      <c r="S97" s="5"/>
      <c r="T97" s="5"/>
      <c r="U97" s="5"/>
      <c r="V97" s="5"/>
      <c r="W97" s="5"/>
      <c r="X97" s="5"/>
      <c r="Y97" s="5"/>
      <c r="Z97" s="5"/>
    </row>
    <row r="98" spans="1:26">
      <c r="A98" s="18">
        <f>'Chart of Accounts'!A98</f>
        <v>0</v>
      </c>
      <c r="B98" s="19">
        <f>'Chart of Accounts'!B98</f>
        <v>0</v>
      </c>
      <c r="C98" s="19">
        <f>'Chart of Accounts'!C98</f>
        <v>0</v>
      </c>
      <c r="D98" s="19">
        <f>'Chart of Accounts'!D98</f>
        <v>0</v>
      </c>
      <c r="E98" s="11">
        <f>'Chart of Accounts'!G98</f>
        <v>0</v>
      </c>
      <c r="F98" s="11" t="str">
        <f>'Chart of Accounts'!H98</f>
        <v/>
      </c>
      <c r="G98" s="11" t="str">
        <f>'Chart of Accounts'!I98</f>
        <v/>
      </c>
      <c r="H98" s="11" t="str">
        <f>'Chart of Accounts'!J98</f>
        <v/>
      </c>
      <c r="I98" s="20">
        <f>'Chart of Accounts'!E98</f>
        <v>0</v>
      </c>
      <c r="J98" s="5"/>
      <c r="K98" s="5"/>
      <c r="L98" s="5"/>
      <c r="M98" s="5"/>
      <c r="N98" s="5"/>
      <c r="O98" s="5"/>
      <c r="P98" s="5"/>
      <c r="Q98" s="5"/>
      <c r="R98" s="5"/>
      <c r="S98" s="5"/>
      <c r="T98" s="5"/>
      <c r="U98" s="5"/>
      <c r="V98" s="5"/>
      <c r="W98" s="5"/>
      <c r="X98" s="5"/>
      <c r="Y98" s="5"/>
      <c r="Z98" s="5"/>
    </row>
    <row r="99" spans="1:26">
      <c r="A99" s="18">
        <f>'Chart of Accounts'!A99</f>
        <v>0</v>
      </c>
      <c r="B99" s="19">
        <f>'Chart of Accounts'!B99</f>
        <v>0</v>
      </c>
      <c r="C99" s="19">
        <f>'Chart of Accounts'!C99</f>
        <v>0</v>
      </c>
      <c r="D99" s="19">
        <f>'Chart of Accounts'!D99</f>
        <v>0</v>
      </c>
      <c r="E99" s="11">
        <f>'Chart of Accounts'!G99</f>
        <v>0</v>
      </c>
      <c r="F99" s="11" t="str">
        <f>'Chart of Accounts'!H99</f>
        <v/>
      </c>
      <c r="G99" s="11" t="str">
        <f>'Chart of Accounts'!I99</f>
        <v/>
      </c>
      <c r="H99" s="11" t="str">
        <f>'Chart of Accounts'!J99</f>
        <v/>
      </c>
      <c r="I99" s="20">
        <f>'Chart of Accounts'!E99</f>
        <v>0</v>
      </c>
      <c r="J99" s="5"/>
      <c r="K99" s="5"/>
      <c r="L99" s="5"/>
      <c r="M99" s="5"/>
      <c r="N99" s="5"/>
      <c r="O99" s="5"/>
      <c r="P99" s="5"/>
      <c r="Q99" s="5"/>
      <c r="R99" s="5"/>
      <c r="S99" s="5"/>
      <c r="T99" s="5"/>
      <c r="U99" s="5"/>
      <c r="V99" s="5"/>
      <c r="W99" s="5"/>
      <c r="X99" s="5"/>
      <c r="Y99" s="5"/>
      <c r="Z99" s="5"/>
    </row>
    <row r="100" spans="1:26">
      <c r="A100" s="18">
        <f>'Chart of Accounts'!A100</f>
        <v>0</v>
      </c>
      <c r="B100" s="19">
        <f>'Chart of Accounts'!B100</f>
        <v>0</v>
      </c>
      <c r="C100" s="19">
        <f>'Chart of Accounts'!C100</f>
        <v>0</v>
      </c>
      <c r="D100" s="19">
        <f>'Chart of Accounts'!D100</f>
        <v>0</v>
      </c>
      <c r="E100" s="11">
        <f>'Chart of Accounts'!G100</f>
        <v>0</v>
      </c>
      <c r="F100" s="11" t="str">
        <f>'Chart of Accounts'!H100</f>
        <v/>
      </c>
      <c r="G100" s="11" t="str">
        <f>'Chart of Accounts'!I100</f>
        <v/>
      </c>
      <c r="H100" s="11" t="str">
        <f>'Chart of Accounts'!J100</f>
        <v/>
      </c>
      <c r="I100" s="20">
        <f>'Chart of Accounts'!E100</f>
        <v>0</v>
      </c>
      <c r="J100" s="5"/>
      <c r="K100" s="5"/>
      <c r="L100" s="5"/>
      <c r="M100" s="5"/>
      <c r="N100" s="5"/>
      <c r="O100" s="5"/>
      <c r="P100" s="5"/>
      <c r="Q100" s="5"/>
      <c r="R100" s="5"/>
      <c r="S100" s="5"/>
      <c r="T100" s="5"/>
      <c r="U100" s="5"/>
      <c r="V100" s="5"/>
      <c r="W100" s="5"/>
      <c r="X100" s="5"/>
      <c r="Y100" s="5"/>
      <c r="Z100" s="5"/>
    </row>
    <row r="101" spans="1:26">
      <c r="A101" s="18">
        <f>'Chart of Accounts'!A101</f>
        <v>0</v>
      </c>
      <c r="B101" s="19">
        <f>'Chart of Accounts'!B101</f>
        <v>0</v>
      </c>
      <c r="C101" s="19">
        <f>'Chart of Accounts'!C101</f>
        <v>0</v>
      </c>
      <c r="D101" s="19">
        <f>'Chart of Accounts'!D101</f>
        <v>0</v>
      </c>
      <c r="E101" s="11">
        <f>'Chart of Accounts'!G101</f>
        <v>0</v>
      </c>
      <c r="F101" s="11" t="str">
        <f>'Chart of Accounts'!H101</f>
        <v/>
      </c>
      <c r="G101" s="11" t="str">
        <f>'Chart of Accounts'!I101</f>
        <v/>
      </c>
      <c r="H101" s="11" t="str">
        <f>'Chart of Accounts'!J101</f>
        <v/>
      </c>
      <c r="I101" s="20">
        <f>'Chart of Accounts'!E101</f>
        <v>0</v>
      </c>
      <c r="J101" s="5"/>
      <c r="K101" s="5"/>
      <c r="L101" s="5"/>
      <c r="M101" s="5"/>
      <c r="N101" s="5"/>
      <c r="O101" s="5"/>
      <c r="P101" s="5"/>
      <c r="Q101" s="5"/>
      <c r="R101" s="5"/>
      <c r="S101" s="5"/>
      <c r="T101" s="5"/>
      <c r="U101" s="5"/>
      <c r="V101" s="5"/>
      <c r="W101" s="5"/>
      <c r="X101" s="5"/>
      <c r="Y101" s="5"/>
      <c r="Z101" s="5"/>
    </row>
    <row r="102" spans="1:26">
      <c r="A102" s="18">
        <f>'Chart of Accounts'!A102</f>
        <v>0</v>
      </c>
      <c r="B102" s="19">
        <f>'Chart of Accounts'!B102</f>
        <v>0</v>
      </c>
      <c r="C102" s="19">
        <f>'Chart of Accounts'!C102</f>
        <v>0</v>
      </c>
      <c r="D102" s="19">
        <f>'Chart of Accounts'!D102</f>
        <v>0</v>
      </c>
      <c r="E102" s="11">
        <f>'Chart of Accounts'!G102</f>
        <v>0</v>
      </c>
      <c r="F102" s="11" t="str">
        <f>'Chart of Accounts'!H102</f>
        <v/>
      </c>
      <c r="G102" s="11" t="str">
        <f>'Chart of Accounts'!I102</f>
        <v/>
      </c>
      <c r="H102" s="11" t="str">
        <f>'Chart of Accounts'!J102</f>
        <v/>
      </c>
      <c r="I102" s="20">
        <f>'Chart of Accounts'!E102</f>
        <v>0</v>
      </c>
      <c r="J102" s="5"/>
      <c r="K102" s="5"/>
      <c r="L102" s="5"/>
      <c r="M102" s="5"/>
      <c r="N102" s="5"/>
      <c r="O102" s="5"/>
      <c r="P102" s="5"/>
      <c r="Q102" s="5"/>
      <c r="R102" s="5"/>
      <c r="S102" s="5"/>
      <c r="T102" s="5"/>
      <c r="U102" s="5"/>
      <c r="V102" s="5"/>
      <c r="W102" s="5"/>
      <c r="X102" s="5"/>
      <c r="Y102" s="5"/>
      <c r="Z102" s="5"/>
    </row>
    <row r="103" spans="1:26">
      <c r="A103" s="18">
        <f>'Chart of Accounts'!A103</f>
        <v>0</v>
      </c>
      <c r="B103" s="19">
        <f>'Chart of Accounts'!B103</f>
        <v>0</v>
      </c>
      <c r="C103" s="19">
        <f>'Chart of Accounts'!C103</f>
        <v>0</v>
      </c>
      <c r="D103" s="19">
        <f>'Chart of Accounts'!D103</f>
        <v>0</v>
      </c>
      <c r="E103" s="11">
        <f>'Chart of Accounts'!G103</f>
        <v>0</v>
      </c>
      <c r="F103" s="11" t="str">
        <f>'Chart of Accounts'!H103</f>
        <v/>
      </c>
      <c r="G103" s="11" t="str">
        <f>'Chart of Accounts'!I103</f>
        <v/>
      </c>
      <c r="H103" s="11" t="str">
        <f>'Chart of Accounts'!J103</f>
        <v/>
      </c>
      <c r="I103" s="20">
        <f>'Chart of Accounts'!E103</f>
        <v>0</v>
      </c>
      <c r="J103" s="5"/>
      <c r="K103" s="5"/>
      <c r="L103" s="5"/>
      <c r="M103" s="5"/>
      <c r="N103" s="5"/>
      <c r="O103" s="5"/>
      <c r="P103" s="5"/>
      <c r="Q103" s="5"/>
      <c r="R103" s="5"/>
      <c r="S103" s="5"/>
      <c r="T103" s="5"/>
      <c r="U103" s="5"/>
      <c r="V103" s="5"/>
      <c r="W103" s="5"/>
      <c r="X103" s="5"/>
      <c r="Y103" s="5"/>
      <c r="Z103" s="5"/>
    </row>
    <row r="104" spans="1:26">
      <c r="A104" s="21">
        <f>'Chart of Accounts'!A104</f>
        <v>0</v>
      </c>
      <c r="B104" s="22">
        <f>'Chart of Accounts'!B104</f>
        <v>0</v>
      </c>
      <c r="C104" s="22">
        <f>'Chart of Accounts'!C104</f>
        <v>0</v>
      </c>
      <c r="D104" s="22">
        <f>'Chart of Accounts'!D104</f>
        <v>0</v>
      </c>
      <c r="E104" s="13">
        <f>'Chart of Accounts'!G104</f>
        <v>0</v>
      </c>
      <c r="F104" s="13" t="str">
        <f>'Chart of Accounts'!H104</f>
        <v/>
      </c>
      <c r="G104" s="13" t="str">
        <f>'Chart of Accounts'!I104</f>
        <v/>
      </c>
      <c r="H104" s="13" t="str">
        <f>'Chart of Accounts'!J104</f>
        <v/>
      </c>
      <c r="I104" s="23">
        <f>'Chart of Accounts'!E104</f>
        <v>0</v>
      </c>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I1"/>
    <mergeCell ref="A2:I2"/>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00"/>
  <sheetViews>
    <sheetView workbookViewId="0"/>
  </sheetViews>
  <sheetFormatPr defaultRowHeight="14.25"/>
  <cols>
    <col min="1" max="1" width="27.25" bestFit="1" customWidth="1"/>
    <col min="2" max="2" width="9" bestFit="1" customWidth="1"/>
    <col min="3" max="3" width="16.75" bestFit="1" customWidth="1"/>
    <col min="4" max="4" width="11.25" bestFit="1" customWidth="1"/>
    <col min="5" max="5" width="11.625" bestFit="1" customWidth="1"/>
  </cols>
  <sheetData>
    <row r="1" spans="1:26" ht="23.25">
      <c r="A1" s="40" t="s">
        <v>290</v>
      </c>
      <c r="B1" s="40"/>
      <c r="C1" s="40"/>
      <c r="D1" s="40"/>
      <c r="E1" s="40"/>
      <c r="F1" s="5"/>
      <c r="G1" s="5"/>
      <c r="H1" s="5"/>
      <c r="I1" s="5"/>
      <c r="J1" s="5"/>
      <c r="K1" s="5"/>
      <c r="L1" s="5"/>
      <c r="M1" s="5"/>
      <c r="N1" s="5"/>
      <c r="O1" s="5"/>
      <c r="P1" s="5"/>
      <c r="Q1" s="5"/>
      <c r="R1" s="5"/>
      <c r="S1" s="5"/>
      <c r="T1" s="5"/>
      <c r="U1" s="5"/>
      <c r="V1" s="5"/>
      <c r="W1" s="5"/>
      <c r="X1" s="5"/>
      <c r="Y1" s="5"/>
      <c r="Z1" s="5"/>
    </row>
    <row r="2" spans="1:26">
      <c r="A2" s="41" t="s">
        <v>291</v>
      </c>
      <c r="B2" s="41"/>
      <c r="C2" s="41"/>
      <c r="D2" s="41"/>
      <c r="E2" s="41"/>
      <c r="F2" s="5"/>
      <c r="G2" s="5"/>
      <c r="H2" s="5"/>
      <c r="I2" s="5"/>
      <c r="J2" s="5"/>
      <c r="K2" s="5"/>
      <c r="L2" s="5"/>
      <c r="M2" s="5"/>
      <c r="N2" s="5"/>
      <c r="O2" s="5"/>
      <c r="P2" s="5"/>
      <c r="Q2" s="5"/>
      <c r="R2" s="5"/>
      <c r="S2" s="5"/>
      <c r="T2" s="5"/>
      <c r="U2" s="5"/>
      <c r="V2" s="5"/>
      <c r="W2" s="5"/>
      <c r="X2" s="5"/>
      <c r="Y2" s="5"/>
      <c r="Z2" s="5"/>
    </row>
    <row r="3" spans="1:26">
      <c r="A3" s="5"/>
      <c r="B3" s="5"/>
      <c r="C3" s="5"/>
      <c r="D3" s="5"/>
      <c r="E3" s="5"/>
      <c r="F3" s="5"/>
      <c r="G3" s="5"/>
      <c r="H3" s="5"/>
      <c r="I3" s="5"/>
      <c r="J3" s="5"/>
      <c r="K3" s="5"/>
      <c r="L3" s="5"/>
      <c r="M3" s="5"/>
      <c r="N3" s="5"/>
      <c r="O3" s="5"/>
      <c r="P3" s="5"/>
      <c r="Q3" s="5"/>
      <c r="R3" s="5"/>
      <c r="S3" s="5"/>
      <c r="T3" s="5"/>
      <c r="U3" s="5"/>
      <c r="V3" s="5"/>
      <c r="W3" s="5"/>
      <c r="X3" s="5"/>
      <c r="Y3" s="5"/>
      <c r="Z3" s="5"/>
    </row>
    <row r="4" spans="1:26" ht="15">
      <c r="A4" s="1" t="s">
        <v>292</v>
      </c>
      <c r="B4" s="2" t="s">
        <v>293</v>
      </c>
      <c r="C4" s="2" t="s">
        <v>294</v>
      </c>
      <c r="D4" s="2" t="s">
        <v>295</v>
      </c>
      <c r="E4" s="3" t="s">
        <v>296</v>
      </c>
      <c r="F4" s="5"/>
      <c r="G4" s="5"/>
      <c r="H4" s="5"/>
      <c r="I4" s="5"/>
      <c r="J4" s="5"/>
      <c r="K4" s="5"/>
      <c r="L4" s="5"/>
      <c r="M4" s="5"/>
      <c r="N4" s="5"/>
      <c r="O4" s="5"/>
      <c r="P4" s="5"/>
      <c r="Q4" s="5"/>
      <c r="R4" s="5"/>
      <c r="S4" s="5"/>
      <c r="T4" s="5"/>
      <c r="U4" s="5"/>
      <c r="V4" s="5"/>
      <c r="W4" s="5"/>
      <c r="X4" s="5"/>
      <c r="Y4" s="5"/>
      <c r="Z4" s="5"/>
    </row>
    <row r="5" spans="1:26">
      <c r="A5" s="6" t="s">
        <v>124</v>
      </c>
      <c r="B5" s="9">
        <f>SUMIFS('Chart of Accounts'!$J$5:$J$104,'Chart of Accounts'!$D$5:$D$104,"Sales")</f>
        <v>0</v>
      </c>
      <c r="C5" s="9">
        <f>IFERROR(SUMIFS(Budget!$N$7:$N$29,Budget!$A$7:$A$29,"Sales"),0)</f>
        <v>0</v>
      </c>
      <c r="D5" s="9">
        <f>B5-C5</f>
        <v>0</v>
      </c>
      <c r="E5" s="24">
        <f t="shared" ref="E5:E30" si="0">IFERROR(B5/$B$8,0)</f>
        <v>0</v>
      </c>
      <c r="F5" s="5"/>
      <c r="G5" s="5"/>
      <c r="H5" s="5"/>
      <c r="I5" s="5"/>
      <c r="J5" s="5"/>
      <c r="K5" s="5"/>
      <c r="L5" s="5"/>
      <c r="M5" s="5"/>
      <c r="N5" s="5"/>
      <c r="O5" s="5"/>
      <c r="P5" s="5"/>
      <c r="Q5" s="5"/>
      <c r="R5" s="5"/>
      <c r="S5" s="5"/>
      <c r="T5" s="5"/>
      <c r="U5" s="5"/>
      <c r="V5" s="5"/>
      <c r="W5" s="5"/>
      <c r="X5" s="5"/>
      <c r="Y5" s="5"/>
      <c r="Z5" s="5"/>
    </row>
    <row r="6" spans="1:26">
      <c r="A6" s="7" t="s">
        <v>128</v>
      </c>
      <c r="B6" s="11">
        <f>SUMIFS('Chart of Accounts'!$J$5:$J$104,'Chart of Accounts'!$D$5:$D$104,"Other Income")</f>
        <v>0</v>
      </c>
      <c r="C6" s="11">
        <f>IFERROR(SUMIFS(Budget!$N$7:$N$29,Budget!$A$7:$A$29,"Other Income"),0)</f>
        <v>0</v>
      </c>
      <c r="D6" s="11">
        <f>B6-C6</f>
        <v>0</v>
      </c>
      <c r="E6" s="25">
        <f t="shared" si="0"/>
        <v>0</v>
      </c>
      <c r="F6" s="5"/>
      <c r="G6" s="5"/>
      <c r="H6" s="5"/>
      <c r="I6" s="5"/>
      <c r="J6" s="5"/>
      <c r="K6" s="5"/>
      <c r="L6" s="5"/>
      <c r="M6" s="5"/>
      <c r="N6" s="5"/>
      <c r="O6" s="5"/>
      <c r="P6" s="5"/>
      <c r="Q6" s="5"/>
      <c r="R6" s="5"/>
      <c r="S6" s="5"/>
      <c r="T6" s="5"/>
      <c r="U6" s="5"/>
      <c r="V6" s="5"/>
      <c r="W6" s="5"/>
      <c r="X6" s="5"/>
      <c r="Y6" s="5"/>
      <c r="Z6" s="5"/>
    </row>
    <row r="7" spans="1:26">
      <c r="A7" s="7" t="s">
        <v>297</v>
      </c>
      <c r="B7" s="11">
        <f>SUMIFS('Chart of Accounts'!$J$5:$J$104,'Chart of Accounts'!$D$5:$D$104,"Sales Returns")</f>
        <v>0</v>
      </c>
      <c r="C7" s="11">
        <f>IFERROR(SUMIFS(Budget!$N$7:$N$29,Budget!$A$7:$A$29,"Sales Returns"),0)</f>
        <v>0</v>
      </c>
      <c r="D7" s="11">
        <f>B7-C7</f>
        <v>0</v>
      </c>
      <c r="E7" s="25">
        <f t="shared" si="0"/>
        <v>0</v>
      </c>
      <c r="F7" s="5"/>
      <c r="G7" s="5"/>
      <c r="H7" s="5"/>
      <c r="I7" s="5"/>
      <c r="J7" s="5"/>
      <c r="K7" s="5"/>
      <c r="L7" s="5"/>
      <c r="M7" s="5"/>
      <c r="N7" s="5"/>
      <c r="O7" s="5"/>
      <c r="P7" s="5"/>
      <c r="Q7" s="5"/>
      <c r="R7" s="5"/>
      <c r="S7" s="5"/>
      <c r="T7" s="5"/>
      <c r="U7" s="5"/>
      <c r="V7" s="5"/>
      <c r="W7" s="5"/>
      <c r="X7" s="5"/>
      <c r="Y7" s="5"/>
      <c r="Z7" s="5"/>
    </row>
    <row r="8" spans="1:26" ht="15">
      <c r="A8" s="26" t="s">
        <v>298</v>
      </c>
      <c r="B8" s="27">
        <f>B5+B6-B7</f>
        <v>0</v>
      </c>
      <c r="C8" s="27">
        <f>C5+C6-C7</f>
        <v>0</v>
      </c>
      <c r="D8" s="27">
        <f>B8-C8</f>
        <v>0</v>
      </c>
      <c r="E8" s="28">
        <f t="shared" si="0"/>
        <v>0</v>
      </c>
      <c r="F8" s="5"/>
      <c r="G8" s="5"/>
      <c r="H8" s="5"/>
      <c r="I8" s="5"/>
      <c r="J8" s="5"/>
      <c r="K8" s="5"/>
      <c r="L8" s="5"/>
      <c r="M8" s="5"/>
      <c r="N8" s="5"/>
      <c r="O8" s="5"/>
      <c r="P8" s="5"/>
      <c r="Q8" s="5"/>
      <c r="R8" s="5"/>
      <c r="S8" s="5"/>
      <c r="T8" s="5"/>
      <c r="U8" s="5"/>
      <c r="V8" s="5"/>
      <c r="W8" s="5"/>
      <c r="X8" s="5"/>
      <c r="Y8" s="5"/>
      <c r="Z8" s="5"/>
    </row>
    <row r="9" spans="1:26">
      <c r="A9" s="7"/>
      <c r="B9" s="11"/>
      <c r="C9" s="11"/>
      <c r="D9" s="11"/>
      <c r="E9" s="25">
        <f t="shared" si="0"/>
        <v>0</v>
      </c>
      <c r="F9" s="5"/>
      <c r="G9" s="5"/>
      <c r="H9" s="5"/>
      <c r="I9" s="5"/>
      <c r="J9" s="5"/>
      <c r="K9" s="5"/>
      <c r="L9" s="5"/>
      <c r="M9" s="5"/>
      <c r="N9" s="5"/>
      <c r="O9" s="5"/>
      <c r="P9" s="5"/>
      <c r="Q9" s="5"/>
      <c r="R9" s="5"/>
      <c r="S9" s="5"/>
      <c r="T9" s="5"/>
      <c r="U9" s="5"/>
      <c r="V9" s="5"/>
      <c r="W9" s="5"/>
      <c r="X9" s="5"/>
      <c r="Y9" s="5"/>
      <c r="Z9" s="5"/>
    </row>
    <row r="10" spans="1:26">
      <c r="A10" s="7" t="s">
        <v>135</v>
      </c>
      <c r="B10" s="11">
        <f>SUMIFS('Chart of Accounts'!$J$5:$J$104,'Chart of Accounts'!$D$5:$D$104,"Cost of Sales")</f>
        <v>0</v>
      </c>
      <c r="C10" s="11">
        <f>IFERROR(SUMIFS(Budget!$N$7:$N$29,Budget!$A$7:$A$29,"Cost of Sales"),0)</f>
        <v>0</v>
      </c>
      <c r="D10" s="11">
        <f t="shared" ref="D10:D30" si="1">B10-C10</f>
        <v>0</v>
      </c>
      <c r="E10" s="25">
        <f t="shared" si="0"/>
        <v>0</v>
      </c>
      <c r="F10" s="5"/>
      <c r="G10" s="5"/>
      <c r="H10" s="5"/>
      <c r="I10" s="5"/>
      <c r="J10" s="5"/>
      <c r="K10" s="5"/>
      <c r="L10" s="5"/>
      <c r="M10" s="5"/>
      <c r="N10" s="5"/>
      <c r="O10" s="5"/>
      <c r="P10" s="5"/>
      <c r="Q10" s="5"/>
      <c r="R10" s="5"/>
      <c r="S10" s="5"/>
      <c r="T10" s="5"/>
      <c r="U10" s="5"/>
      <c r="V10" s="5"/>
      <c r="W10" s="5"/>
      <c r="X10" s="5"/>
      <c r="Y10" s="5"/>
      <c r="Z10" s="5"/>
    </row>
    <row r="11" spans="1:26">
      <c r="A11" s="7" t="s">
        <v>139</v>
      </c>
      <c r="B11" s="11">
        <f>SUMIFS('Chart of Accounts'!$J$5:$J$104,'Chart of Accounts'!$D$5:$D$104,"Advertising")</f>
        <v>0</v>
      </c>
      <c r="C11" s="11">
        <f>IFERROR(SUMIFS(Budget!$N$7:$N$29,Budget!$A$7:$A$29,"Advertising"),0)</f>
        <v>0</v>
      </c>
      <c r="D11" s="11">
        <f t="shared" si="1"/>
        <v>0</v>
      </c>
      <c r="E11" s="25">
        <f t="shared" si="0"/>
        <v>0</v>
      </c>
      <c r="F11" s="5"/>
      <c r="G11" s="5"/>
      <c r="H11" s="5"/>
      <c r="I11" s="5"/>
      <c r="J11" s="5"/>
      <c r="K11" s="5"/>
      <c r="L11" s="5"/>
      <c r="M11" s="5"/>
      <c r="N11" s="5"/>
      <c r="O11" s="5"/>
      <c r="P11" s="5"/>
      <c r="Q11" s="5"/>
      <c r="R11" s="5"/>
      <c r="S11" s="5"/>
      <c r="T11" s="5"/>
      <c r="U11" s="5"/>
      <c r="V11" s="5"/>
      <c r="W11" s="5"/>
      <c r="X11" s="5"/>
      <c r="Y11" s="5"/>
      <c r="Z11" s="5"/>
    </row>
    <row r="12" spans="1:26">
      <c r="A12" s="7" t="s">
        <v>142</v>
      </c>
      <c r="B12" s="11">
        <f>SUMIFS('Chart of Accounts'!$J$5:$J$104,'Chart of Accounts'!$D$5:$D$104,"Bank &amp; Merchant Fees")</f>
        <v>0</v>
      </c>
      <c r="C12" s="11">
        <f>IFERROR(SUMIFS(Budget!$N$7:$N$29,Budget!$A$7:$A$29,"Bank &amp; Merchant Fees"),0)</f>
        <v>0</v>
      </c>
      <c r="D12" s="11">
        <f t="shared" si="1"/>
        <v>0</v>
      </c>
      <c r="E12" s="25">
        <f t="shared" si="0"/>
        <v>0</v>
      </c>
      <c r="F12" s="5"/>
      <c r="G12" s="5"/>
      <c r="H12" s="5"/>
      <c r="I12" s="5"/>
      <c r="J12" s="5"/>
      <c r="K12" s="5"/>
      <c r="L12" s="5"/>
      <c r="M12" s="5"/>
      <c r="N12" s="5"/>
      <c r="O12" s="5"/>
      <c r="P12" s="5"/>
      <c r="Q12" s="5"/>
      <c r="R12" s="5"/>
      <c r="S12" s="5"/>
      <c r="T12" s="5"/>
      <c r="U12" s="5"/>
      <c r="V12" s="5"/>
      <c r="W12" s="5"/>
      <c r="X12" s="5"/>
      <c r="Y12" s="5"/>
      <c r="Z12" s="5"/>
    </row>
    <row r="13" spans="1:26">
      <c r="A13" s="7" t="s">
        <v>145</v>
      </c>
      <c r="B13" s="11">
        <f>SUMIFS('Chart of Accounts'!$J$5:$J$104,'Chart of Accounts'!$D$5:$D$104,"Insurance")</f>
        <v>0</v>
      </c>
      <c r="C13" s="11">
        <f>IFERROR(SUMIFS(Budget!$N$7:$N$29,Budget!$A$7:$A$29,"Insurance"),0)</f>
        <v>0</v>
      </c>
      <c r="D13" s="11">
        <f t="shared" si="1"/>
        <v>0</v>
      </c>
      <c r="E13" s="25">
        <f t="shared" si="0"/>
        <v>0</v>
      </c>
      <c r="F13" s="5"/>
      <c r="G13" s="5"/>
      <c r="H13" s="5"/>
      <c r="I13" s="5"/>
      <c r="J13" s="5"/>
      <c r="K13" s="5"/>
      <c r="L13" s="5"/>
      <c r="M13" s="5"/>
      <c r="N13" s="5"/>
      <c r="O13" s="5"/>
      <c r="P13" s="5"/>
      <c r="Q13" s="5"/>
      <c r="R13" s="5"/>
      <c r="S13" s="5"/>
      <c r="T13" s="5"/>
      <c r="U13" s="5"/>
      <c r="V13" s="5"/>
      <c r="W13" s="5"/>
      <c r="X13" s="5"/>
      <c r="Y13" s="5"/>
      <c r="Z13" s="5"/>
    </row>
    <row r="14" spans="1:26">
      <c r="A14" s="7" t="s">
        <v>147</v>
      </c>
      <c r="B14" s="11">
        <f>SUMIFS('Chart of Accounts'!$J$5:$J$104,'Chart of Accounts'!$D$5:$D$104,"Motor &amp; Travel")</f>
        <v>0</v>
      </c>
      <c r="C14" s="11">
        <f>IFERROR(SUMIFS(Budget!$N$7:$N$29,Budget!$A$7:$A$29,"Motor &amp; Travel"),0)</f>
        <v>0</v>
      </c>
      <c r="D14" s="11">
        <f t="shared" si="1"/>
        <v>0</v>
      </c>
      <c r="E14" s="25">
        <f t="shared" si="0"/>
        <v>0</v>
      </c>
      <c r="F14" s="5"/>
      <c r="G14" s="5"/>
      <c r="H14" s="5"/>
      <c r="I14" s="5"/>
      <c r="J14" s="5"/>
      <c r="K14" s="5"/>
      <c r="L14" s="5"/>
      <c r="M14" s="5"/>
      <c r="N14" s="5"/>
      <c r="O14" s="5"/>
      <c r="P14" s="5"/>
      <c r="Q14" s="5"/>
      <c r="R14" s="5"/>
      <c r="S14" s="5"/>
      <c r="T14" s="5"/>
      <c r="U14" s="5"/>
      <c r="V14" s="5"/>
      <c r="W14" s="5"/>
      <c r="X14" s="5"/>
      <c r="Y14" s="5"/>
      <c r="Z14" s="5"/>
    </row>
    <row r="15" spans="1:26">
      <c r="A15" s="7" t="s">
        <v>150</v>
      </c>
      <c r="B15" s="11">
        <f>SUMIFS('Chart of Accounts'!$J$5:$J$104,'Chart of Accounts'!$D$5:$D$104,"Office &amp; Stationery")</f>
        <v>0</v>
      </c>
      <c r="C15" s="11">
        <f>IFERROR(SUMIFS(Budget!$N$7:$N$29,Budget!$A$7:$A$29,"Office &amp; Stationery"),0)</f>
        <v>0</v>
      </c>
      <c r="D15" s="11">
        <f t="shared" si="1"/>
        <v>0</v>
      </c>
      <c r="E15" s="25">
        <f t="shared" si="0"/>
        <v>0</v>
      </c>
      <c r="F15" s="5"/>
      <c r="G15" s="5"/>
      <c r="H15" s="5"/>
      <c r="I15" s="5"/>
      <c r="J15" s="5"/>
      <c r="K15" s="5"/>
      <c r="L15" s="5"/>
      <c r="M15" s="5"/>
      <c r="N15" s="5"/>
      <c r="O15" s="5"/>
      <c r="P15" s="5"/>
      <c r="Q15" s="5"/>
      <c r="R15" s="5"/>
      <c r="S15" s="5"/>
      <c r="T15" s="5"/>
      <c r="U15" s="5"/>
      <c r="V15" s="5"/>
      <c r="W15" s="5"/>
      <c r="X15" s="5"/>
      <c r="Y15" s="5"/>
      <c r="Z15" s="5"/>
    </row>
    <row r="16" spans="1:26">
      <c r="A16" s="7" t="s">
        <v>153</v>
      </c>
      <c r="B16" s="11">
        <f>SUMIFS('Chart of Accounts'!$J$5:$J$104,'Chart of Accounts'!$D$5:$D$104,"Phone &amp; Internet")</f>
        <v>0</v>
      </c>
      <c r="C16" s="11">
        <f>IFERROR(SUMIFS(Budget!$N$7:$N$29,Budget!$A$7:$A$29,"Phone &amp; Internet"),0)</f>
        <v>0</v>
      </c>
      <c r="D16" s="11">
        <f t="shared" si="1"/>
        <v>0</v>
      </c>
      <c r="E16" s="25">
        <f t="shared" si="0"/>
        <v>0</v>
      </c>
      <c r="F16" s="5"/>
      <c r="G16" s="5"/>
      <c r="H16" s="5"/>
      <c r="I16" s="5"/>
      <c r="J16" s="5"/>
      <c r="K16" s="5"/>
      <c r="L16" s="5"/>
      <c r="M16" s="5"/>
      <c r="N16" s="5"/>
      <c r="O16" s="5"/>
      <c r="P16" s="5"/>
      <c r="Q16" s="5"/>
      <c r="R16" s="5"/>
      <c r="S16" s="5"/>
      <c r="T16" s="5"/>
      <c r="U16" s="5"/>
      <c r="V16" s="5"/>
      <c r="W16" s="5"/>
      <c r="X16" s="5"/>
      <c r="Y16" s="5"/>
      <c r="Z16" s="5"/>
    </row>
    <row r="17" spans="1:26">
      <c r="A17" s="7" t="s">
        <v>156</v>
      </c>
      <c r="B17" s="11">
        <f>SUMIFS('Chart of Accounts'!$J$5:$J$104,'Chart of Accounts'!$D$5:$D$104,"Professional Fees")</f>
        <v>0</v>
      </c>
      <c r="C17" s="11">
        <f>IFERROR(SUMIFS(Budget!$N$7:$N$29,Budget!$A$7:$A$29,"Professional Fees"),0)</f>
        <v>0</v>
      </c>
      <c r="D17" s="11">
        <f t="shared" si="1"/>
        <v>0</v>
      </c>
      <c r="E17" s="25">
        <f t="shared" si="0"/>
        <v>0</v>
      </c>
      <c r="F17" s="5"/>
      <c r="G17" s="5"/>
      <c r="H17" s="5"/>
      <c r="I17" s="5"/>
      <c r="J17" s="5"/>
      <c r="K17" s="5"/>
      <c r="L17" s="5"/>
      <c r="M17" s="5"/>
      <c r="N17" s="5"/>
      <c r="O17" s="5"/>
      <c r="P17" s="5"/>
      <c r="Q17" s="5"/>
      <c r="R17" s="5"/>
      <c r="S17" s="5"/>
      <c r="T17" s="5"/>
      <c r="U17" s="5"/>
      <c r="V17" s="5"/>
      <c r="W17" s="5"/>
      <c r="X17" s="5"/>
      <c r="Y17" s="5"/>
      <c r="Z17" s="5"/>
    </row>
    <row r="18" spans="1:26">
      <c r="A18" s="7" t="s">
        <v>158</v>
      </c>
      <c r="B18" s="11">
        <f>SUMIFS('Chart of Accounts'!$J$5:$J$104,'Chart of Accounts'!$D$5:$D$104,"Rent &amp; Rates")</f>
        <v>0</v>
      </c>
      <c r="C18" s="11">
        <f>IFERROR(SUMIFS(Budget!$N$7:$N$29,Budget!$A$7:$A$29,"Rent &amp; Rates"),0)</f>
        <v>0</v>
      </c>
      <c r="D18" s="11">
        <f t="shared" si="1"/>
        <v>0</v>
      </c>
      <c r="E18" s="25">
        <f t="shared" si="0"/>
        <v>0</v>
      </c>
      <c r="F18" s="5"/>
      <c r="G18" s="5"/>
      <c r="H18" s="5"/>
      <c r="I18" s="5"/>
      <c r="J18" s="5"/>
      <c r="K18" s="5"/>
      <c r="L18" s="5"/>
      <c r="M18" s="5"/>
      <c r="N18" s="5"/>
      <c r="O18" s="5"/>
      <c r="P18" s="5"/>
      <c r="Q18" s="5"/>
      <c r="R18" s="5"/>
      <c r="S18" s="5"/>
      <c r="T18" s="5"/>
      <c r="U18" s="5"/>
      <c r="V18" s="5"/>
      <c r="W18" s="5"/>
      <c r="X18" s="5"/>
      <c r="Y18" s="5"/>
      <c r="Z18" s="5"/>
    </row>
    <row r="19" spans="1:26">
      <c r="A19" s="7" t="s">
        <v>161</v>
      </c>
      <c r="B19" s="11">
        <f>SUMIFS('Chart of Accounts'!$J$5:$J$104,'Chart of Accounts'!$D$5:$D$104,"Repairs &amp; Maintenance")</f>
        <v>0</v>
      </c>
      <c r="C19" s="11">
        <f>IFERROR(SUMIFS(Budget!$N$7:$N$29,Budget!$A$7:$A$29,"Repairs &amp; Maintenance"),0)</f>
        <v>0</v>
      </c>
      <c r="D19" s="11">
        <f t="shared" si="1"/>
        <v>0</v>
      </c>
      <c r="E19" s="25">
        <f t="shared" si="0"/>
        <v>0</v>
      </c>
      <c r="F19" s="5"/>
      <c r="G19" s="5"/>
      <c r="H19" s="5"/>
      <c r="I19" s="5"/>
      <c r="J19" s="5"/>
      <c r="K19" s="5"/>
      <c r="L19" s="5"/>
      <c r="M19" s="5"/>
      <c r="N19" s="5"/>
      <c r="O19" s="5"/>
      <c r="P19" s="5"/>
      <c r="Q19" s="5"/>
      <c r="R19" s="5"/>
      <c r="S19" s="5"/>
      <c r="T19" s="5"/>
      <c r="U19" s="5"/>
      <c r="V19" s="5"/>
      <c r="W19" s="5"/>
      <c r="X19" s="5"/>
      <c r="Y19" s="5"/>
      <c r="Z19" s="5"/>
    </row>
    <row r="20" spans="1:26">
      <c r="A20" s="7" t="s">
        <v>164</v>
      </c>
      <c r="B20" s="11">
        <f>SUMIFS('Chart of Accounts'!$J$5:$J$104,'Chart of Accounts'!$D$5:$D$104,"Software &amp; Subscriptions")</f>
        <v>0</v>
      </c>
      <c r="C20" s="11">
        <f>IFERROR(SUMIFS(Budget!$N$7:$N$29,Budget!$A$7:$A$29,"Software &amp; Subscriptions"),0)</f>
        <v>0</v>
      </c>
      <c r="D20" s="11">
        <f t="shared" si="1"/>
        <v>0</v>
      </c>
      <c r="E20" s="25">
        <f t="shared" si="0"/>
        <v>0</v>
      </c>
      <c r="F20" s="5"/>
      <c r="G20" s="5"/>
      <c r="H20" s="5"/>
      <c r="I20" s="5"/>
      <c r="J20" s="5"/>
      <c r="K20" s="5"/>
      <c r="L20" s="5"/>
      <c r="M20" s="5"/>
      <c r="N20" s="5"/>
      <c r="O20" s="5"/>
      <c r="P20" s="5"/>
      <c r="Q20" s="5"/>
      <c r="R20" s="5"/>
      <c r="S20" s="5"/>
      <c r="T20" s="5"/>
      <c r="U20" s="5"/>
      <c r="V20" s="5"/>
      <c r="W20" s="5"/>
      <c r="X20" s="5"/>
      <c r="Y20" s="5"/>
      <c r="Z20" s="5"/>
    </row>
    <row r="21" spans="1:26">
      <c r="A21" s="7" t="s">
        <v>167</v>
      </c>
      <c r="B21" s="11">
        <f>SUMIFS('Chart of Accounts'!$J$5:$J$104,'Chart of Accounts'!$D$5:$D$104,"Subcontractors")</f>
        <v>0</v>
      </c>
      <c r="C21" s="11">
        <f>IFERROR(SUMIFS(Budget!$N$7:$N$29,Budget!$A$7:$A$29,"Subcontractors"),0)</f>
        <v>0</v>
      </c>
      <c r="D21" s="11">
        <f t="shared" si="1"/>
        <v>0</v>
      </c>
      <c r="E21" s="25">
        <f t="shared" si="0"/>
        <v>0</v>
      </c>
      <c r="F21" s="5"/>
      <c r="G21" s="5"/>
      <c r="H21" s="5"/>
      <c r="I21" s="5"/>
      <c r="J21" s="5"/>
      <c r="K21" s="5"/>
      <c r="L21" s="5"/>
      <c r="M21" s="5"/>
      <c r="N21" s="5"/>
      <c r="O21" s="5"/>
      <c r="P21" s="5"/>
      <c r="Q21" s="5"/>
      <c r="R21" s="5"/>
      <c r="S21" s="5"/>
      <c r="T21" s="5"/>
      <c r="U21" s="5"/>
      <c r="V21" s="5"/>
      <c r="W21" s="5"/>
      <c r="X21" s="5"/>
      <c r="Y21" s="5"/>
      <c r="Z21" s="5"/>
    </row>
    <row r="22" spans="1:26">
      <c r="A22" s="7" t="s">
        <v>169</v>
      </c>
      <c r="B22" s="11">
        <f>SUMIFS('Chart of Accounts'!$J$5:$J$104,'Chart of Accounts'!$D$5:$D$104,"Utilities")</f>
        <v>0</v>
      </c>
      <c r="C22" s="11">
        <f>IFERROR(SUMIFS(Budget!$N$7:$N$29,Budget!$A$7:$A$29,"Utilities"),0)</f>
        <v>0</v>
      </c>
      <c r="D22" s="11">
        <f t="shared" si="1"/>
        <v>0</v>
      </c>
      <c r="E22" s="25">
        <f t="shared" si="0"/>
        <v>0</v>
      </c>
      <c r="F22" s="5"/>
      <c r="G22" s="5"/>
      <c r="H22" s="5"/>
      <c r="I22" s="5"/>
      <c r="J22" s="5"/>
      <c r="K22" s="5"/>
      <c r="L22" s="5"/>
      <c r="M22" s="5"/>
      <c r="N22" s="5"/>
      <c r="O22" s="5"/>
      <c r="P22" s="5"/>
      <c r="Q22" s="5"/>
      <c r="R22" s="5"/>
      <c r="S22" s="5"/>
      <c r="T22" s="5"/>
      <c r="U22" s="5"/>
      <c r="V22" s="5"/>
      <c r="W22" s="5"/>
      <c r="X22" s="5"/>
      <c r="Y22" s="5"/>
      <c r="Z22" s="5"/>
    </row>
    <row r="23" spans="1:26">
      <c r="A23" s="7" t="s">
        <v>171</v>
      </c>
      <c r="B23" s="11">
        <f>SUMIFS('Chart of Accounts'!$J$5:$J$104,'Chart of Accounts'!$D$5:$D$104,"Wages")</f>
        <v>0</v>
      </c>
      <c r="C23" s="11">
        <f>IFERROR(SUMIFS(Budget!$N$7:$N$29,Budget!$A$7:$A$29,"Wages"),0)</f>
        <v>0</v>
      </c>
      <c r="D23" s="11">
        <f t="shared" si="1"/>
        <v>0</v>
      </c>
      <c r="E23" s="25">
        <f t="shared" si="0"/>
        <v>0</v>
      </c>
      <c r="F23" s="5"/>
      <c r="G23" s="5"/>
      <c r="H23" s="5"/>
      <c r="I23" s="5"/>
      <c r="J23" s="5"/>
      <c r="K23" s="5"/>
      <c r="L23" s="5"/>
      <c r="M23" s="5"/>
      <c r="N23" s="5"/>
      <c r="O23" s="5"/>
      <c r="P23" s="5"/>
      <c r="Q23" s="5"/>
      <c r="R23" s="5"/>
      <c r="S23" s="5"/>
      <c r="T23" s="5"/>
      <c r="U23" s="5"/>
      <c r="V23" s="5"/>
      <c r="W23" s="5"/>
      <c r="X23" s="5"/>
      <c r="Y23" s="5"/>
      <c r="Z23" s="5"/>
    </row>
    <row r="24" spans="1:26">
      <c r="A24" s="7" t="s">
        <v>174</v>
      </c>
      <c r="B24" s="11">
        <f>SUMIFS('Chart of Accounts'!$J$5:$J$104,'Chart of Accounts'!$D$5:$D$104,"Depreciation")</f>
        <v>0</v>
      </c>
      <c r="C24" s="11">
        <f>IFERROR(SUMIFS(Budget!$N$7:$N$29,Budget!$A$7:$A$29,"Depreciation"),0)</f>
        <v>0</v>
      </c>
      <c r="D24" s="11">
        <f t="shared" si="1"/>
        <v>0</v>
      </c>
      <c r="E24" s="25">
        <f t="shared" si="0"/>
        <v>0</v>
      </c>
      <c r="F24" s="5"/>
      <c r="G24" s="5"/>
      <c r="H24" s="5"/>
      <c r="I24" s="5"/>
      <c r="J24" s="5"/>
      <c r="K24" s="5"/>
      <c r="L24" s="5"/>
      <c r="M24" s="5"/>
      <c r="N24" s="5"/>
      <c r="O24" s="5"/>
      <c r="P24" s="5"/>
      <c r="Q24" s="5"/>
      <c r="R24" s="5"/>
      <c r="S24" s="5"/>
      <c r="T24" s="5"/>
      <c r="U24" s="5"/>
      <c r="V24" s="5"/>
      <c r="W24" s="5"/>
      <c r="X24" s="5"/>
      <c r="Y24" s="5"/>
      <c r="Z24" s="5"/>
    </row>
    <row r="25" spans="1:26">
      <c r="A25" s="7" t="s">
        <v>177</v>
      </c>
      <c r="B25" s="11">
        <f>SUMIFS('Chart of Accounts'!$J$5:$J$104,'Chart of Accounts'!$D$5:$D$104,"Training")</f>
        <v>0</v>
      </c>
      <c r="C25" s="11">
        <f>IFERROR(SUMIFS(Budget!$N$7:$N$29,Budget!$A$7:$A$29,"Training"),0)</f>
        <v>0</v>
      </c>
      <c r="D25" s="11">
        <f t="shared" si="1"/>
        <v>0</v>
      </c>
      <c r="E25" s="25">
        <f t="shared" si="0"/>
        <v>0</v>
      </c>
      <c r="F25" s="5"/>
      <c r="G25" s="5"/>
      <c r="H25" s="5"/>
      <c r="I25" s="5"/>
      <c r="J25" s="5"/>
      <c r="K25" s="5"/>
      <c r="L25" s="5"/>
      <c r="M25" s="5"/>
      <c r="N25" s="5"/>
      <c r="O25" s="5"/>
      <c r="P25" s="5"/>
      <c r="Q25" s="5"/>
      <c r="R25" s="5"/>
      <c r="S25" s="5"/>
      <c r="T25" s="5"/>
      <c r="U25" s="5"/>
      <c r="V25" s="5"/>
      <c r="W25" s="5"/>
      <c r="X25" s="5"/>
      <c r="Y25" s="5"/>
      <c r="Z25" s="5"/>
    </row>
    <row r="26" spans="1:26">
      <c r="A26" s="7" t="s">
        <v>179</v>
      </c>
      <c r="B26" s="11">
        <f>SUMIFS('Chart of Accounts'!$J$5:$J$104,'Chart of Accounts'!$D$5:$D$104,"Postage &amp; Delivery")</f>
        <v>0</v>
      </c>
      <c r="C26" s="11">
        <f>IFERROR(SUMIFS(Budget!$N$7:$N$29,Budget!$A$7:$A$29,"Postage &amp; Delivery"),0)</f>
        <v>0</v>
      </c>
      <c r="D26" s="11">
        <f t="shared" si="1"/>
        <v>0</v>
      </c>
      <c r="E26" s="25">
        <f t="shared" si="0"/>
        <v>0</v>
      </c>
      <c r="F26" s="5"/>
      <c r="G26" s="5"/>
      <c r="H26" s="5"/>
      <c r="I26" s="5"/>
      <c r="J26" s="5"/>
      <c r="K26" s="5"/>
      <c r="L26" s="5"/>
      <c r="M26" s="5"/>
      <c r="N26" s="5"/>
      <c r="O26" s="5"/>
      <c r="P26" s="5"/>
      <c r="Q26" s="5"/>
      <c r="R26" s="5"/>
      <c r="S26" s="5"/>
      <c r="T26" s="5"/>
      <c r="U26" s="5"/>
      <c r="V26" s="5"/>
      <c r="W26" s="5"/>
      <c r="X26" s="5"/>
      <c r="Y26" s="5"/>
      <c r="Z26" s="5"/>
    </row>
    <row r="27" spans="1:26">
      <c r="A27" s="7" t="s">
        <v>182</v>
      </c>
      <c r="B27" s="11">
        <f>SUMIFS('Chart of Accounts'!$J$5:$J$104,'Chart of Accounts'!$D$5:$D$104,"Bad Debts")</f>
        <v>0</v>
      </c>
      <c r="C27" s="11">
        <f>IFERROR(SUMIFS(Budget!$N$7:$N$29,Budget!$A$7:$A$29,"Bad Debts"),0)</f>
        <v>0</v>
      </c>
      <c r="D27" s="11">
        <f t="shared" si="1"/>
        <v>0</v>
      </c>
      <c r="E27" s="25">
        <f t="shared" si="0"/>
        <v>0</v>
      </c>
      <c r="F27" s="5"/>
      <c r="G27" s="5"/>
      <c r="H27" s="5"/>
      <c r="I27" s="5"/>
      <c r="J27" s="5"/>
      <c r="K27" s="5"/>
      <c r="L27" s="5"/>
      <c r="M27" s="5"/>
      <c r="N27" s="5"/>
      <c r="O27" s="5"/>
      <c r="P27" s="5"/>
      <c r="Q27" s="5"/>
      <c r="R27" s="5"/>
      <c r="S27" s="5"/>
      <c r="T27" s="5"/>
      <c r="U27" s="5"/>
      <c r="V27" s="5"/>
      <c r="W27" s="5"/>
      <c r="X27" s="5"/>
      <c r="Y27" s="5"/>
      <c r="Z27" s="5"/>
    </row>
    <row r="28" spans="1:26">
      <c r="A28" s="7" t="s">
        <v>184</v>
      </c>
      <c r="B28" s="11">
        <f>SUMIFS('Chart of Accounts'!$J$5:$J$104,'Chart of Accounts'!$D$5:$D$104,"Other Expenses")</f>
        <v>0</v>
      </c>
      <c r="C28" s="11">
        <f>IFERROR(SUMIFS(Budget!$N$7:$N$29,Budget!$A$7:$A$29,"Other Expenses"),0)</f>
        <v>0</v>
      </c>
      <c r="D28" s="11">
        <f t="shared" si="1"/>
        <v>0</v>
      </c>
      <c r="E28" s="25">
        <f t="shared" si="0"/>
        <v>0</v>
      </c>
      <c r="F28" s="5"/>
      <c r="G28" s="5"/>
      <c r="H28" s="5"/>
      <c r="I28" s="5"/>
      <c r="J28" s="5"/>
      <c r="K28" s="5"/>
      <c r="L28" s="5"/>
      <c r="M28" s="5"/>
      <c r="N28" s="5"/>
      <c r="O28" s="5"/>
      <c r="P28" s="5"/>
      <c r="Q28" s="5"/>
      <c r="R28" s="5"/>
      <c r="S28" s="5"/>
      <c r="T28" s="5"/>
      <c r="U28" s="5"/>
      <c r="V28" s="5"/>
      <c r="W28" s="5"/>
      <c r="X28" s="5"/>
      <c r="Y28" s="5"/>
      <c r="Z28" s="5"/>
    </row>
    <row r="29" spans="1:26" ht="15">
      <c r="A29" s="29" t="s">
        <v>299</v>
      </c>
      <c r="B29" s="30">
        <f>SUM(B10:B28)</f>
        <v>0</v>
      </c>
      <c r="C29" s="30">
        <f>SUM(C10:C28)</f>
        <v>0</v>
      </c>
      <c r="D29" s="30">
        <f t="shared" si="1"/>
        <v>0</v>
      </c>
      <c r="E29" s="31">
        <f t="shared" si="0"/>
        <v>0</v>
      </c>
      <c r="F29" s="5"/>
      <c r="G29" s="5"/>
      <c r="H29" s="5"/>
      <c r="I29" s="5"/>
      <c r="J29" s="5"/>
      <c r="K29" s="5"/>
      <c r="L29" s="5"/>
      <c r="M29" s="5"/>
      <c r="N29" s="5"/>
      <c r="O29" s="5"/>
      <c r="P29" s="5"/>
      <c r="Q29" s="5"/>
      <c r="R29" s="5"/>
      <c r="S29" s="5"/>
      <c r="T29" s="5"/>
      <c r="U29" s="5"/>
      <c r="V29" s="5"/>
      <c r="W29" s="5"/>
      <c r="X29" s="5"/>
      <c r="Y29" s="5"/>
      <c r="Z29" s="5"/>
    </row>
    <row r="30" spans="1:26" ht="15">
      <c r="A30" s="32" t="s">
        <v>300</v>
      </c>
      <c r="B30" s="33">
        <f>B8-B29</f>
        <v>0</v>
      </c>
      <c r="C30" s="33">
        <f>C8-C29</f>
        <v>0</v>
      </c>
      <c r="D30" s="33">
        <f t="shared" si="1"/>
        <v>0</v>
      </c>
      <c r="E30" s="34">
        <f t="shared" si="0"/>
        <v>0</v>
      </c>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E1"/>
    <mergeCell ref="A2:E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600"/>
  <sheetViews>
    <sheetView workbookViewId="0"/>
  </sheetViews>
  <sheetFormatPr defaultRowHeight="14.25"/>
  <cols>
    <col min="1" max="1" width="27.75" bestFit="1" customWidth="1"/>
    <col min="2" max="2" width="10.25" bestFit="1" customWidth="1"/>
    <col min="3" max="3" width="5" customWidth="1"/>
    <col min="4" max="4" width="21.375" bestFit="1" customWidth="1"/>
    <col min="5" max="5" width="10.25" bestFit="1" customWidth="1"/>
  </cols>
  <sheetData>
    <row r="1" spans="1:26" ht="23.25">
      <c r="A1" s="40" t="s">
        <v>301</v>
      </c>
      <c r="B1" s="40"/>
      <c r="C1" s="40"/>
      <c r="D1" s="40"/>
      <c r="E1" s="5"/>
      <c r="F1" s="5"/>
      <c r="G1" s="5"/>
      <c r="H1" s="5"/>
      <c r="I1" s="5"/>
      <c r="J1" s="5"/>
      <c r="K1" s="5"/>
      <c r="L1" s="5"/>
      <c r="M1" s="5"/>
      <c r="N1" s="5"/>
      <c r="O1" s="5"/>
      <c r="P1" s="5"/>
      <c r="Q1" s="5"/>
      <c r="R1" s="5"/>
      <c r="S1" s="5"/>
      <c r="T1" s="5"/>
      <c r="U1" s="5"/>
      <c r="V1" s="5"/>
      <c r="W1" s="5"/>
      <c r="X1" s="5"/>
      <c r="Y1" s="5"/>
      <c r="Z1" s="5"/>
    </row>
    <row r="2" spans="1:26">
      <c r="A2" s="41" t="s">
        <v>302</v>
      </c>
      <c r="B2" s="41"/>
      <c r="C2" s="41"/>
      <c r="D2" s="41"/>
      <c r="E2" s="5"/>
      <c r="F2" s="5"/>
      <c r="G2" s="5"/>
      <c r="H2" s="5"/>
      <c r="I2" s="5"/>
      <c r="J2" s="5"/>
      <c r="K2" s="5"/>
      <c r="L2" s="5"/>
      <c r="M2" s="5"/>
      <c r="N2" s="5"/>
      <c r="O2" s="5"/>
      <c r="P2" s="5"/>
      <c r="Q2" s="5"/>
      <c r="R2" s="5"/>
      <c r="S2" s="5"/>
      <c r="T2" s="5"/>
      <c r="U2" s="5"/>
      <c r="V2" s="5"/>
      <c r="W2" s="5"/>
      <c r="X2" s="5"/>
      <c r="Y2" s="5"/>
      <c r="Z2" s="5"/>
    </row>
    <row r="3" spans="1:26">
      <c r="A3" s="5"/>
      <c r="B3" s="5"/>
      <c r="C3" s="5"/>
      <c r="D3" s="5"/>
      <c r="E3" s="5"/>
      <c r="F3" s="5"/>
      <c r="G3" s="5"/>
      <c r="H3" s="5"/>
      <c r="I3" s="5"/>
      <c r="J3" s="5"/>
      <c r="K3" s="5"/>
      <c r="L3" s="5"/>
      <c r="M3" s="5"/>
      <c r="N3" s="5"/>
      <c r="O3" s="5"/>
      <c r="P3" s="5"/>
      <c r="Q3" s="5"/>
      <c r="R3" s="5"/>
      <c r="S3" s="5"/>
      <c r="T3" s="5"/>
      <c r="U3" s="5"/>
      <c r="V3" s="5"/>
      <c r="W3" s="5"/>
      <c r="X3" s="5"/>
      <c r="Y3" s="5"/>
      <c r="Z3" s="5"/>
    </row>
    <row r="4" spans="1:26" ht="15">
      <c r="A4" s="1" t="s">
        <v>303</v>
      </c>
      <c r="B4" s="3" t="s">
        <v>232</v>
      </c>
      <c r="C4" s="5"/>
      <c r="D4" s="1" t="s">
        <v>304</v>
      </c>
      <c r="E4" s="3" t="s">
        <v>232</v>
      </c>
      <c r="F4" s="5"/>
      <c r="G4" s="5"/>
      <c r="H4" s="5"/>
      <c r="I4" s="5"/>
      <c r="J4" s="5"/>
      <c r="K4" s="5"/>
      <c r="L4" s="5"/>
      <c r="M4" s="5"/>
      <c r="N4" s="5"/>
      <c r="O4" s="5"/>
      <c r="P4" s="5"/>
      <c r="Q4" s="5"/>
      <c r="R4" s="5"/>
      <c r="S4" s="5"/>
      <c r="T4" s="5"/>
      <c r="U4" s="5"/>
      <c r="V4" s="5"/>
      <c r="W4" s="5"/>
      <c r="X4" s="5"/>
      <c r="Y4" s="5"/>
      <c r="Z4" s="5"/>
    </row>
    <row r="5" spans="1:26">
      <c r="A5" s="6" t="s">
        <v>83</v>
      </c>
      <c r="B5" s="10">
        <f>SUMIFS('Chart of Accounts'!$J$5:$J$104,'Chart of Accounts'!$D$5:$D$104,"Bank")</f>
        <v>0</v>
      </c>
      <c r="C5" s="5"/>
      <c r="D5" s="6" t="s">
        <v>305</v>
      </c>
      <c r="E5" s="10">
        <f>SUM('Fixed Assets'!$M$5:$M$204)</f>
        <v>0</v>
      </c>
      <c r="F5" s="5"/>
      <c r="G5" s="5"/>
      <c r="H5" s="5"/>
      <c r="I5" s="5"/>
      <c r="J5" s="5"/>
      <c r="K5" s="5"/>
      <c r="L5" s="5"/>
      <c r="M5" s="5"/>
      <c r="N5" s="5"/>
      <c r="O5" s="5"/>
      <c r="P5" s="5"/>
      <c r="Q5" s="5"/>
      <c r="R5" s="5"/>
      <c r="S5" s="5"/>
      <c r="T5" s="5"/>
      <c r="U5" s="5"/>
      <c r="V5" s="5"/>
      <c r="W5" s="5"/>
      <c r="X5" s="5"/>
      <c r="Y5" s="5"/>
      <c r="Z5" s="5"/>
    </row>
    <row r="6" spans="1:26">
      <c r="A6" s="7" t="s">
        <v>87</v>
      </c>
      <c r="B6" s="12">
        <f>SUMIFS('Chart of Accounts'!$J$5:$J$104,'Chart of Accounts'!$D$5:$D$104,"Cash")</f>
        <v>0</v>
      </c>
      <c r="C6" s="5"/>
      <c r="D6" s="7" t="s">
        <v>306</v>
      </c>
      <c r="E6" s="12">
        <f>$B$12</f>
        <v>0</v>
      </c>
      <c r="F6" s="5"/>
      <c r="G6" s="5"/>
      <c r="H6" s="5"/>
      <c r="I6" s="5"/>
      <c r="J6" s="5"/>
      <c r="K6" s="5"/>
      <c r="L6" s="5"/>
      <c r="M6" s="5"/>
      <c r="N6" s="5"/>
      <c r="O6" s="5"/>
      <c r="P6" s="5"/>
      <c r="Q6" s="5"/>
      <c r="R6" s="5"/>
      <c r="S6" s="5"/>
      <c r="T6" s="5"/>
      <c r="U6" s="5"/>
      <c r="V6" s="5"/>
      <c r="W6" s="5"/>
      <c r="X6" s="5"/>
      <c r="Y6" s="5"/>
      <c r="Z6" s="5"/>
    </row>
    <row r="7" spans="1:26">
      <c r="A7" s="7" t="s">
        <v>90</v>
      </c>
      <c r="B7" s="12">
        <f>SUMIFS('Chart of Accounts'!$J$5:$J$104,'Chart of Accounts'!$D$5:$D$104,"Trade Debtors")</f>
        <v>0</v>
      </c>
      <c r="C7" s="5"/>
      <c r="D7" s="7" t="s">
        <v>269</v>
      </c>
      <c r="E7" s="12">
        <f>E5-E6</f>
        <v>0</v>
      </c>
      <c r="F7" s="5"/>
      <c r="G7" s="5"/>
      <c r="H7" s="5"/>
      <c r="I7" s="5"/>
      <c r="J7" s="5"/>
      <c r="K7" s="5"/>
      <c r="L7" s="5"/>
      <c r="M7" s="5"/>
      <c r="N7" s="5"/>
      <c r="O7" s="5"/>
      <c r="P7" s="5"/>
      <c r="Q7" s="5"/>
      <c r="R7" s="5"/>
      <c r="S7" s="5"/>
      <c r="T7" s="5"/>
      <c r="U7" s="5"/>
      <c r="V7" s="5"/>
      <c r="W7" s="5"/>
      <c r="X7" s="5"/>
      <c r="Y7" s="5"/>
      <c r="Z7" s="5"/>
    </row>
    <row r="8" spans="1:26">
      <c r="A8" s="7" t="s">
        <v>92</v>
      </c>
      <c r="B8" s="12">
        <f>SUMIFS('Chart of Accounts'!$J$5:$J$104,'Chart of Accounts'!$D$5:$D$104,"Prepayments")</f>
        <v>0</v>
      </c>
      <c r="C8" s="5"/>
      <c r="D8" s="8" t="s">
        <v>307</v>
      </c>
      <c r="E8" s="14">
        <f>SUM('Sales Invoices'!$M$5:$M$304)</f>
        <v>0</v>
      </c>
      <c r="F8" s="5"/>
      <c r="G8" s="5"/>
      <c r="H8" s="5"/>
      <c r="I8" s="5"/>
      <c r="J8" s="5"/>
      <c r="K8" s="5"/>
      <c r="L8" s="5"/>
      <c r="M8" s="5"/>
      <c r="N8" s="5"/>
      <c r="O8" s="5"/>
      <c r="P8" s="5"/>
      <c r="Q8" s="5"/>
      <c r="R8" s="5"/>
      <c r="S8" s="5"/>
      <c r="T8" s="5"/>
      <c r="U8" s="5"/>
      <c r="V8" s="5"/>
      <c r="W8" s="5"/>
      <c r="X8" s="5"/>
      <c r="Y8" s="5"/>
      <c r="Z8" s="5"/>
    </row>
    <row r="9" spans="1:26">
      <c r="A9" s="7" t="s">
        <v>94</v>
      </c>
      <c r="B9" s="12">
        <f>SUMIFS('Chart of Accounts'!$J$5:$J$104,'Chart of Accounts'!$D$5:$D$104,"Stock")</f>
        <v>0</v>
      </c>
      <c r="C9" s="5"/>
      <c r="D9" s="5"/>
      <c r="E9" s="5"/>
      <c r="F9" s="5"/>
      <c r="G9" s="5"/>
      <c r="H9" s="5"/>
      <c r="I9" s="5"/>
      <c r="J9" s="5"/>
      <c r="K9" s="5"/>
      <c r="L9" s="5"/>
      <c r="M9" s="5"/>
      <c r="N9" s="5"/>
      <c r="O9" s="5"/>
      <c r="P9" s="5"/>
      <c r="Q9" s="5"/>
      <c r="R9" s="5"/>
      <c r="S9" s="5"/>
      <c r="T9" s="5"/>
      <c r="U9" s="5"/>
      <c r="V9" s="5"/>
      <c r="W9" s="5"/>
      <c r="X9" s="5"/>
      <c r="Y9" s="5"/>
      <c r="Z9" s="5"/>
    </row>
    <row r="10" spans="1:26">
      <c r="A10" s="7" t="s">
        <v>97</v>
      </c>
      <c r="B10" s="12">
        <f>SUMIFS('Chart of Accounts'!$J$5:$J$104,'Chart of Accounts'!$D$5:$D$104,"Fixed Assets")</f>
        <v>0</v>
      </c>
      <c r="C10" s="5"/>
      <c r="D10" s="5"/>
      <c r="E10" s="5"/>
      <c r="F10" s="5"/>
      <c r="G10" s="5"/>
      <c r="H10" s="5"/>
      <c r="I10" s="5"/>
      <c r="J10" s="5"/>
      <c r="K10" s="5"/>
      <c r="L10" s="5"/>
      <c r="M10" s="5"/>
      <c r="N10" s="5"/>
      <c r="O10" s="5"/>
      <c r="P10" s="5"/>
      <c r="Q10" s="5"/>
      <c r="R10" s="5"/>
      <c r="S10" s="5"/>
      <c r="T10" s="5"/>
      <c r="U10" s="5"/>
      <c r="V10" s="5"/>
      <c r="W10" s="5"/>
      <c r="X10" s="5"/>
      <c r="Y10" s="5"/>
      <c r="Z10" s="5"/>
    </row>
    <row r="11" spans="1:26">
      <c r="A11" s="7" t="s">
        <v>308</v>
      </c>
      <c r="B11" s="12">
        <f>SUMIFS('Chart of Accounts'!$J$5:$J$104,'Chart of Accounts'!$D$5:$D$104,"Accumulated Depreciation")</f>
        <v>0</v>
      </c>
      <c r="C11" s="5"/>
      <c r="D11" s="5"/>
      <c r="E11" s="5"/>
      <c r="F11" s="5"/>
      <c r="G11" s="5"/>
      <c r="H11" s="5"/>
      <c r="I11" s="5"/>
      <c r="J11" s="5"/>
      <c r="K11" s="5"/>
      <c r="L11" s="5"/>
      <c r="M11" s="5"/>
      <c r="N11" s="5"/>
      <c r="O11" s="5"/>
      <c r="P11" s="5"/>
      <c r="Q11" s="5"/>
      <c r="R11" s="5"/>
      <c r="S11" s="5"/>
      <c r="T11" s="5"/>
      <c r="U11" s="5"/>
      <c r="V11" s="5"/>
      <c r="W11" s="5"/>
      <c r="X11" s="5"/>
      <c r="Y11" s="5"/>
      <c r="Z11" s="5"/>
    </row>
    <row r="12" spans="1:26" ht="15">
      <c r="A12" s="35" t="s">
        <v>309</v>
      </c>
      <c r="B12" s="36">
        <f>B10-B11</f>
        <v>0</v>
      </c>
      <c r="C12" s="5"/>
      <c r="D12" s="5"/>
      <c r="E12" s="5"/>
      <c r="F12" s="5"/>
      <c r="G12" s="5"/>
      <c r="H12" s="5"/>
      <c r="I12" s="5"/>
      <c r="J12" s="5"/>
      <c r="K12" s="5"/>
      <c r="L12" s="5"/>
      <c r="M12" s="5"/>
      <c r="N12" s="5"/>
      <c r="O12" s="5"/>
      <c r="P12" s="5"/>
      <c r="Q12" s="5"/>
      <c r="R12" s="5"/>
      <c r="S12" s="5"/>
      <c r="T12" s="5"/>
      <c r="U12" s="5"/>
      <c r="V12" s="5"/>
      <c r="W12" s="5"/>
      <c r="X12" s="5"/>
      <c r="Y12" s="5"/>
      <c r="Z12" s="5"/>
    </row>
    <row r="13" spans="1:26" ht="15">
      <c r="A13" s="37" t="s">
        <v>310</v>
      </c>
      <c r="B13" s="38">
        <f>SUM(B5:B9)+B12</f>
        <v>0</v>
      </c>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
      <c r="A15" s="1" t="s">
        <v>311</v>
      </c>
      <c r="B15" s="3" t="s">
        <v>232</v>
      </c>
      <c r="C15" s="5"/>
      <c r="D15" s="5"/>
      <c r="E15" s="5"/>
      <c r="F15" s="5"/>
      <c r="G15" s="5"/>
      <c r="H15" s="5"/>
      <c r="I15" s="5"/>
      <c r="J15" s="5"/>
      <c r="K15" s="5"/>
      <c r="L15" s="5"/>
      <c r="M15" s="5"/>
      <c r="N15" s="5"/>
      <c r="O15" s="5"/>
      <c r="P15" s="5"/>
      <c r="Q15" s="5"/>
      <c r="R15" s="5"/>
      <c r="S15" s="5"/>
      <c r="T15" s="5"/>
      <c r="U15" s="5"/>
      <c r="V15" s="5"/>
      <c r="W15" s="5"/>
      <c r="X15" s="5"/>
      <c r="Y15" s="5"/>
      <c r="Z15" s="5"/>
    </row>
    <row r="16" spans="1:26">
      <c r="A16" s="6" t="s">
        <v>104</v>
      </c>
      <c r="B16" s="10">
        <f>SUMIFS('Chart of Accounts'!$J$5:$J$104,'Chart of Accounts'!$D$5:$D$104,"Trade Creditors")</f>
        <v>0</v>
      </c>
      <c r="C16" s="5"/>
      <c r="D16" s="5"/>
      <c r="E16" s="5"/>
      <c r="F16" s="5"/>
      <c r="G16" s="5"/>
      <c r="H16" s="5"/>
      <c r="I16" s="5"/>
      <c r="J16" s="5"/>
      <c r="K16" s="5"/>
      <c r="L16" s="5"/>
      <c r="M16" s="5"/>
      <c r="N16" s="5"/>
      <c r="O16" s="5"/>
      <c r="P16" s="5"/>
      <c r="Q16" s="5"/>
      <c r="R16" s="5"/>
      <c r="S16" s="5"/>
      <c r="T16" s="5"/>
      <c r="U16" s="5"/>
      <c r="V16" s="5"/>
      <c r="W16" s="5"/>
      <c r="X16" s="5"/>
      <c r="Y16" s="5"/>
      <c r="Z16" s="5"/>
    </row>
    <row r="17" spans="1:26">
      <c r="A17" s="7" t="s">
        <v>107</v>
      </c>
      <c r="B17" s="12">
        <f>SUMIFS('Chart of Accounts'!$J$5:$J$104,'Chart of Accounts'!$D$5:$D$104,"Accruals")</f>
        <v>0</v>
      </c>
      <c r="C17" s="5"/>
      <c r="D17" s="5"/>
      <c r="E17" s="5"/>
      <c r="F17" s="5"/>
      <c r="G17" s="5"/>
      <c r="H17" s="5"/>
      <c r="I17" s="5"/>
      <c r="J17" s="5"/>
      <c r="K17" s="5"/>
      <c r="L17" s="5"/>
      <c r="M17" s="5"/>
      <c r="N17" s="5"/>
      <c r="O17" s="5"/>
      <c r="P17" s="5"/>
      <c r="Q17" s="5"/>
      <c r="R17" s="5"/>
      <c r="S17" s="5"/>
      <c r="T17" s="5"/>
      <c r="U17" s="5"/>
      <c r="V17" s="5"/>
      <c r="W17" s="5"/>
      <c r="X17" s="5"/>
      <c r="Y17" s="5"/>
      <c r="Z17" s="5"/>
    </row>
    <row r="18" spans="1:26">
      <c r="A18" s="7" t="s">
        <v>109</v>
      </c>
      <c r="B18" s="12">
        <f>SUMIFS('Chart of Accounts'!$J$5:$J$104,'Chart of Accounts'!$D$5:$D$104,"VAT")</f>
        <v>0</v>
      </c>
      <c r="C18" s="5"/>
      <c r="D18" s="5"/>
      <c r="E18" s="5"/>
      <c r="F18" s="5"/>
      <c r="G18" s="5"/>
      <c r="H18" s="5"/>
      <c r="I18" s="5"/>
      <c r="J18" s="5"/>
      <c r="K18" s="5"/>
      <c r="L18" s="5"/>
      <c r="M18" s="5"/>
      <c r="N18" s="5"/>
      <c r="O18" s="5"/>
      <c r="P18" s="5"/>
      <c r="Q18" s="5"/>
      <c r="R18" s="5"/>
      <c r="S18" s="5"/>
      <c r="T18" s="5"/>
      <c r="U18" s="5"/>
      <c r="V18" s="5"/>
      <c r="W18" s="5"/>
      <c r="X18" s="5"/>
      <c r="Y18" s="5"/>
      <c r="Z18" s="5"/>
    </row>
    <row r="19" spans="1:26">
      <c r="A19" s="7" t="s">
        <v>111</v>
      </c>
      <c r="B19" s="12">
        <f>SUMIFS('Chart of Accounts'!$J$5:$J$104,'Chart of Accounts'!$D$5:$D$104,"Loans")</f>
        <v>0</v>
      </c>
      <c r="C19" s="5"/>
      <c r="D19" s="5"/>
      <c r="E19" s="5"/>
      <c r="F19" s="5"/>
      <c r="G19" s="5"/>
      <c r="H19" s="5"/>
      <c r="I19" s="5"/>
      <c r="J19" s="5"/>
      <c r="K19" s="5"/>
      <c r="L19" s="5"/>
      <c r="M19" s="5"/>
      <c r="N19" s="5"/>
      <c r="O19" s="5"/>
      <c r="P19" s="5"/>
      <c r="Q19" s="5"/>
      <c r="R19" s="5"/>
      <c r="S19" s="5"/>
      <c r="T19" s="5"/>
      <c r="U19" s="5"/>
      <c r="V19" s="5"/>
      <c r="W19" s="5"/>
      <c r="X19" s="5"/>
      <c r="Y19" s="5"/>
      <c r="Z19" s="5"/>
    </row>
    <row r="20" spans="1:26">
      <c r="A20" s="7" t="s">
        <v>312</v>
      </c>
      <c r="B20" s="12">
        <f>SUMIFS('Chart of Accounts'!$J$5:$J$104,'Chart of Accounts'!$D$5:$D$104,"Tax Provision")</f>
        <v>0</v>
      </c>
      <c r="C20" s="5"/>
      <c r="D20" s="5"/>
      <c r="E20" s="5"/>
      <c r="F20" s="5"/>
      <c r="G20" s="5"/>
      <c r="H20" s="5"/>
      <c r="I20" s="5"/>
      <c r="J20" s="5"/>
      <c r="K20" s="5"/>
      <c r="L20" s="5"/>
      <c r="M20" s="5"/>
      <c r="N20" s="5"/>
      <c r="O20" s="5"/>
      <c r="P20" s="5"/>
      <c r="Q20" s="5"/>
      <c r="R20" s="5"/>
      <c r="S20" s="5"/>
      <c r="T20" s="5"/>
      <c r="U20" s="5"/>
      <c r="V20" s="5"/>
      <c r="W20" s="5"/>
      <c r="X20" s="5"/>
      <c r="Y20" s="5"/>
      <c r="Z20" s="5"/>
    </row>
    <row r="21" spans="1:26" ht="15">
      <c r="A21" s="37" t="s">
        <v>313</v>
      </c>
      <c r="B21" s="38">
        <f>SUM(B16:B20)</f>
        <v>0</v>
      </c>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 r="A23" s="1" t="s">
        <v>314</v>
      </c>
      <c r="B23" s="3" t="s">
        <v>232</v>
      </c>
      <c r="C23" s="5"/>
      <c r="D23" s="5"/>
      <c r="E23" s="5"/>
      <c r="F23" s="5"/>
      <c r="G23" s="5"/>
      <c r="H23" s="5"/>
      <c r="I23" s="5"/>
      <c r="J23" s="5"/>
      <c r="K23" s="5"/>
      <c r="L23" s="5"/>
      <c r="M23" s="5"/>
      <c r="N23" s="5"/>
      <c r="O23" s="5"/>
      <c r="P23" s="5"/>
      <c r="Q23" s="5"/>
      <c r="R23" s="5"/>
      <c r="S23" s="5"/>
      <c r="T23" s="5"/>
      <c r="U23" s="5"/>
      <c r="V23" s="5"/>
      <c r="W23" s="5"/>
      <c r="X23" s="5"/>
      <c r="Y23" s="5"/>
      <c r="Z23" s="5"/>
    </row>
    <row r="24" spans="1:26">
      <c r="A24" s="6" t="s">
        <v>117</v>
      </c>
      <c r="B24" s="10">
        <f>SUMIFS('Chart of Accounts'!$J$5:$J$104,'Chart of Accounts'!$D$5:$D$104,"Opening Capital")</f>
        <v>0</v>
      </c>
      <c r="C24" s="5"/>
      <c r="D24" s="5"/>
      <c r="E24" s="5"/>
      <c r="F24" s="5"/>
      <c r="G24" s="5"/>
      <c r="H24" s="5"/>
      <c r="I24" s="5"/>
      <c r="J24" s="5"/>
      <c r="K24" s="5"/>
      <c r="L24" s="5"/>
      <c r="M24" s="5"/>
      <c r="N24" s="5"/>
      <c r="O24" s="5"/>
      <c r="P24" s="5"/>
      <c r="Q24" s="5"/>
      <c r="R24" s="5"/>
      <c r="S24" s="5"/>
      <c r="T24" s="5"/>
      <c r="U24" s="5"/>
      <c r="V24" s="5"/>
      <c r="W24" s="5"/>
      <c r="X24" s="5"/>
      <c r="Y24" s="5"/>
      <c r="Z24" s="5"/>
    </row>
    <row r="25" spans="1:26">
      <c r="A25" s="7" t="s">
        <v>120</v>
      </c>
      <c r="B25" s="12">
        <f>SUMIFS('Chart of Accounts'!$J$5:$J$104,'Chart of Accounts'!$D$5:$D$104,"Capital Introduced")</f>
        <v>0</v>
      </c>
      <c r="C25" s="5"/>
      <c r="D25" s="5"/>
      <c r="E25" s="5"/>
      <c r="F25" s="5"/>
      <c r="G25" s="5"/>
      <c r="H25" s="5"/>
      <c r="I25" s="5"/>
      <c r="J25" s="5"/>
      <c r="K25" s="5"/>
      <c r="L25" s="5"/>
      <c r="M25" s="5"/>
      <c r="N25" s="5"/>
      <c r="O25" s="5"/>
      <c r="P25" s="5"/>
      <c r="Q25" s="5"/>
      <c r="R25" s="5"/>
      <c r="S25" s="5"/>
      <c r="T25" s="5"/>
      <c r="U25" s="5"/>
      <c r="V25" s="5"/>
      <c r="W25" s="5"/>
      <c r="X25" s="5"/>
      <c r="Y25" s="5"/>
      <c r="Z25" s="5"/>
    </row>
    <row r="26" spans="1:26">
      <c r="A26" s="7" t="s">
        <v>315</v>
      </c>
      <c r="B26" s="12">
        <f>'P&amp;L'!B30</f>
        <v>0</v>
      </c>
      <c r="C26" s="5"/>
      <c r="D26" s="5"/>
      <c r="E26" s="5"/>
      <c r="F26" s="5"/>
      <c r="G26" s="5"/>
      <c r="H26" s="5"/>
      <c r="I26" s="5"/>
      <c r="J26" s="5"/>
      <c r="K26" s="5"/>
      <c r="L26" s="5"/>
      <c r="M26" s="5"/>
      <c r="N26" s="5"/>
      <c r="O26" s="5"/>
      <c r="P26" s="5"/>
      <c r="Q26" s="5"/>
      <c r="R26" s="5"/>
      <c r="S26" s="5"/>
      <c r="T26" s="5"/>
      <c r="U26" s="5"/>
      <c r="V26" s="5"/>
      <c r="W26" s="5"/>
      <c r="X26" s="5"/>
      <c r="Y26" s="5"/>
      <c r="Z26" s="5"/>
    </row>
    <row r="27" spans="1:26">
      <c r="A27" s="7" t="s">
        <v>316</v>
      </c>
      <c r="B27" s="12">
        <f>-SUMIFS('Chart of Accounts'!$J$5:$J$104,'Chart of Accounts'!$D$5:$D$104,"Drawings")</f>
        <v>0</v>
      </c>
      <c r="C27" s="5"/>
      <c r="D27" s="5"/>
      <c r="E27" s="5"/>
      <c r="F27" s="5"/>
      <c r="G27" s="5"/>
      <c r="H27" s="5"/>
      <c r="I27" s="5"/>
      <c r="J27" s="5"/>
      <c r="K27" s="5"/>
      <c r="L27" s="5"/>
      <c r="M27" s="5"/>
      <c r="N27" s="5"/>
      <c r="O27" s="5"/>
      <c r="P27" s="5"/>
      <c r="Q27" s="5"/>
      <c r="R27" s="5"/>
      <c r="S27" s="5"/>
      <c r="T27" s="5"/>
      <c r="U27" s="5"/>
      <c r="V27" s="5"/>
      <c r="W27" s="5"/>
      <c r="X27" s="5"/>
      <c r="Y27" s="5"/>
      <c r="Z27" s="5"/>
    </row>
    <row r="28" spans="1:26" ht="15">
      <c r="A28" s="29" t="s">
        <v>317</v>
      </c>
      <c r="B28" s="30">
        <f>SUM(B24:B27)</f>
        <v>0</v>
      </c>
      <c r="C28" s="5"/>
      <c r="D28" s="5"/>
      <c r="E28" s="5"/>
      <c r="F28" s="5"/>
      <c r="G28" s="5"/>
      <c r="H28" s="5"/>
      <c r="I28" s="5"/>
      <c r="J28" s="5"/>
      <c r="K28" s="5"/>
      <c r="L28" s="5"/>
      <c r="M28" s="5"/>
      <c r="N28" s="5"/>
      <c r="O28" s="5"/>
      <c r="P28" s="5"/>
      <c r="Q28" s="5"/>
      <c r="R28" s="5"/>
      <c r="S28" s="5"/>
      <c r="T28" s="5"/>
      <c r="U28" s="5"/>
      <c r="V28" s="5"/>
      <c r="W28" s="5"/>
      <c r="X28" s="5"/>
      <c r="Y28" s="5"/>
      <c r="Z28" s="5"/>
    </row>
    <row r="29" spans="1:26" ht="15">
      <c r="A29" s="35" t="s">
        <v>318</v>
      </c>
      <c r="B29" s="36">
        <f>B21+B28</f>
        <v>0</v>
      </c>
      <c r="C29" s="5"/>
      <c r="D29" s="5"/>
      <c r="E29" s="5"/>
      <c r="F29" s="5"/>
      <c r="G29" s="5"/>
      <c r="H29" s="5"/>
      <c r="I29" s="5"/>
      <c r="J29" s="5"/>
      <c r="K29" s="5"/>
      <c r="L29" s="5"/>
      <c r="M29" s="5"/>
      <c r="N29" s="5"/>
      <c r="O29" s="5"/>
      <c r="P29" s="5"/>
      <c r="Q29" s="5"/>
      <c r="R29" s="5"/>
      <c r="S29" s="5"/>
      <c r="T29" s="5"/>
      <c r="U29" s="5"/>
      <c r="V29" s="5"/>
      <c r="W29" s="5"/>
      <c r="X29" s="5"/>
      <c r="Y29" s="5"/>
      <c r="Z29" s="5"/>
    </row>
    <row r="30" spans="1:26" ht="15">
      <c r="A30" s="32" t="s">
        <v>319</v>
      </c>
      <c r="B30" s="39">
        <f>B13-B29</f>
        <v>0</v>
      </c>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2">
    <mergeCell ref="A1:D1"/>
    <mergeCell ref="A2:D2"/>
  </mergeCells>
  <conditionalFormatting sqref="B30">
    <cfRule type="expression" dxfId="149" priority="1">
      <formula>ABS(B30)&gt;0.005</formula>
    </cfRule>
    <cfRule type="expression" dxfId="148" priority="2">
      <formula>ABS(B30)&lt;=0.005</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600"/>
  <sheetViews>
    <sheetView workbookViewId="0"/>
  </sheetViews>
  <sheetFormatPr defaultRowHeight="14.25"/>
  <cols>
    <col min="1" max="1" width="21.875" bestFit="1" customWidth="1"/>
    <col min="2" max="2" width="17.25" bestFit="1" customWidth="1"/>
    <col min="3" max="3" width="16" bestFit="1" customWidth="1"/>
    <col min="4" max="4" width="19.625" bestFit="1" customWidth="1"/>
    <col min="5" max="5" width="18.5" bestFit="1" customWidth="1"/>
    <col min="6" max="6" width="15.625" bestFit="1" customWidth="1"/>
    <col min="7" max="7" width="14.5" bestFit="1" customWidth="1"/>
    <col min="8" max="8" width="16.75" bestFit="1" customWidth="1"/>
    <col min="9" max="9" width="7.125" bestFit="1" customWidth="1"/>
    <col min="10" max="10" width="7" bestFit="1" customWidth="1"/>
    <col min="11" max="11" width="6.625" bestFit="1" customWidth="1"/>
    <col min="12" max="13" width="6.875" bestFit="1" customWidth="1"/>
    <col min="14" max="14" width="16.75" bestFit="1" customWidth="1"/>
    <col min="15" max="15" width="15.625" bestFit="1" customWidth="1"/>
    <col min="16" max="16" width="17.375" bestFit="1" customWidth="1"/>
    <col min="17" max="17" width="10.625" bestFit="1" customWidth="1"/>
  </cols>
  <sheetData>
    <row r="1" spans="1:26" ht="23.25">
      <c r="A1" s="42" t="s">
        <v>320</v>
      </c>
      <c r="B1" s="42"/>
      <c r="C1" s="42"/>
      <c r="D1" s="42"/>
      <c r="E1" s="42"/>
      <c r="F1" s="42"/>
      <c r="G1" s="42"/>
      <c r="H1" s="42"/>
      <c r="I1" s="42"/>
      <c r="J1" s="42"/>
      <c r="K1" s="42"/>
      <c r="L1" s="42"/>
      <c r="M1" s="42"/>
      <c r="N1" s="42"/>
      <c r="O1" s="42"/>
      <c r="P1" s="42"/>
      <c r="Q1" s="42"/>
      <c r="R1" s="5"/>
      <c r="S1" s="5"/>
      <c r="T1" s="5"/>
      <c r="U1" s="5"/>
      <c r="V1" s="5"/>
      <c r="W1" s="5"/>
      <c r="X1" s="5"/>
      <c r="Y1" s="5"/>
      <c r="Z1" s="5"/>
    </row>
    <row r="2" spans="1:26">
      <c r="A2" s="43" t="s">
        <v>321</v>
      </c>
      <c r="B2" s="43"/>
      <c r="C2" s="43"/>
      <c r="D2" s="43"/>
      <c r="E2" s="43"/>
      <c r="F2" s="43"/>
      <c r="G2" s="43"/>
      <c r="H2" s="43"/>
      <c r="I2" s="43"/>
      <c r="J2" s="43"/>
      <c r="K2" s="43"/>
      <c r="L2" s="43"/>
      <c r="M2" s="43"/>
      <c r="N2" s="43"/>
      <c r="O2" s="43"/>
      <c r="P2" s="43"/>
      <c r="Q2" s="43"/>
      <c r="R2" s="5"/>
      <c r="S2" s="5"/>
      <c r="T2" s="5"/>
      <c r="U2" s="5"/>
      <c r="V2" s="5"/>
      <c r="W2" s="5"/>
      <c r="X2" s="5"/>
      <c r="Y2" s="5"/>
      <c r="Z2" s="5"/>
    </row>
    <row r="3" spans="1:26">
      <c r="A3" s="44"/>
      <c r="B3" s="44"/>
      <c r="C3" s="44"/>
      <c r="D3" s="44"/>
      <c r="E3" s="44"/>
      <c r="F3" s="44"/>
      <c r="G3" s="44"/>
      <c r="H3" s="44"/>
      <c r="I3" s="44"/>
      <c r="J3" s="44"/>
      <c r="K3" s="44"/>
      <c r="L3" s="44"/>
      <c r="M3" s="44"/>
      <c r="N3" s="44"/>
      <c r="O3" s="44"/>
      <c r="P3" s="44"/>
      <c r="Q3" s="44"/>
      <c r="R3" s="5"/>
      <c r="S3" s="5"/>
      <c r="T3" s="5"/>
      <c r="U3" s="5"/>
      <c r="V3" s="5"/>
      <c r="W3" s="5"/>
      <c r="X3" s="5"/>
      <c r="Y3" s="5"/>
      <c r="Z3" s="5"/>
    </row>
    <row r="4" spans="1:26" ht="15">
      <c r="A4" s="45" t="s">
        <v>74</v>
      </c>
      <c r="B4" s="80">
        <f>DATE(YEAR(Setup!$B$8),MONTH(Setup!$B$8)+0,1)</f>
        <v>46113</v>
      </c>
      <c r="C4" s="80">
        <f>DATE(YEAR(Setup!$B$8),MONTH(Setup!$B$8)+1,1)</f>
        <v>46143</v>
      </c>
      <c r="D4" s="80">
        <f>DATE(YEAR(Setup!$B$8),MONTH(Setup!$B$8)+2,1)</f>
        <v>46174</v>
      </c>
      <c r="E4" s="80">
        <f>DATE(YEAR(Setup!$B$8),MONTH(Setup!$B$8)+3,1)</f>
        <v>46204</v>
      </c>
      <c r="F4" s="80">
        <f>DATE(YEAR(Setup!$B$8),MONTH(Setup!$B$8)+4,1)</f>
        <v>46235</v>
      </c>
      <c r="G4" s="80">
        <f>DATE(YEAR(Setup!$B$8),MONTH(Setup!$B$8)+5,1)</f>
        <v>46266</v>
      </c>
      <c r="H4" s="80">
        <f>DATE(YEAR(Setup!$B$8),MONTH(Setup!$B$8)+6,1)</f>
        <v>46296</v>
      </c>
      <c r="I4" s="80">
        <f>DATE(YEAR(Setup!$B$8),MONTH(Setup!$B$8)+7,1)</f>
        <v>46327</v>
      </c>
      <c r="J4" s="80">
        <f>DATE(YEAR(Setup!$B$8),MONTH(Setup!$B$8)+8,1)</f>
        <v>46357</v>
      </c>
      <c r="K4" s="80">
        <f>DATE(YEAR(Setup!$B$8),MONTH(Setup!$B$8)+9,1)</f>
        <v>46388</v>
      </c>
      <c r="L4" s="80">
        <f>DATE(YEAR(Setup!$B$8),MONTH(Setup!$B$8)+10,1)</f>
        <v>46419</v>
      </c>
      <c r="M4" s="80">
        <f>DATE(YEAR(Setup!$B$8),MONTH(Setup!$B$8)+11,1)</f>
        <v>46447</v>
      </c>
      <c r="N4" s="58" t="s">
        <v>294</v>
      </c>
      <c r="O4" s="58" t="s">
        <v>322</v>
      </c>
      <c r="P4" s="58" t="s">
        <v>323</v>
      </c>
      <c r="Q4" s="46" t="s">
        <v>324</v>
      </c>
      <c r="R4" s="5"/>
      <c r="S4" s="5"/>
      <c r="T4" s="5"/>
      <c r="U4" s="5"/>
      <c r="V4" s="5"/>
      <c r="W4" s="5"/>
      <c r="X4" s="5"/>
      <c r="Y4" s="5"/>
      <c r="Z4" s="5"/>
    </row>
    <row r="5" spans="1:26">
      <c r="A5" s="44"/>
      <c r="B5" s="44"/>
      <c r="C5" s="44"/>
      <c r="D5" s="44"/>
      <c r="E5" s="44"/>
      <c r="F5" s="44"/>
      <c r="G5" s="44"/>
      <c r="H5" s="44"/>
      <c r="I5" s="44"/>
      <c r="J5" s="44"/>
      <c r="K5" s="44"/>
      <c r="L5" s="44"/>
      <c r="M5" s="44"/>
      <c r="N5" s="44"/>
      <c r="O5" s="44"/>
      <c r="P5" s="44"/>
      <c r="Q5" s="44"/>
      <c r="R5" s="5"/>
      <c r="S5" s="5"/>
      <c r="T5" s="5"/>
      <c r="U5" s="5"/>
      <c r="V5" s="5"/>
      <c r="W5" s="5"/>
      <c r="X5" s="5"/>
      <c r="Y5" s="5"/>
      <c r="Z5" s="5"/>
    </row>
    <row r="6" spans="1:26" ht="15">
      <c r="A6" s="47" t="s">
        <v>325</v>
      </c>
      <c r="B6" s="47"/>
      <c r="C6" s="47"/>
      <c r="D6" s="47"/>
      <c r="E6" s="47"/>
      <c r="F6" s="47"/>
      <c r="G6" s="47"/>
      <c r="H6" s="47"/>
      <c r="I6" s="47"/>
      <c r="J6" s="47"/>
      <c r="K6" s="47"/>
      <c r="L6" s="47"/>
      <c r="M6" s="47"/>
      <c r="N6" s="47"/>
      <c r="O6" s="47"/>
      <c r="P6" s="47"/>
      <c r="Q6" s="47"/>
      <c r="R6" s="5"/>
      <c r="S6" s="5"/>
      <c r="T6" s="5"/>
      <c r="U6" s="5"/>
      <c r="V6" s="5"/>
      <c r="W6" s="5"/>
      <c r="X6" s="5"/>
      <c r="Y6" s="5"/>
      <c r="Z6" s="5"/>
    </row>
    <row r="7" spans="1:26">
      <c r="A7" s="71" t="s">
        <v>126</v>
      </c>
      <c r="B7" s="94"/>
      <c r="C7" s="94"/>
      <c r="D7" s="94"/>
      <c r="E7" s="94"/>
      <c r="F7" s="94"/>
      <c r="G7" s="94"/>
      <c r="H7" s="94"/>
      <c r="I7" s="94"/>
      <c r="J7" s="94"/>
      <c r="K7" s="94"/>
      <c r="L7" s="94"/>
      <c r="M7" s="94"/>
      <c r="N7" s="59">
        <f t="shared" ref="N7:N28" si="0">SUM(B7:M7)</f>
        <v>0</v>
      </c>
      <c r="O7" s="59">
        <f>SUMIFS('Chart of Accounts'!$J$5:$J$104,'Chart of Accounts'!$D$5:$D$104,"Sales")</f>
        <v>0</v>
      </c>
      <c r="P7" s="59">
        <f t="shared" ref="P7:P28" si="1">O7-N7</f>
        <v>0</v>
      </c>
      <c r="Q7" s="81">
        <f t="shared" ref="Q7:Q28" si="2">IFERROR(P7/N7,0)</f>
        <v>0</v>
      </c>
      <c r="R7" s="5"/>
      <c r="S7" s="5"/>
      <c r="T7" s="5"/>
      <c r="U7" s="5"/>
      <c r="V7" s="5"/>
      <c r="W7" s="5"/>
      <c r="X7" s="5"/>
      <c r="Y7" s="5"/>
      <c r="Z7" s="5"/>
    </row>
    <row r="8" spans="1:26">
      <c r="A8" s="72" t="s">
        <v>129</v>
      </c>
      <c r="B8" s="97"/>
      <c r="C8" s="97"/>
      <c r="D8" s="97"/>
      <c r="E8" s="97"/>
      <c r="F8" s="97"/>
      <c r="G8" s="97"/>
      <c r="H8" s="97"/>
      <c r="I8" s="97"/>
      <c r="J8" s="97"/>
      <c r="K8" s="97"/>
      <c r="L8" s="97"/>
      <c r="M8" s="97"/>
      <c r="N8" s="61">
        <f t="shared" si="0"/>
        <v>0</v>
      </c>
      <c r="O8" s="61">
        <f>SUMIFS('Chart of Accounts'!$J$5:$J$104,'Chart of Accounts'!$D$5:$D$104,"Other Income")</f>
        <v>0</v>
      </c>
      <c r="P8" s="61">
        <f t="shared" si="1"/>
        <v>0</v>
      </c>
      <c r="Q8" s="82">
        <f t="shared" si="2"/>
        <v>0</v>
      </c>
      <c r="R8" s="5"/>
      <c r="S8" s="5"/>
      <c r="T8" s="5"/>
      <c r="U8" s="5"/>
      <c r="V8" s="5"/>
      <c r="W8" s="5"/>
      <c r="X8" s="5"/>
      <c r="Y8" s="5"/>
      <c r="Z8" s="5"/>
    </row>
    <row r="9" spans="1:26">
      <c r="A9" s="72" t="s">
        <v>133</v>
      </c>
      <c r="B9" s="97"/>
      <c r="C9" s="97"/>
      <c r="D9" s="97"/>
      <c r="E9" s="97"/>
      <c r="F9" s="97"/>
      <c r="G9" s="97"/>
      <c r="H9" s="97"/>
      <c r="I9" s="97"/>
      <c r="J9" s="97"/>
      <c r="K9" s="97"/>
      <c r="L9" s="97"/>
      <c r="M9" s="97"/>
      <c r="N9" s="61">
        <f t="shared" si="0"/>
        <v>0</v>
      </c>
      <c r="O9" s="61">
        <f>SUMIFS('Chart of Accounts'!$J$5:$J$104,'Chart of Accounts'!$D$5:$D$104,"Sales Returns")</f>
        <v>0</v>
      </c>
      <c r="P9" s="61">
        <f t="shared" si="1"/>
        <v>0</v>
      </c>
      <c r="Q9" s="82">
        <f t="shared" si="2"/>
        <v>0</v>
      </c>
      <c r="R9" s="5"/>
      <c r="S9" s="5"/>
      <c r="T9" s="5"/>
      <c r="U9" s="5"/>
      <c r="V9" s="5"/>
      <c r="W9" s="5"/>
      <c r="X9" s="5"/>
      <c r="Y9" s="5"/>
      <c r="Z9" s="5"/>
    </row>
    <row r="10" spans="1:26">
      <c r="A10" s="72" t="s">
        <v>137</v>
      </c>
      <c r="B10" s="97"/>
      <c r="C10" s="97"/>
      <c r="D10" s="97"/>
      <c r="E10" s="97"/>
      <c r="F10" s="97"/>
      <c r="G10" s="97"/>
      <c r="H10" s="97"/>
      <c r="I10" s="97"/>
      <c r="J10" s="97"/>
      <c r="K10" s="97"/>
      <c r="L10" s="97"/>
      <c r="M10" s="97"/>
      <c r="N10" s="61">
        <f t="shared" si="0"/>
        <v>0</v>
      </c>
      <c r="O10" s="61">
        <f>SUMIFS('Chart of Accounts'!$J$5:$J$104,'Chart of Accounts'!$D$5:$D$104,"Cost of Sales")</f>
        <v>0</v>
      </c>
      <c r="P10" s="61">
        <f t="shared" si="1"/>
        <v>0</v>
      </c>
      <c r="Q10" s="82">
        <f t="shared" si="2"/>
        <v>0</v>
      </c>
      <c r="R10" s="5"/>
      <c r="S10" s="5"/>
      <c r="T10" s="5"/>
      <c r="U10" s="5"/>
      <c r="V10" s="5"/>
      <c r="W10" s="5"/>
      <c r="X10" s="5"/>
      <c r="Y10" s="5"/>
      <c r="Z10" s="5"/>
    </row>
    <row r="11" spans="1:26">
      <c r="A11" s="72" t="s">
        <v>140</v>
      </c>
      <c r="B11" s="97"/>
      <c r="C11" s="97"/>
      <c r="D11" s="97"/>
      <c r="E11" s="97"/>
      <c r="F11" s="97"/>
      <c r="G11" s="97"/>
      <c r="H11" s="97"/>
      <c r="I11" s="97"/>
      <c r="J11" s="97"/>
      <c r="K11" s="97"/>
      <c r="L11" s="97"/>
      <c r="M11" s="97"/>
      <c r="N11" s="61">
        <f t="shared" si="0"/>
        <v>0</v>
      </c>
      <c r="O11" s="61">
        <f>SUMIFS('Chart of Accounts'!$J$5:$J$104,'Chart of Accounts'!$D$5:$D$104,"Advertising")</f>
        <v>0</v>
      </c>
      <c r="P11" s="61">
        <f t="shared" si="1"/>
        <v>0</v>
      </c>
      <c r="Q11" s="82">
        <f t="shared" si="2"/>
        <v>0</v>
      </c>
      <c r="R11" s="5"/>
      <c r="S11" s="5"/>
      <c r="T11" s="5"/>
      <c r="U11" s="5"/>
      <c r="V11" s="5"/>
      <c r="W11" s="5"/>
      <c r="X11" s="5"/>
      <c r="Y11" s="5"/>
      <c r="Z11" s="5"/>
    </row>
    <row r="12" spans="1:26">
      <c r="A12" s="72" t="s">
        <v>143</v>
      </c>
      <c r="B12" s="97"/>
      <c r="C12" s="97"/>
      <c r="D12" s="97"/>
      <c r="E12" s="97"/>
      <c r="F12" s="97"/>
      <c r="G12" s="97"/>
      <c r="H12" s="97"/>
      <c r="I12" s="97"/>
      <c r="J12" s="97"/>
      <c r="K12" s="97"/>
      <c r="L12" s="97"/>
      <c r="M12" s="97"/>
      <c r="N12" s="61">
        <f t="shared" si="0"/>
        <v>0</v>
      </c>
      <c r="O12" s="61">
        <f>SUMIFS('Chart of Accounts'!$J$5:$J$104,'Chart of Accounts'!$D$5:$D$104,"Bank &amp; Merchant Fees")</f>
        <v>0</v>
      </c>
      <c r="P12" s="61">
        <f t="shared" si="1"/>
        <v>0</v>
      </c>
      <c r="Q12" s="82">
        <f t="shared" si="2"/>
        <v>0</v>
      </c>
      <c r="R12" s="5"/>
      <c r="S12" s="5"/>
      <c r="T12" s="5"/>
      <c r="U12" s="5"/>
      <c r="V12" s="5"/>
      <c r="W12" s="5"/>
      <c r="X12" s="5"/>
      <c r="Y12" s="5"/>
      <c r="Z12" s="5"/>
    </row>
    <row r="13" spans="1:26">
      <c r="A13" s="72" t="s">
        <v>145</v>
      </c>
      <c r="B13" s="97"/>
      <c r="C13" s="97"/>
      <c r="D13" s="97"/>
      <c r="E13" s="97"/>
      <c r="F13" s="97"/>
      <c r="G13" s="97"/>
      <c r="H13" s="97"/>
      <c r="I13" s="97"/>
      <c r="J13" s="97"/>
      <c r="K13" s="97"/>
      <c r="L13" s="97"/>
      <c r="M13" s="97"/>
      <c r="N13" s="61">
        <f t="shared" si="0"/>
        <v>0</v>
      </c>
      <c r="O13" s="61">
        <f>SUMIFS('Chart of Accounts'!$J$5:$J$104,'Chart of Accounts'!$D$5:$D$104,"Insurance")</f>
        <v>0</v>
      </c>
      <c r="P13" s="61">
        <f t="shared" si="1"/>
        <v>0</v>
      </c>
      <c r="Q13" s="82">
        <f t="shared" si="2"/>
        <v>0</v>
      </c>
      <c r="R13" s="5"/>
      <c r="S13" s="5"/>
      <c r="T13" s="5"/>
      <c r="U13" s="5"/>
      <c r="V13" s="5"/>
      <c r="W13" s="5"/>
      <c r="X13" s="5"/>
      <c r="Y13" s="5"/>
      <c r="Z13" s="5"/>
    </row>
    <row r="14" spans="1:26">
      <c r="A14" s="72" t="s">
        <v>148</v>
      </c>
      <c r="B14" s="97"/>
      <c r="C14" s="97"/>
      <c r="D14" s="97"/>
      <c r="E14" s="97"/>
      <c r="F14" s="97"/>
      <c r="G14" s="97"/>
      <c r="H14" s="97"/>
      <c r="I14" s="97"/>
      <c r="J14" s="97"/>
      <c r="K14" s="97"/>
      <c r="L14" s="97"/>
      <c r="M14" s="97"/>
      <c r="N14" s="61">
        <f t="shared" si="0"/>
        <v>0</v>
      </c>
      <c r="O14" s="61">
        <f>SUMIFS('Chart of Accounts'!$J$5:$J$104,'Chart of Accounts'!$D$5:$D$104,"Motor &amp; Travel")</f>
        <v>0</v>
      </c>
      <c r="P14" s="61">
        <f t="shared" si="1"/>
        <v>0</v>
      </c>
      <c r="Q14" s="82">
        <f t="shared" si="2"/>
        <v>0</v>
      </c>
      <c r="R14" s="5"/>
      <c r="S14" s="5"/>
      <c r="T14" s="5"/>
      <c r="U14" s="5"/>
      <c r="V14" s="5"/>
      <c r="W14" s="5"/>
      <c r="X14" s="5"/>
      <c r="Y14" s="5"/>
      <c r="Z14" s="5"/>
    </row>
    <row r="15" spans="1:26">
      <c r="A15" s="72" t="s">
        <v>151</v>
      </c>
      <c r="B15" s="97"/>
      <c r="C15" s="97"/>
      <c r="D15" s="97"/>
      <c r="E15" s="97"/>
      <c r="F15" s="97"/>
      <c r="G15" s="97"/>
      <c r="H15" s="97"/>
      <c r="I15" s="97"/>
      <c r="J15" s="97"/>
      <c r="K15" s="97"/>
      <c r="L15" s="97"/>
      <c r="M15" s="97"/>
      <c r="N15" s="61">
        <f t="shared" si="0"/>
        <v>0</v>
      </c>
      <c r="O15" s="61">
        <f>SUMIFS('Chart of Accounts'!$J$5:$J$104,'Chart of Accounts'!$D$5:$D$104,"Office &amp; Stationery")</f>
        <v>0</v>
      </c>
      <c r="P15" s="61">
        <f t="shared" si="1"/>
        <v>0</v>
      </c>
      <c r="Q15" s="82">
        <f t="shared" si="2"/>
        <v>0</v>
      </c>
      <c r="R15" s="5"/>
      <c r="S15" s="5"/>
      <c r="T15" s="5"/>
      <c r="U15" s="5"/>
      <c r="V15" s="5"/>
      <c r="W15" s="5"/>
      <c r="X15" s="5"/>
      <c r="Y15" s="5"/>
      <c r="Z15" s="5"/>
    </row>
    <row r="16" spans="1:26">
      <c r="A16" s="72" t="s">
        <v>154</v>
      </c>
      <c r="B16" s="97"/>
      <c r="C16" s="97"/>
      <c r="D16" s="97"/>
      <c r="E16" s="97"/>
      <c r="F16" s="97"/>
      <c r="G16" s="97"/>
      <c r="H16" s="97"/>
      <c r="I16" s="97"/>
      <c r="J16" s="97"/>
      <c r="K16" s="97"/>
      <c r="L16" s="97"/>
      <c r="M16" s="97"/>
      <c r="N16" s="61">
        <f t="shared" si="0"/>
        <v>0</v>
      </c>
      <c r="O16" s="61">
        <f>SUMIFS('Chart of Accounts'!$J$5:$J$104,'Chart of Accounts'!$D$5:$D$104,"Phone &amp; Internet")</f>
        <v>0</v>
      </c>
      <c r="P16" s="61">
        <f t="shared" si="1"/>
        <v>0</v>
      </c>
      <c r="Q16" s="82">
        <f t="shared" si="2"/>
        <v>0</v>
      </c>
      <c r="R16" s="5"/>
      <c r="S16" s="5"/>
      <c r="T16" s="5"/>
      <c r="U16" s="5"/>
      <c r="V16" s="5"/>
      <c r="W16" s="5"/>
      <c r="X16" s="5"/>
      <c r="Y16" s="5"/>
      <c r="Z16" s="5"/>
    </row>
    <row r="17" spans="1:26">
      <c r="A17" s="72" t="s">
        <v>156</v>
      </c>
      <c r="B17" s="97"/>
      <c r="C17" s="97"/>
      <c r="D17" s="97"/>
      <c r="E17" s="97"/>
      <c r="F17" s="97"/>
      <c r="G17" s="97"/>
      <c r="H17" s="97"/>
      <c r="I17" s="97"/>
      <c r="J17" s="97"/>
      <c r="K17" s="97"/>
      <c r="L17" s="97"/>
      <c r="M17" s="97"/>
      <c r="N17" s="61">
        <f t="shared" si="0"/>
        <v>0</v>
      </c>
      <c r="O17" s="61">
        <f>SUMIFS('Chart of Accounts'!$J$5:$J$104,'Chart of Accounts'!$D$5:$D$104,"Professional Fees")</f>
        <v>0</v>
      </c>
      <c r="P17" s="61">
        <f t="shared" si="1"/>
        <v>0</v>
      </c>
      <c r="Q17" s="82">
        <f t="shared" si="2"/>
        <v>0</v>
      </c>
      <c r="R17" s="5"/>
      <c r="S17" s="5"/>
      <c r="T17" s="5"/>
      <c r="U17" s="5"/>
      <c r="V17" s="5"/>
      <c r="W17" s="5"/>
      <c r="X17" s="5"/>
      <c r="Y17" s="5"/>
      <c r="Z17" s="5"/>
    </row>
    <row r="18" spans="1:26">
      <c r="A18" s="72" t="s">
        <v>159</v>
      </c>
      <c r="B18" s="97"/>
      <c r="C18" s="97"/>
      <c r="D18" s="97"/>
      <c r="E18" s="97"/>
      <c r="F18" s="97"/>
      <c r="G18" s="97"/>
      <c r="H18" s="97"/>
      <c r="I18" s="97"/>
      <c r="J18" s="97"/>
      <c r="K18" s="97"/>
      <c r="L18" s="97"/>
      <c r="M18" s="97"/>
      <c r="N18" s="61">
        <f t="shared" si="0"/>
        <v>0</v>
      </c>
      <c r="O18" s="61">
        <f>SUMIFS('Chart of Accounts'!$J$5:$J$104,'Chart of Accounts'!$D$5:$D$104,"Rent &amp; Rates")</f>
        <v>0</v>
      </c>
      <c r="P18" s="61">
        <f t="shared" si="1"/>
        <v>0</v>
      </c>
      <c r="Q18" s="82">
        <f t="shared" si="2"/>
        <v>0</v>
      </c>
      <c r="R18" s="5"/>
      <c r="S18" s="5"/>
      <c r="T18" s="5"/>
      <c r="U18" s="5"/>
      <c r="V18" s="5"/>
      <c r="W18" s="5"/>
      <c r="X18" s="5"/>
      <c r="Y18" s="5"/>
      <c r="Z18" s="5"/>
    </row>
    <row r="19" spans="1:26">
      <c r="A19" s="72" t="s">
        <v>162</v>
      </c>
      <c r="B19" s="97"/>
      <c r="C19" s="97"/>
      <c r="D19" s="97"/>
      <c r="E19" s="97"/>
      <c r="F19" s="97"/>
      <c r="G19" s="97"/>
      <c r="H19" s="97"/>
      <c r="I19" s="97"/>
      <c r="J19" s="97"/>
      <c r="K19" s="97"/>
      <c r="L19" s="97"/>
      <c r="M19" s="97"/>
      <c r="N19" s="61">
        <f t="shared" si="0"/>
        <v>0</v>
      </c>
      <c r="O19" s="61">
        <f>SUMIFS('Chart of Accounts'!$J$5:$J$104,'Chart of Accounts'!$D$5:$D$104,"Repairs &amp; Maintenance")</f>
        <v>0</v>
      </c>
      <c r="P19" s="61">
        <f t="shared" si="1"/>
        <v>0</v>
      </c>
      <c r="Q19" s="82">
        <f t="shared" si="2"/>
        <v>0</v>
      </c>
      <c r="R19" s="5"/>
      <c r="S19" s="5"/>
      <c r="T19" s="5"/>
      <c r="U19" s="5"/>
      <c r="V19" s="5"/>
      <c r="W19" s="5"/>
      <c r="X19" s="5"/>
      <c r="Y19" s="5"/>
      <c r="Z19" s="5"/>
    </row>
    <row r="20" spans="1:26">
      <c r="A20" s="72" t="s">
        <v>165</v>
      </c>
      <c r="B20" s="97"/>
      <c r="C20" s="97"/>
      <c r="D20" s="97"/>
      <c r="E20" s="97"/>
      <c r="F20" s="97"/>
      <c r="G20" s="97"/>
      <c r="H20" s="97"/>
      <c r="I20" s="97"/>
      <c r="J20" s="97"/>
      <c r="K20" s="97"/>
      <c r="L20" s="97"/>
      <c r="M20" s="97"/>
      <c r="N20" s="61">
        <f t="shared" si="0"/>
        <v>0</v>
      </c>
      <c r="O20" s="61">
        <f>SUMIFS('Chart of Accounts'!$J$5:$J$104,'Chart of Accounts'!$D$5:$D$104,"Software &amp; Subscriptions")</f>
        <v>0</v>
      </c>
      <c r="P20" s="61">
        <f t="shared" si="1"/>
        <v>0</v>
      </c>
      <c r="Q20" s="82">
        <f t="shared" si="2"/>
        <v>0</v>
      </c>
      <c r="R20" s="5"/>
      <c r="S20" s="5"/>
      <c r="T20" s="5"/>
      <c r="U20" s="5"/>
      <c r="V20" s="5"/>
      <c r="W20" s="5"/>
      <c r="X20" s="5"/>
      <c r="Y20" s="5"/>
      <c r="Z20" s="5"/>
    </row>
    <row r="21" spans="1:26">
      <c r="A21" s="72" t="s">
        <v>167</v>
      </c>
      <c r="B21" s="97"/>
      <c r="C21" s="97"/>
      <c r="D21" s="97"/>
      <c r="E21" s="97"/>
      <c r="F21" s="97"/>
      <c r="G21" s="97"/>
      <c r="H21" s="97"/>
      <c r="I21" s="97"/>
      <c r="J21" s="97"/>
      <c r="K21" s="97"/>
      <c r="L21" s="97"/>
      <c r="M21" s="97"/>
      <c r="N21" s="61">
        <f t="shared" si="0"/>
        <v>0</v>
      </c>
      <c r="O21" s="61">
        <f>SUMIFS('Chart of Accounts'!$J$5:$J$104,'Chart of Accounts'!$D$5:$D$104,"Subcontractors")</f>
        <v>0</v>
      </c>
      <c r="P21" s="61">
        <f t="shared" si="1"/>
        <v>0</v>
      </c>
      <c r="Q21" s="82">
        <f t="shared" si="2"/>
        <v>0</v>
      </c>
      <c r="R21" s="5"/>
      <c r="S21" s="5"/>
      <c r="T21" s="5"/>
      <c r="U21" s="5"/>
      <c r="V21" s="5"/>
      <c r="W21" s="5"/>
      <c r="X21" s="5"/>
      <c r="Y21" s="5"/>
      <c r="Z21" s="5"/>
    </row>
    <row r="22" spans="1:26">
      <c r="A22" s="72" t="s">
        <v>169</v>
      </c>
      <c r="B22" s="97"/>
      <c r="C22" s="97"/>
      <c r="D22" s="97"/>
      <c r="E22" s="97"/>
      <c r="F22" s="97"/>
      <c r="G22" s="97"/>
      <c r="H22" s="97"/>
      <c r="I22" s="97"/>
      <c r="J22" s="97"/>
      <c r="K22" s="97"/>
      <c r="L22" s="97"/>
      <c r="M22" s="97"/>
      <c r="N22" s="61">
        <f t="shared" si="0"/>
        <v>0</v>
      </c>
      <c r="O22" s="61">
        <f>SUMIFS('Chart of Accounts'!$J$5:$J$104,'Chart of Accounts'!$D$5:$D$104,"Utilities")</f>
        <v>0</v>
      </c>
      <c r="P22" s="61">
        <f t="shared" si="1"/>
        <v>0</v>
      </c>
      <c r="Q22" s="82">
        <f t="shared" si="2"/>
        <v>0</v>
      </c>
      <c r="R22" s="5"/>
      <c r="S22" s="5"/>
      <c r="T22" s="5"/>
      <c r="U22" s="5"/>
      <c r="V22" s="5"/>
      <c r="W22" s="5"/>
      <c r="X22" s="5"/>
      <c r="Y22" s="5"/>
      <c r="Z22" s="5"/>
    </row>
    <row r="23" spans="1:26">
      <c r="A23" s="72" t="s">
        <v>172</v>
      </c>
      <c r="B23" s="97"/>
      <c r="C23" s="97"/>
      <c r="D23" s="97"/>
      <c r="E23" s="97"/>
      <c r="F23" s="97"/>
      <c r="G23" s="97"/>
      <c r="H23" s="97"/>
      <c r="I23" s="97"/>
      <c r="J23" s="97"/>
      <c r="K23" s="97"/>
      <c r="L23" s="97"/>
      <c r="M23" s="97"/>
      <c r="N23" s="61">
        <f t="shared" si="0"/>
        <v>0</v>
      </c>
      <c r="O23" s="61">
        <f>SUMIFS('Chart of Accounts'!$J$5:$J$104,'Chart of Accounts'!$D$5:$D$104,"Wages")</f>
        <v>0</v>
      </c>
      <c r="P23" s="61">
        <f t="shared" si="1"/>
        <v>0</v>
      </c>
      <c r="Q23" s="82">
        <f t="shared" si="2"/>
        <v>0</v>
      </c>
      <c r="R23" s="5"/>
      <c r="S23" s="5"/>
      <c r="T23" s="5"/>
      <c r="U23" s="5"/>
      <c r="V23" s="5"/>
      <c r="W23" s="5"/>
      <c r="X23" s="5"/>
      <c r="Y23" s="5"/>
      <c r="Z23" s="5"/>
    </row>
    <row r="24" spans="1:26">
      <c r="A24" s="72" t="s">
        <v>174</v>
      </c>
      <c r="B24" s="97"/>
      <c r="C24" s="97"/>
      <c r="D24" s="97"/>
      <c r="E24" s="97"/>
      <c r="F24" s="97"/>
      <c r="G24" s="97"/>
      <c r="H24" s="97"/>
      <c r="I24" s="97"/>
      <c r="J24" s="97"/>
      <c r="K24" s="97"/>
      <c r="L24" s="97"/>
      <c r="M24" s="97"/>
      <c r="N24" s="61">
        <f t="shared" si="0"/>
        <v>0</v>
      </c>
      <c r="O24" s="61">
        <f>SUMIFS('Chart of Accounts'!$J$5:$J$104,'Chart of Accounts'!$D$5:$D$104,"Depreciation")</f>
        <v>0</v>
      </c>
      <c r="P24" s="61">
        <f t="shared" si="1"/>
        <v>0</v>
      </c>
      <c r="Q24" s="82">
        <f t="shared" si="2"/>
        <v>0</v>
      </c>
      <c r="R24" s="5"/>
      <c r="S24" s="5"/>
      <c r="T24" s="5"/>
      <c r="U24" s="5"/>
      <c r="V24" s="5"/>
      <c r="W24" s="5"/>
      <c r="X24" s="5"/>
      <c r="Y24" s="5"/>
      <c r="Z24" s="5"/>
    </row>
    <row r="25" spans="1:26">
      <c r="A25" s="72" t="s">
        <v>177</v>
      </c>
      <c r="B25" s="97"/>
      <c r="C25" s="97"/>
      <c r="D25" s="97"/>
      <c r="E25" s="97"/>
      <c r="F25" s="97"/>
      <c r="G25" s="97"/>
      <c r="H25" s="97"/>
      <c r="I25" s="97"/>
      <c r="J25" s="97"/>
      <c r="K25" s="97"/>
      <c r="L25" s="97"/>
      <c r="M25" s="97"/>
      <c r="N25" s="61">
        <f t="shared" si="0"/>
        <v>0</v>
      </c>
      <c r="O25" s="61">
        <f>SUMIFS('Chart of Accounts'!$J$5:$J$104,'Chart of Accounts'!$D$5:$D$104,"Training")</f>
        <v>0</v>
      </c>
      <c r="P25" s="61">
        <f t="shared" si="1"/>
        <v>0</v>
      </c>
      <c r="Q25" s="82">
        <f t="shared" si="2"/>
        <v>0</v>
      </c>
      <c r="R25" s="5"/>
      <c r="S25" s="5"/>
      <c r="T25" s="5"/>
      <c r="U25" s="5"/>
      <c r="V25" s="5"/>
      <c r="W25" s="5"/>
      <c r="X25" s="5"/>
      <c r="Y25" s="5"/>
      <c r="Z25" s="5"/>
    </row>
    <row r="26" spans="1:26">
      <c r="A26" s="72" t="s">
        <v>180</v>
      </c>
      <c r="B26" s="97"/>
      <c r="C26" s="97"/>
      <c r="D26" s="97"/>
      <c r="E26" s="97"/>
      <c r="F26" s="97"/>
      <c r="G26" s="97"/>
      <c r="H26" s="97"/>
      <c r="I26" s="97"/>
      <c r="J26" s="97"/>
      <c r="K26" s="97"/>
      <c r="L26" s="97"/>
      <c r="M26" s="97"/>
      <c r="N26" s="61">
        <f t="shared" si="0"/>
        <v>0</v>
      </c>
      <c r="O26" s="61">
        <f>SUMIFS('Chart of Accounts'!$J$5:$J$104,'Chart of Accounts'!$D$5:$D$104,"Postage &amp; Delivery")</f>
        <v>0</v>
      </c>
      <c r="P26" s="61">
        <f t="shared" si="1"/>
        <v>0</v>
      </c>
      <c r="Q26" s="82">
        <f t="shared" si="2"/>
        <v>0</v>
      </c>
      <c r="R26" s="5"/>
      <c r="S26" s="5"/>
      <c r="T26" s="5"/>
      <c r="U26" s="5"/>
      <c r="V26" s="5"/>
      <c r="W26" s="5"/>
      <c r="X26" s="5"/>
      <c r="Y26" s="5"/>
      <c r="Z26" s="5"/>
    </row>
    <row r="27" spans="1:26">
      <c r="A27" s="72" t="s">
        <v>182</v>
      </c>
      <c r="B27" s="97"/>
      <c r="C27" s="97"/>
      <c r="D27" s="97"/>
      <c r="E27" s="97"/>
      <c r="F27" s="97"/>
      <c r="G27" s="97"/>
      <c r="H27" s="97"/>
      <c r="I27" s="97"/>
      <c r="J27" s="97"/>
      <c r="K27" s="97"/>
      <c r="L27" s="97"/>
      <c r="M27" s="97"/>
      <c r="N27" s="61">
        <f t="shared" si="0"/>
        <v>0</v>
      </c>
      <c r="O27" s="61">
        <f>SUMIFS('Chart of Accounts'!$J$5:$J$104,'Chart of Accounts'!$D$5:$D$104,"Bad Debts")</f>
        <v>0</v>
      </c>
      <c r="P27" s="61">
        <f t="shared" si="1"/>
        <v>0</v>
      </c>
      <c r="Q27" s="82">
        <f t="shared" si="2"/>
        <v>0</v>
      </c>
      <c r="R27" s="5"/>
      <c r="S27" s="5"/>
      <c r="T27" s="5"/>
      <c r="U27" s="5"/>
      <c r="V27" s="5"/>
      <c r="W27" s="5"/>
      <c r="X27" s="5"/>
      <c r="Y27" s="5"/>
      <c r="Z27" s="5"/>
    </row>
    <row r="28" spans="1:26">
      <c r="A28" s="83" t="s">
        <v>185</v>
      </c>
      <c r="B28" s="100"/>
      <c r="C28" s="100"/>
      <c r="D28" s="100"/>
      <c r="E28" s="100"/>
      <c r="F28" s="100"/>
      <c r="G28" s="100"/>
      <c r="H28" s="100"/>
      <c r="I28" s="100"/>
      <c r="J28" s="100"/>
      <c r="K28" s="100"/>
      <c r="L28" s="100"/>
      <c r="M28" s="100"/>
      <c r="N28" s="63">
        <f t="shared" si="0"/>
        <v>0</v>
      </c>
      <c r="O28" s="63">
        <f>SUMIFS('Chart of Accounts'!$J$5:$J$104,'Chart of Accounts'!$D$5:$D$104,"Other Expenses")</f>
        <v>0</v>
      </c>
      <c r="P28" s="63">
        <f t="shared" si="1"/>
        <v>0</v>
      </c>
      <c r="Q28" s="84">
        <f t="shared" si="2"/>
        <v>0</v>
      </c>
      <c r="R28" s="5"/>
      <c r="S28" s="5"/>
      <c r="T28" s="5"/>
      <c r="U28" s="5"/>
      <c r="V28" s="5"/>
      <c r="W28" s="5"/>
      <c r="X28" s="5"/>
      <c r="Y28" s="5"/>
      <c r="Z28" s="5"/>
    </row>
    <row r="29" spans="1:26">
      <c r="A29" s="44"/>
      <c r="B29" s="122"/>
      <c r="C29" s="122"/>
      <c r="D29" s="122"/>
      <c r="E29" s="122"/>
      <c r="F29" s="122"/>
      <c r="G29" s="122"/>
      <c r="H29" s="122"/>
      <c r="I29" s="122"/>
      <c r="J29" s="122"/>
      <c r="K29" s="122"/>
      <c r="L29" s="122"/>
      <c r="M29" s="122"/>
      <c r="N29" s="44"/>
      <c r="O29" s="44"/>
      <c r="P29" s="44"/>
      <c r="Q29" s="44"/>
      <c r="R29" s="5"/>
      <c r="S29" s="5"/>
      <c r="T29" s="5"/>
      <c r="U29" s="5"/>
      <c r="V29" s="5"/>
      <c r="W29" s="5"/>
      <c r="X29" s="5"/>
      <c r="Y29" s="5"/>
      <c r="Z29" s="5"/>
    </row>
    <row r="30" spans="1:26">
      <c r="A30" s="44"/>
      <c r="B30" s="122"/>
      <c r="C30" s="122"/>
      <c r="D30" s="122"/>
      <c r="E30" s="122"/>
      <c r="F30" s="122"/>
      <c r="G30" s="122"/>
      <c r="H30" s="122"/>
      <c r="I30" s="122"/>
      <c r="J30" s="122"/>
      <c r="K30" s="122"/>
      <c r="L30" s="122"/>
      <c r="M30" s="122"/>
      <c r="N30" s="44"/>
      <c r="O30" s="44"/>
      <c r="P30" s="44"/>
      <c r="Q30" s="44"/>
      <c r="R30" s="5"/>
      <c r="S30" s="5"/>
      <c r="T30" s="5"/>
      <c r="U30" s="5"/>
      <c r="V30" s="5"/>
      <c r="W30" s="5"/>
      <c r="X30" s="5"/>
      <c r="Y30" s="5"/>
      <c r="Z30" s="5"/>
    </row>
    <row r="31" spans="1:26" ht="15">
      <c r="A31" s="47" t="s">
        <v>326</v>
      </c>
      <c r="B31" s="123"/>
      <c r="C31" s="123"/>
      <c r="D31" s="123"/>
      <c r="E31" s="123"/>
      <c r="F31" s="123"/>
      <c r="G31" s="123"/>
      <c r="H31" s="123"/>
      <c r="I31" s="122"/>
      <c r="J31" s="122"/>
      <c r="K31" s="122"/>
      <c r="L31" s="122"/>
      <c r="M31" s="122"/>
      <c r="N31" s="44"/>
      <c r="O31" s="44"/>
      <c r="P31" s="44"/>
      <c r="Q31" s="44"/>
      <c r="R31" s="5"/>
      <c r="S31" s="5"/>
      <c r="T31" s="5"/>
      <c r="U31" s="5"/>
      <c r="V31" s="5"/>
      <c r="W31" s="5"/>
      <c r="X31" s="5"/>
      <c r="Y31" s="5"/>
      <c r="Z31" s="5"/>
    </row>
    <row r="32" spans="1:26" ht="15">
      <c r="A32" s="45" t="s">
        <v>327</v>
      </c>
      <c r="B32" s="124" t="s">
        <v>328</v>
      </c>
      <c r="C32" s="124" t="s">
        <v>329</v>
      </c>
      <c r="D32" s="124" t="s">
        <v>330</v>
      </c>
      <c r="E32" s="124" t="s">
        <v>331</v>
      </c>
      <c r="F32" s="124" t="s">
        <v>332</v>
      </c>
      <c r="G32" s="124" t="s">
        <v>333</v>
      </c>
      <c r="H32" s="125" t="s">
        <v>334</v>
      </c>
      <c r="I32" s="122"/>
      <c r="J32" s="122"/>
      <c r="K32" s="122"/>
      <c r="L32" s="122"/>
      <c r="M32" s="122"/>
      <c r="N32" s="44"/>
      <c r="O32" s="44"/>
      <c r="P32" s="44"/>
      <c r="Q32" s="44"/>
      <c r="R32" s="5"/>
      <c r="S32" s="5"/>
      <c r="T32" s="5"/>
      <c r="U32" s="5"/>
      <c r="V32" s="5"/>
      <c r="W32" s="5"/>
      <c r="X32" s="5"/>
      <c r="Y32" s="5"/>
      <c r="Z32" s="5"/>
    </row>
    <row r="33" spans="1:26">
      <c r="A33" s="85">
        <f>B$4</f>
        <v>46113</v>
      </c>
      <c r="B33" s="126">
        <f>B$7+B$8-B$9</f>
        <v>0</v>
      </c>
      <c r="C33" s="126">
        <f>SUMIFS(Journal!$K$5:$K$504,Journal!$H$5:$H$504,"4000",Journal!$B$5:$B$504,"&gt;="&amp;$A33,Journal!$B$5:$B$504,"&lt;"&amp;EDATE($A33,1))-SUMIFS(Journal!$J$5:$J$504,Journal!$G$5:$G$504,"4000",Journal!$B$5:$B$504,"&gt;="&amp;$A33,Journal!$B$5:$B$504,"&lt;"&amp;EDATE($A33,1))+SUMIFS(Journal!$K$5:$K$504,Journal!$H$5:$H$504,"4010",Journal!$B$5:$B$504,"&gt;="&amp;$A33,Journal!$B$5:$B$504,"&lt;"&amp;EDATE($A33,1))-SUMIFS(Journal!$J$5:$J$504,Journal!$G$5:$G$504,"4010",Journal!$B$5:$B$504,"&gt;="&amp;$A33,Journal!$B$5:$B$504,"&lt;"&amp;EDATE($A33,1))+-SUMIFS(Journal!$J$5:$J$504,Journal!$G$5:$G$504,"4020",Journal!$B$5:$B$504,"&gt;="&amp;$A33,Journal!$B$5:$B$504,"&lt;"&amp;EDATE($A33,1))+SUMIFS(Journal!$K$5:$K$504,Journal!$H$5:$H$504,"4020",Journal!$B$5:$B$504,"&gt;="&amp;$A33,Journal!$B$5:$B$504,"&lt;"&amp;EDATE($A33,1))</f>
        <v>0</v>
      </c>
      <c r="D33" s="126">
        <f>SUM(B$10:B$28)</f>
        <v>0</v>
      </c>
      <c r="E33" s="126">
        <f>SUMIFS(Journal!$J$5:$J$504,Journal!$G$5:$G$504,"5000",Journal!$B$5:$B$504,"&gt;="&amp;$A33,Journal!$B$5:$B$504,"&lt;"&amp;EDATE($A33,1))-SUMIFS(Journal!$K$5:$K$504,Journal!$H$5:$H$504,"5000",Journal!$B$5:$B$504,"&gt;="&amp;$A33,Journal!$B$5:$B$504,"&lt;"&amp;EDATE($A33,1))+SUMIFS(Journal!$J$5:$J$504,Journal!$G$5:$G$504,"6000",Journal!$B$5:$B$504,"&gt;="&amp;$A33,Journal!$B$5:$B$504,"&lt;"&amp;EDATE($A33,1))-SUMIFS(Journal!$K$5:$K$504,Journal!$H$5:$H$504,"6000",Journal!$B$5:$B$504,"&gt;="&amp;$A33,Journal!$B$5:$B$504,"&lt;"&amp;EDATE($A33,1))+SUMIFS(Journal!$J$5:$J$504,Journal!$G$5:$G$504,"6010",Journal!$B$5:$B$504,"&gt;="&amp;$A33,Journal!$B$5:$B$504,"&lt;"&amp;EDATE($A33,1))-SUMIFS(Journal!$K$5:$K$504,Journal!$H$5:$H$504,"6010",Journal!$B$5:$B$504,"&gt;="&amp;$A33,Journal!$B$5:$B$504,"&lt;"&amp;EDATE($A33,1))+SUMIFS(Journal!$J$5:$J$504,Journal!$G$5:$G$504,"6020",Journal!$B$5:$B$504,"&gt;="&amp;$A33,Journal!$B$5:$B$504,"&lt;"&amp;EDATE($A33,1))-SUMIFS(Journal!$K$5:$K$504,Journal!$H$5:$H$504,"6020",Journal!$B$5:$B$504,"&gt;="&amp;$A33,Journal!$B$5:$B$504,"&lt;"&amp;EDATE($A33,1))+SUMIFS(Journal!$J$5:$J$504,Journal!$G$5:$G$504,"6030",Journal!$B$5:$B$504,"&gt;="&amp;$A33,Journal!$B$5:$B$504,"&lt;"&amp;EDATE($A33,1))-SUMIFS(Journal!$K$5:$K$504,Journal!$H$5:$H$504,"6030",Journal!$B$5:$B$504,"&gt;="&amp;$A33,Journal!$B$5:$B$504,"&lt;"&amp;EDATE($A33,1))+SUMIFS(Journal!$J$5:$J$504,Journal!$G$5:$G$504,"6040",Journal!$B$5:$B$504,"&gt;="&amp;$A33,Journal!$B$5:$B$504,"&lt;"&amp;EDATE($A33,1))-SUMIFS(Journal!$K$5:$K$504,Journal!$H$5:$H$504,"6040",Journal!$B$5:$B$504,"&gt;="&amp;$A33,Journal!$B$5:$B$504,"&lt;"&amp;EDATE($A33,1))+SUMIFS(Journal!$J$5:$J$504,Journal!$G$5:$G$504,"6050",Journal!$B$5:$B$504,"&gt;="&amp;$A33,Journal!$B$5:$B$504,"&lt;"&amp;EDATE($A33,1))-SUMIFS(Journal!$K$5:$K$504,Journal!$H$5:$H$504,"6050",Journal!$B$5:$B$504,"&gt;="&amp;$A33,Journal!$B$5:$B$504,"&lt;"&amp;EDATE($A33,1))+SUMIFS(Journal!$J$5:$J$504,Journal!$G$5:$G$504,"6060",Journal!$B$5:$B$504,"&gt;="&amp;$A33,Journal!$B$5:$B$504,"&lt;"&amp;EDATE($A33,1))-SUMIFS(Journal!$K$5:$K$504,Journal!$H$5:$H$504,"6060",Journal!$B$5:$B$504,"&gt;="&amp;$A33,Journal!$B$5:$B$504,"&lt;"&amp;EDATE($A33,1))+SUMIFS(Journal!$J$5:$J$504,Journal!$G$5:$G$504,"6070",Journal!$B$5:$B$504,"&gt;="&amp;$A33,Journal!$B$5:$B$504,"&lt;"&amp;EDATE($A33,1))-SUMIFS(Journal!$K$5:$K$504,Journal!$H$5:$H$504,"6070",Journal!$B$5:$B$504,"&gt;="&amp;$A33,Journal!$B$5:$B$504,"&lt;"&amp;EDATE($A33,1))+SUMIFS(Journal!$J$5:$J$504,Journal!$G$5:$G$504,"6080",Journal!$B$5:$B$504,"&gt;="&amp;$A33,Journal!$B$5:$B$504,"&lt;"&amp;EDATE($A33,1))-SUMIFS(Journal!$K$5:$K$504,Journal!$H$5:$H$504,"6080",Journal!$B$5:$B$504,"&gt;="&amp;$A33,Journal!$B$5:$B$504,"&lt;"&amp;EDATE($A33,1))+SUMIFS(Journal!$J$5:$J$504,Journal!$G$5:$G$504,"6090",Journal!$B$5:$B$504,"&gt;="&amp;$A33,Journal!$B$5:$B$504,"&lt;"&amp;EDATE($A33,1))-SUMIFS(Journal!$K$5:$K$504,Journal!$H$5:$H$504,"6090",Journal!$B$5:$B$504,"&gt;="&amp;$A33,Journal!$B$5:$B$504,"&lt;"&amp;EDATE($A33,1))+SUMIFS(Journal!$J$5:$J$504,Journal!$G$5:$G$504,"6100",Journal!$B$5:$B$504,"&gt;="&amp;$A33,Journal!$B$5:$B$504,"&lt;"&amp;EDATE($A33,1))-SUMIFS(Journal!$K$5:$K$504,Journal!$H$5:$H$504,"6100",Journal!$B$5:$B$504,"&gt;="&amp;$A33,Journal!$B$5:$B$504,"&lt;"&amp;EDATE($A33,1))+SUMIFS(Journal!$J$5:$J$504,Journal!$G$5:$G$504,"6110",Journal!$B$5:$B$504,"&gt;="&amp;$A33,Journal!$B$5:$B$504,"&lt;"&amp;EDATE($A33,1))-SUMIFS(Journal!$K$5:$K$504,Journal!$H$5:$H$504,"6110",Journal!$B$5:$B$504,"&gt;="&amp;$A33,Journal!$B$5:$B$504,"&lt;"&amp;EDATE($A33,1))+SUMIFS(Journal!$J$5:$J$504,Journal!$G$5:$G$504,"6120",Journal!$B$5:$B$504,"&gt;="&amp;$A33,Journal!$B$5:$B$504,"&lt;"&amp;EDATE($A33,1))-SUMIFS(Journal!$K$5:$K$504,Journal!$H$5:$H$504,"6120",Journal!$B$5:$B$504,"&gt;="&amp;$A33,Journal!$B$5:$B$504,"&lt;"&amp;EDATE($A33,1))+SUMIFS(Journal!$J$5:$J$504,Journal!$G$5:$G$504,"6130",Journal!$B$5:$B$504,"&gt;="&amp;$A33,Journal!$B$5:$B$504,"&lt;"&amp;EDATE($A33,1))-SUMIFS(Journal!$K$5:$K$504,Journal!$H$5:$H$504,"6130",Journal!$B$5:$B$504,"&gt;="&amp;$A33,Journal!$B$5:$B$504,"&lt;"&amp;EDATE($A33,1))+SUMIFS(Journal!$J$5:$J$504,Journal!$G$5:$G$504,"6140",Journal!$B$5:$B$504,"&gt;="&amp;$A33,Journal!$B$5:$B$504,"&lt;"&amp;EDATE($A33,1))-SUMIFS(Journal!$K$5:$K$504,Journal!$H$5:$H$504,"6140",Journal!$B$5:$B$504,"&gt;="&amp;$A33,Journal!$B$5:$B$504,"&lt;"&amp;EDATE($A33,1))+SUMIFS(Journal!$J$5:$J$504,Journal!$G$5:$G$504,"6150",Journal!$B$5:$B$504,"&gt;="&amp;$A33,Journal!$B$5:$B$504,"&lt;"&amp;EDATE($A33,1))-SUMIFS(Journal!$K$5:$K$504,Journal!$H$5:$H$504,"6150",Journal!$B$5:$B$504,"&gt;="&amp;$A33,Journal!$B$5:$B$504,"&lt;"&amp;EDATE($A33,1))+SUMIFS(Journal!$J$5:$J$504,Journal!$G$5:$G$504,"6160",Journal!$B$5:$B$504,"&gt;="&amp;$A33,Journal!$B$5:$B$504,"&lt;"&amp;EDATE($A33,1))-SUMIFS(Journal!$K$5:$K$504,Journal!$H$5:$H$504,"6160",Journal!$B$5:$B$504,"&gt;="&amp;$A33,Journal!$B$5:$B$504,"&lt;"&amp;EDATE($A33,1))+SUMIFS(Journal!$J$5:$J$504,Journal!$G$5:$G$504,"6170",Journal!$B$5:$B$504,"&gt;="&amp;$A33,Journal!$B$5:$B$504,"&lt;"&amp;EDATE($A33,1))-SUMIFS(Journal!$K$5:$K$504,Journal!$H$5:$H$504,"6170",Journal!$B$5:$B$504,"&gt;="&amp;$A33,Journal!$B$5:$B$504,"&lt;"&amp;EDATE($A33,1))</f>
        <v>0</v>
      </c>
      <c r="F33" s="126">
        <f t="shared" ref="F33:F44" si="3">B33-D33</f>
        <v>0</v>
      </c>
      <c r="G33" s="126">
        <f t="shared" ref="G33:G44" si="4">C33-E33</f>
        <v>0</v>
      </c>
      <c r="H33" s="127">
        <f t="shared" ref="H33:H44" si="5">G33-F33</f>
        <v>0</v>
      </c>
      <c r="I33" s="122"/>
      <c r="J33" s="122"/>
      <c r="K33" s="122"/>
      <c r="L33" s="122"/>
      <c r="M33" s="122"/>
      <c r="N33" s="44"/>
      <c r="O33" s="44"/>
      <c r="P33" s="44"/>
      <c r="Q33" s="44"/>
      <c r="R33" s="5"/>
      <c r="S33" s="5"/>
      <c r="T33" s="5"/>
      <c r="U33" s="5"/>
      <c r="V33" s="5"/>
      <c r="W33" s="5"/>
      <c r="X33" s="5"/>
      <c r="Y33" s="5"/>
      <c r="Z33" s="5"/>
    </row>
    <row r="34" spans="1:26">
      <c r="A34" s="86">
        <f>C$4</f>
        <v>46143</v>
      </c>
      <c r="B34" s="128">
        <f>C$7+C$8-C$9</f>
        <v>0</v>
      </c>
      <c r="C34" s="128">
        <f>SUMIFS(Journal!$K$5:$K$504,Journal!$H$5:$H$504,"4000",Journal!$B$5:$B$504,"&gt;="&amp;$A34,Journal!$B$5:$B$504,"&lt;"&amp;EDATE($A34,1))-SUMIFS(Journal!$J$5:$J$504,Journal!$G$5:$G$504,"4000",Journal!$B$5:$B$504,"&gt;="&amp;$A34,Journal!$B$5:$B$504,"&lt;"&amp;EDATE($A34,1))+SUMIFS(Journal!$K$5:$K$504,Journal!$H$5:$H$504,"4010",Journal!$B$5:$B$504,"&gt;="&amp;$A34,Journal!$B$5:$B$504,"&lt;"&amp;EDATE($A34,1))-SUMIFS(Journal!$J$5:$J$504,Journal!$G$5:$G$504,"4010",Journal!$B$5:$B$504,"&gt;="&amp;$A34,Journal!$B$5:$B$504,"&lt;"&amp;EDATE($A34,1))+-SUMIFS(Journal!$J$5:$J$504,Journal!$G$5:$G$504,"4020",Journal!$B$5:$B$504,"&gt;="&amp;$A34,Journal!$B$5:$B$504,"&lt;"&amp;EDATE($A34,1))+SUMIFS(Journal!$K$5:$K$504,Journal!$H$5:$H$504,"4020",Journal!$B$5:$B$504,"&gt;="&amp;$A34,Journal!$B$5:$B$504,"&lt;"&amp;EDATE($A34,1))</f>
        <v>0</v>
      </c>
      <c r="D34" s="128">
        <f>SUM(C$10:C$28)</f>
        <v>0</v>
      </c>
      <c r="E34" s="128">
        <f>SUMIFS(Journal!$J$5:$J$504,Journal!$G$5:$G$504,"5000",Journal!$B$5:$B$504,"&gt;="&amp;$A34,Journal!$B$5:$B$504,"&lt;"&amp;EDATE($A34,1))-SUMIFS(Journal!$K$5:$K$504,Journal!$H$5:$H$504,"5000",Journal!$B$5:$B$504,"&gt;="&amp;$A34,Journal!$B$5:$B$504,"&lt;"&amp;EDATE($A34,1))+SUMIFS(Journal!$J$5:$J$504,Journal!$G$5:$G$504,"6000",Journal!$B$5:$B$504,"&gt;="&amp;$A34,Journal!$B$5:$B$504,"&lt;"&amp;EDATE($A34,1))-SUMIFS(Journal!$K$5:$K$504,Journal!$H$5:$H$504,"6000",Journal!$B$5:$B$504,"&gt;="&amp;$A34,Journal!$B$5:$B$504,"&lt;"&amp;EDATE($A34,1))+SUMIFS(Journal!$J$5:$J$504,Journal!$G$5:$G$504,"6010",Journal!$B$5:$B$504,"&gt;="&amp;$A34,Journal!$B$5:$B$504,"&lt;"&amp;EDATE($A34,1))-SUMIFS(Journal!$K$5:$K$504,Journal!$H$5:$H$504,"6010",Journal!$B$5:$B$504,"&gt;="&amp;$A34,Journal!$B$5:$B$504,"&lt;"&amp;EDATE($A34,1))+SUMIFS(Journal!$J$5:$J$504,Journal!$G$5:$G$504,"6020",Journal!$B$5:$B$504,"&gt;="&amp;$A34,Journal!$B$5:$B$504,"&lt;"&amp;EDATE($A34,1))-SUMIFS(Journal!$K$5:$K$504,Journal!$H$5:$H$504,"6020",Journal!$B$5:$B$504,"&gt;="&amp;$A34,Journal!$B$5:$B$504,"&lt;"&amp;EDATE($A34,1))+SUMIFS(Journal!$J$5:$J$504,Journal!$G$5:$G$504,"6030",Journal!$B$5:$B$504,"&gt;="&amp;$A34,Journal!$B$5:$B$504,"&lt;"&amp;EDATE($A34,1))-SUMIFS(Journal!$K$5:$K$504,Journal!$H$5:$H$504,"6030",Journal!$B$5:$B$504,"&gt;="&amp;$A34,Journal!$B$5:$B$504,"&lt;"&amp;EDATE($A34,1))+SUMIFS(Journal!$J$5:$J$504,Journal!$G$5:$G$504,"6040",Journal!$B$5:$B$504,"&gt;="&amp;$A34,Journal!$B$5:$B$504,"&lt;"&amp;EDATE($A34,1))-SUMIFS(Journal!$K$5:$K$504,Journal!$H$5:$H$504,"6040",Journal!$B$5:$B$504,"&gt;="&amp;$A34,Journal!$B$5:$B$504,"&lt;"&amp;EDATE($A34,1))+SUMIFS(Journal!$J$5:$J$504,Journal!$G$5:$G$504,"6050",Journal!$B$5:$B$504,"&gt;="&amp;$A34,Journal!$B$5:$B$504,"&lt;"&amp;EDATE($A34,1))-SUMIFS(Journal!$K$5:$K$504,Journal!$H$5:$H$504,"6050",Journal!$B$5:$B$504,"&gt;="&amp;$A34,Journal!$B$5:$B$504,"&lt;"&amp;EDATE($A34,1))+SUMIFS(Journal!$J$5:$J$504,Journal!$G$5:$G$504,"6060",Journal!$B$5:$B$504,"&gt;="&amp;$A34,Journal!$B$5:$B$504,"&lt;"&amp;EDATE($A34,1))-SUMIFS(Journal!$K$5:$K$504,Journal!$H$5:$H$504,"6060",Journal!$B$5:$B$504,"&gt;="&amp;$A34,Journal!$B$5:$B$504,"&lt;"&amp;EDATE($A34,1))+SUMIFS(Journal!$J$5:$J$504,Journal!$G$5:$G$504,"6070",Journal!$B$5:$B$504,"&gt;="&amp;$A34,Journal!$B$5:$B$504,"&lt;"&amp;EDATE($A34,1))-SUMIFS(Journal!$K$5:$K$504,Journal!$H$5:$H$504,"6070",Journal!$B$5:$B$504,"&gt;="&amp;$A34,Journal!$B$5:$B$504,"&lt;"&amp;EDATE($A34,1))+SUMIFS(Journal!$J$5:$J$504,Journal!$G$5:$G$504,"6080",Journal!$B$5:$B$504,"&gt;="&amp;$A34,Journal!$B$5:$B$504,"&lt;"&amp;EDATE($A34,1))-SUMIFS(Journal!$K$5:$K$504,Journal!$H$5:$H$504,"6080",Journal!$B$5:$B$504,"&gt;="&amp;$A34,Journal!$B$5:$B$504,"&lt;"&amp;EDATE($A34,1))+SUMIFS(Journal!$J$5:$J$504,Journal!$G$5:$G$504,"6090",Journal!$B$5:$B$504,"&gt;="&amp;$A34,Journal!$B$5:$B$504,"&lt;"&amp;EDATE($A34,1))-SUMIFS(Journal!$K$5:$K$504,Journal!$H$5:$H$504,"6090",Journal!$B$5:$B$504,"&gt;="&amp;$A34,Journal!$B$5:$B$504,"&lt;"&amp;EDATE($A34,1))+SUMIFS(Journal!$J$5:$J$504,Journal!$G$5:$G$504,"6100",Journal!$B$5:$B$504,"&gt;="&amp;$A34,Journal!$B$5:$B$504,"&lt;"&amp;EDATE($A34,1))-SUMIFS(Journal!$K$5:$K$504,Journal!$H$5:$H$504,"6100",Journal!$B$5:$B$504,"&gt;="&amp;$A34,Journal!$B$5:$B$504,"&lt;"&amp;EDATE($A34,1))+SUMIFS(Journal!$J$5:$J$504,Journal!$G$5:$G$504,"6110",Journal!$B$5:$B$504,"&gt;="&amp;$A34,Journal!$B$5:$B$504,"&lt;"&amp;EDATE($A34,1))-SUMIFS(Journal!$K$5:$K$504,Journal!$H$5:$H$504,"6110",Journal!$B$5:$B$504,"&gt;="&amp;$A34,Journal!$B$5:$B$504,"&lt;"&amp;EDATE($A34,1))+SUMIFS(Journal!$J$5:$J$504,Journal!$G$5:$G$504,"6120",Journal!$B$5:$B$504,"&gt;="&amp;$A34,Journal!$B$5:$B$504,"&lt;"&amp;EDATE($A34,1))-SUMIFS(Journal!$K$5:$K$504,Journal!$H$5:$H$504,"6120",Journal!$B$5:$B$504,"&gt;="&amp;$A34,Journal!$B$5:$B$504,"&lt;"&amp;EDATE($A34,1))+SUMIFS(Journal!$J$5:$J$504,Journal!$G$5:$G$504,"6130",Journal!$B$5:$B$504,"&gt;="&amp;$A34,Journal!$B$5:$B$504,"&lt;"&amp;EDATE($A34,1))-SUMIFS(Journal!$K$5:$K$504,Journal!$H$5:$H$504,"6130",Journal!$B$5:$B$504,"&gt;="&amp;$A34,Journal!$B$5:$B$504,"&lt;"&amp;EDATE($A34,1))+SUMIFS(Journal!$J$5:$J$504,Journal!$G$5:$G$504,"6140",Journal!$B$5:$B$504,"&gt;="&amp;$A34,Journal!$B$5:$B$504,"&lt;"&amp;EDATE($A34,1))-SUMIFS(Journal!$K$5:$K$504,Journal!$H$5:$H$504,"6140",Journal!$B$5:$B$504,"&gt;="&amp;$A34,Journal!$B$5:$B$504,"&lt;"&amp;EDATE($A34,1))+SUMIFS(Journal!$J$5:$J$504,Journal!$G$5:$G$504,"6150",Journal!$B$5:$B$504,"&gt;="&amp;$A34,Journal!$B$5:$B$504,"&lt;"&amp;EDATE($A34,1))-SUMIFS(Journal!$K$5:$K$504,Journal!$H$5:$H$504,"6150",Journal!$B$5:$B$504,"&gt;="&amp;$A34,Journal!$B$5:$B$504,"&lt;"&amp;EDATE($A34,1))+SUMIFS(Journal!$J$5:$J$504,Journal!$G$5:$G$504,"6160",Journal!$B$5:$B$504,"&gt;="&amp;$A34,Journal!$B$5:$B$504,"&lt;"&amp;EDATE($A34,1))-SUMIFS(Journal!$K$5:$K$504,Journal!$H$5:$H$504,"6160",Journal!$B$5:$B$504,"&gt;="&amp;$A34,Journal!$B$5:$B$504,"&lt;"&amp;EDATE($A34,1))+SUMIFS(Journal!$J$5:$J$504,Journal!$G$5:$G$504,"6170",Journal!$B$5:$B$504,"&gt;="&amp;$A34,Journal!$B$5:$B$504,"&lt;"&amp;EDATE($A34,1))-SUMIFS(Journal!$K$5:$K$504,Journal!$H$5:$H$504,"6170",Journal!$B$5:$B$504,"&gt;="&amp;$A34,Journal!$B$5:$B$504,"&lt;"&amp;EDATE($A34,1))</f>
        <v>0</v>
      </c>
      <c r="F34" s="128">
        <f t="shared" si="3"/>
        <v>0</v>
      </c>
      <c r="G34" s="128">
        <f t="shared" si="4"/>
        <v>0</v>
      </c>
      <c r="H34" s="118">
        <f t="shared" si="5"/>
        <v>0</v>
      </c>
      <c r="I34" s="122"/>
      <c r="J34" s="122"/>
      <c r="K34" s="122"/>
      <c r="L34" s="122"/>
      <c r="M34" s="122"/>
      <c r="N34" s="44"/>
      <c r="O34" s="44"/>
      <c r="P34" s="44"/>
      <c r="Q34" s="44"/>
      <c r="R34" s="5"/>
      <c r="S34" s="5"/>
      <c r="T34" s="5"/>
      <c r="U34" s="5"/>
      <c r="V34" s="5"/>
      <c r="W34" s="5"/>
      <c r="X34" s="5"/>
      <c r="Y34" s="5"/>
      <c r="Z34" s="5"/>
    </row>
    <row r="35" spans="1:26">
      <c r="A35" s="86">
        <f>D$4</f>
        <v>46174</v>
      </c>
      <c r="B35" s="128">
        <f>D$7+D$8-D$9</f>
        <v>0</v>
      </c>
      <c r="C35" s="128">
        <f>SUMIFS(Journal!$K$5:$K$504,Journal!$H$5:$H$504,"4000",Journal!$B$5:$B$504,"&gt;="&amp;$A35,Journal!$B$5:$B$504,"&lt;"&amp;EDATE($A35,1))-SUMIFS(Journal!$J$5:$J$504,Journal!$G$5:$G$504,"4000",Journal!$B$5:$B$504,"&gt;="&amp;$A35,Journal!$B$5:$B$504,"&lt;"&amp;EDATE($A35,1))+SUMIFS(Journal!$K$5:$K$504,Journal!$H$5:$H$504,"4010",Journal!$B$5:$B$504,"&gt;="&amp;$A35,Journal!$B$5:$B$504,"&lt;"&amp;EDATE($A35,1))-SUMIFS(Journal!$J$5:$J$504,Journal!$G$5:$G$504,"4010",Journal!$B$5:$B$504,"&gt;="&amp;$A35,Journal!$B$5:$B$504,"&lt;"&amp;EDATE($A35,1))+-SUMIFS(Journal!$J$5:$J$504,Journal!$G$5:$G$504,"4020",Journal!$B$5:$B$504,"&gt;="&amp;$A35,Journal!$B$5:$B$504,"&lt;"&amp;EDATE($A35,1))+SUMIFS(Journal!$K$5:$K$504,Journal!$H$5:$H$504,"4020",Journal!$B$5:$B$504,"&gt;="&amp;$A35,Journal!$B$5:$B$504,"&lt;"&amp;EDATE($A35,1))</f>
        <v>0</v>
      </c>
      <c r="D35" s="128">
        <f>SUM(D$10:D$28)</f>
        <v>0</v>
      </c>
      <c r="E35" s="128">
        <f>SUMIFS(Journal!$J$5:$J$504,Journal!$G$5:$G$504,"5000",Journal!$B$5:$B$504,"&gt;="&amp;$A35,Journal!$B$5:$B$504,"&lt;"&amp;EDATE($A35,1))-SUMIFS(Journal!$K$5:$K$504,Journal!$H$5:$H$504,"5000",Journal!$B$5:$B$504,"&gt;="&amp;$A35,Journal!$B$5:$B$504,"&lt;"&amp;EDATE($A35,1))+SUMIFS(Journal!$J$5:$J$504,Journal!$G$5:$G$504,"6000",Journal!$B$5:$B$504,"&gt;="&amp;$A35,Journal!$B$5:$B$504,"&lt;"&amp;EDATE($A35,1))-SUMIFS(Journal!$K$5:$K$504,Journal!$H$5:$H$504,"6000",Journal!$B$5:$B$504,"&gt;="&amp;$A35,Journal!$B$5:$B$504,"&lt;"&amp;EDATE($A35,1))+SUMIFS(Journal!$J$5:$J$504,Journal!$G$5:$G$504,"6010",Journal!$B$5:$B$504,"&gt;="&amp;$A35,Journal!$B$5:$B$504,"&lt;"&amp;EDATE($A35,1))-SUMIFS(Journal!$K$5:$K$504,Journal!$H$5:$H$504,"6010",Journal!$B$5:$B$504,"&gt;="&amp;$A35,Journal!$B$5:$B$504,"&lt;"&amp;EDATE($A35,1))+SUMIFS(Journal!$J$5:$J$504,Journal!$G$5:$G$504,"6020",Journal!$B$5:$B$504,"&gt;="&amp;$A35,Journal!$B$5:$B$504,"&lt;"&amp;EDATE($A35,1))-SUMIFS(Journal!$K$5:$K$504,Journal!$H$5:$H$504,"6020",Journal!$B$5:$B$504,"&gt;="&amp;$A35,Journal!$B$5:$B$504,"&lt;"&amp;EDATE($A35,1))+SUMIFS(Journal!$J$5:$J$504,Journal!$G$5:$G$504,"6030",Journal!$B$5:$B$504,"&gt;="&amp;$A35,Journal!$B$5:$B$504,"&lt;"&amp;EDATE($A35,1))-SUMIFS(Journal!$K$5:$K$504,Journal!$H$5:$H$504,"6030",Journal!$B$5:$B$504,"&gt;="&amp;$A35,Journal!$B$5:$B$504,"&lt;"&amp;EDATE($A35,1))+SUMIFS(Journal!$J$5:$J$504,Journal!$G$5:$G$504,"6040",Journal!$B$5:$B$504,"&gt;="&amp;$A35,Journal!$B$5:$B$504,"&lt;"&amp;EDATE($A35,1))-SUMIFS(Journal!$K$5:$K$504,Journal!$H$5:$H$504,"6040",Journal!$B$5:$B$504,"&gt;="&amp;$A35,Journal!$B$5:$B$504,"&lt;"&amp;EDATE($A35,1))+SUMIFS(Journal!$J$5:$J$504,Journal!$G$5:$G$504,"6050",Journal!$B$5:$B$504,"&gt;="&amp;$A35,Journal!$B$5:$B$504,"&lt;"&amp;EDATE($A35,1))-SUMIFS(Journal!$K$5:$K$504,Journal!$H$5:$H$504,"6050",Journal!$B$5:$B$504,"&gt;="&amp;$A35,Journal!$B$5:$B$504,"&lt;"&amp;EDATE($A35,1))+SUMIFS(Journal!$J$5:$J$504,Journal!$G$5:$G$504,"6060",Journal!$B$5:$B$504,"&gt;="&amp;$A35,Journal!$B$5:$B$504,"&lt;"&amp;EDATE($A35,1))-SUMIFS(Journal!$K$5:$K$504,Journal!$H$5:$H$504,"6060",Journal!$B$5:$B$504,"&gt;="&amp;$A35,Journal!$B$5:$B$504,"&lt;"&amp;EDATE($A35,1))+SUMIFS(Journal!$J$5:$J$504,Journal!$G$5:$G$504,"6070",Journal!$B$5:$B$504,"&gt;="&amp;$A35,Journal!$B$5:$B$504,"&lt;"&amp;EDATE($A35,1))-SUMIFS(Journal!$K$5:$K$504,Journal!$H$5:$H$504,"6070",Journal!$B$5:$B$504,"&gt;="&amp;$A35,Journal!$B$5:$B$504,"&lt;"&amp;EDATE($A35,1))+SUMIFS(Journal!$J$5:$J$504,Journal!$G$5:$G$504,"6080",Journal!$B$5:$B$504,"&gt;="&amp;$A35,Journal!$B$5:$B$504,"&lt;"&amp;EDATE($A35,1))-SUMIFS(Journal!$K$5:$K$504,Journal!$H$5:$H$504,"6080",Journal!$B$5:$B$504,"&gt;="&amp;$A35,Journal!$B$5:$B$504,"&lt;"&amp;EDATE($A35,1))+SUMIFS(Journal!$J$5:$J$504,Journal!$G$5:$G$504,"6090",Journal!$B$5:$B$504,"&gt;="&amp;$A35,Journal!$B$5:$B$504,"&lt;"&amp;EDATE($A35,1))-SUMIFS(Journal!$K$5:$K$504,Journal!$H$5:$H$504,"6090",Journal!$B$5:$B$504,"&gt;="&amp;$A35,Journal!$B$5:$B$504,"&lt;"&amp;EDATE($A35,1))+SUMIFS(Journal!$J$5:$J$504,Journal!$G$5:$G$504,"6100",Journal!$B$5:$B$504,"&gt;="&amp;$A35,Journal!$B$5:$B$504,"&lt;"&amp;EDATE($A35,1))-SUMIFS(Journal!$K$5:$K$504,Journal!$H$5:$H$504,"6100",Journal!$B$5:$B$504,"&gt;="&amp;$A35,Journal!$B$5:$B$504,"&lt;"&amp;EDATE($A35,1))+SUMIFS(Journal!$J$5:$J$504,Journal!$G$5:$G$504,"6110",Journal!$B$5:$B$504,"&gt;="&amp;$A35,Journal!$B$5:$B$504,"&lt;"&amp;EDATE($A35,1))-SUMIFS(Journal!$K$5:$K$504,Journal!$H$5:$H$504,"6110",Journal!$B$5:$B$504,"&gt;="&amp;$A35,Journal!$B$5:$B$504,"&lt;"&amp;EDATE($A35,1))+SUMIFS(Journal!$J$5:$J$504,Journal!$G$5:$G$504,"6120",Journal!$B$5:$B$504,"&gt;="&amp;$A35,Journal!$B$5:$B$504,"&lt;"&amp;EDATE($A35,1))-SUMIFS(Journal!$K$5:$K$504,Journal!$H$5:$H$504,"6120",Journal!$B$5:$B$504,"&gt;="&amp;$A35,Journal!$B$5:$B$504,"&lt;"&amp;EDATE($A35,1))+SUMIFS(Journal!$J$5:$J$504,Journal!$G$5:$G$504,"6130",Journal!$B$5:$B$504,"&gt;="&amp;$A35,Journal!$B$5:$B$504,"&lt;"&amp;EDATE($A35,1))-SUMIFS(Journal!$K$5:$K$504,Journal!$H$5:$H$504,"6130",Journal!$B$5:$B$504,"&gt;="&amp;$A35,Journal!$B$5:$B$504,"&lt;"&amp;EDATE($A35,1))+SUMIFS(Journal!$J$5:$J$504,Journal!$G$5:$G$504,"6140",Journal!$B$5:$B$504,"&gt;="&amp;$A35,Journal!$B$5:$B$504,"&lt;"&amp;EDATE($A35,1))-SUMIFS(Journal!$K$5:$K$504,Journal!$H$5:$H$504,"6140",Journal!$B$5:$B$504,"&gt;="&amp;$A35,Journal!$B$5:$B$504,"&lt;"&amp;EDATE($A35,1))+SUMIFS(Journal!$J$5:$J$504,Journal!$G$5:$G$504,"6150",Journal!$B$5:$B$504,"&gt;="&amp;$A35,Journal!$B$5:$B$504,"&lt;"&amp;EDATE($A35,1))-SUMIFS(Journal!$K$5:$K$504,Journal!$H$5:$H$504,"6150",Journal!$B$5:$B$504,"&gt;="&amp;$A35,Journal!$B$5:$B$504,"&lt;"&amp;EDATE($A35,1))+SUMIFS(Journal!$J$5:$J$504,Journal!$G$5:$G$504,"6160",Journal!$B$5:$B$504,"&gt;="&amp;$A35,Journal!$B$5:$B$504,"&lt;"&amp;EDATE($A35,1))-SUMIFS(Journal!$K$5:$K$504,Journal!$H$5:$H$504,"6160",Journal!$B$5:$B$504,"&gt;="&amp;$A35,Journal!$B$5:$B$504,"&lt;"&amp;EDATE($A35,1))+SUMIFS(Journal!$J$5:$J$504,Journal!$G$5:$G$504,"6170",Journal!$B$5:$B$504,"&gt;="&amp;$A35,Journal!$B$5:$B$504,"&lt;"&amp;EDATE($A35,1))-SUMIFS(Journal!$K$5:$K$504,Journal!$H$5:$H$504,"6170",Journal!$B$5:$B$504,"&gt;="&amp;$A35,Journal!$B$5:$B$504,"&lt;"&amp;EDATE($A35,1))</f>
        <v>0</v>
      </c>
      <c r="F35" s="128">
        <f t="shared" si="3"/>
        <v>0</v>
      </c>
      <c r="G35" s="128">
        <f t="shared" si="4"/>
        <v>0</v>
      </c>
      <c r="H35" s="118">
        <f t="shared" si="5"/>
        <v>0</v>
      </c>
      <c r="I35" s="122"/>
      <c r="J35" s="122"/>
      <c r="K35" s="122"/>
      <c r="L35" s="122"/>
      <c r="M35" s="122"/>
      <c r="N35" s="44"/>
      <c r="O35" s="44"/>
      <c r="P35" s="44"/>
      <c r="Q35" s="44"/>
      <c r="R35" s="5"/>
      <c r="S35" s="5"/>
      <c r="T35" s="5"/>
      <c r="U35" s="5"/>
      <c r="V35" s="5"/>
      <c r="W35" s="5"/>
      <c r="X35" s="5"/>
      <c r="Y35" s="5"/>
      <c r="Z35" s="5"/>
    </row>
    <row r="36" spans="1:26">
      <c r="A36" s="86">
        <f>E$4</f>
        <v>46204</v>
      </c>
      <c r="B36" s="128">
        <f>E$7+E$8-E$9</f>
        <v>0</v>
      </c>
      <c r="C36" s="128">
        <f>SUMIFS(Journal!$K$5:$K$504,Journal!$H$5:$H$504,"4000",Journal!$B$5:$B$504,"&gt;="&amp;$A36,Journal!$B$5:$B$504,"&lt;"&amp;EDATE($A36,1))-SUMIFS(Journal!$J$5:$J$504,Journal!$G$5:$G$504,"4000",Journal!$B$5:$B$504,"&gt;="&amp;$A36,Journal!$B$5:$B$504,"&lt;"&amp;EDATE($A36,1))+SUMIFS(Journal!$K$5:$K$504,Journal!$H$5:$H$504,"4010",Journal!$B$5:$B$504,"&gt;="&amp;$A36,Journal!$B$5:$B$504,"&lt;"&amp;EDATE($A36,1))-SUMIFS(Journal!$J$5:$J$504,Journal!$G$5:$G$504,"4010",Journal!$B$5:$B$504,"&gt;="&amp;$A36,Journal!$B$5:$B$504,"&lt;"&amp;EDATE($A36,1))+-SUMIFS(Journal!$J$5:$J$504,Journal!$G$5:$G$504,"4020",Journal!$B$5:$B$504,"&gt;="&amp;$A36,Journal!$B$5:$B$504,"&lt;"&amp;EDATE($A36,1))+SUMIFS(Journal!$K$5:$K$504,Journal!$H$5:$H$504,"4020",Journal!$B$5:$B$504,"&gt;="&amp;$A36,Journal!$B$5:$B$504,"&lt;"&amp;EDATE($A36,1))</f>
        <v>0</v>
      </c>
      <c r="D36" s="128">
        <f>SUM(E$10:E$28)</f>
        <v>0</v>
      </c>
      <c r="E36" s="128">
        <f>SUMIFS(Journal!$J$5:$J$504,Journal!$G$5:$G$504,"5000",Journal!$B$5:$B$504,"&gt;="&amp;$A36,Journal!$B$5:$B$504,"&lt;"&amp;EDATE($A36,1))-SUMIFS(Journal!$K$5:$K$504,Journal!$H$5:$H$504,"5000",Journal!$B$5:$B$504,"&gt;="&amp;$A36,Journal!$B$5:$B$504,"&lt;"&amp;EDATE($A36,1))+SUMIFS(Journal!$J$5:$J$504,Journal!$G$5:$G$504,"6000",Journal!$B$5:$B$504,"&gt;="&amp;$A36,Journal!$B$5:$B$504,"&lt;"&amp;EDATE($A36,1))-SUMIFS(Journal!$K$5:$K$504,Journal!$H$5:$H$504,"6000",Journal!$B$5:$B$504,"&gt;="&amp;$A36,Journal!$B$5:$B$504,"&lt;"&amp;EDATE($A36,1))+SUMIFS(Journal!$J$5:$J$504,Journal!$G$5:$G$504,"6010",Journal!$B$5:$B$504,"&gt;="&amp;$A36,Journal!$B$5:$B$504,"&lt;"&amp;EDATE($A36,1))-SUMIFS(Journal!$K$5:$K$504,Journal!$H$5:$H$504,"6010",Journal!$B$5:$B$504,"&gt;="&amp;$A36,Journal!$B$5:$B$504,"&lt;"&amp;EDATE($A36,1))+SUMIFS(Journal!$J$5:$J$504,Journal!$G$5:$G$504,"6020",Journal!$B$5:$B$504,"&gt;="&amp;$A36,Journal!$B$5:$B$504,"&lt;"&amp;EDATE($A36,1))-SUMIFS(Journal!$K$5:$K$504,Journal!$H$5:$H$504,"6020",Journal!$B$5:$B$504,"&gt;="&amp;$A36,Journal!$B$5:$B$504,"&lt;"&amp;EDATE($A36,1))+SUMIFS(Journal!$J$5:$J$504,Journal!$G$5:$G$504,"6030",Journal!$B$5:$B$504,"&gt;="&amp;$A36,Journal!$B$5:$B$504,"&lt;"&amp;EDATE($A36,1))-SUMIFS(Journal!$K$5:$K$504,Journal!$H$5:$H$504,"6030",Journal!$B$5:$B$504,"&gt;="&amp;$A36,Journal!$B$5:$B$504,"&lt;"&amp;EDATE($A36,1))+SUMIFS(Journal!$J$5:$J$504,Journal!$G$5:$G$504,"6040",Journal!$B$5:$B$504,"&gt;="&amp;$A36,Journal!$B$5:$B$504,"&lt;"&amp;EDATE($A36,1))-SUMIFS(Journal!$K$5:$K$504,Journal!$H$5:$H$504,"6040",Journal!$B$5:$B$504,"&gt;="&amp;$A36,Journal!$B$5:$B$504,"&lt;"&amp;EDATE($A36,1))+SUMIFS(Journal!$J$5:$J$504,Journal!$G$5:$G$504,"6050",Journal!$B$5:$B$504,"&gt;="&amp;$A36,Journal!$B$5:$B$504,"&lt;"&amp;EDATE($A36,1))-SUMIFS(Journal!$K$5:$K$504,Journal!$H$5:$H$504,"6050",Journal!$B$5:$B$504,"&gt;="&amp;$A36,Journal!$B$5:$B$504,"&lt;"&amp;EDATE($A36,1))+SUMIFS(Journal!$J$5:$J$504,Journal!$G$5:$G$504,"6060",Journal!$B$5:$B$504,"&gt;="&amp;$A36,Journal!$B$5:$B$504,"&lt;"&amp;EDATE($A36,1))-SUMIFS(Journal!$K$5:$K$504,Journal!$H$5:$H$504,"6060",Journal!$B$5:$B$504,"&gt;="&amp;$A36,Journal!$B$5:$B$504,"&lt;"&amp;EDATE($A36,1))+SUMIFS(Journal!$J$5:$J$504,Journal!$G$5:$G$504,"6070",Journal!$B$5:$B$504,"&gt;="&amp;$A36,Journal!$B$5:$B$504,"&lt;"&amp;EDATE($A36,1))-SUMIFS(Journal!$K$5:$K$504,Journal!$H$5:$H$504,"6070",Journal!$B$5:$B$504,"&gt;="&amp;$A36,Journal!$B$5:$B$504,"&lt;"&amp;EDATE($A36,1))+SUMIFS(Journal!$J$5:$J$504,Journal!$G$5:$G$504,"6080",Journal!$B$5:$B$504,"&gt;="&amp;$A36,Journal!$B$5:$B$504,"&lt;"&amp;EDATE($A36,1))-SUMIFS(Journal!$K$5:$K$504,Journal!$H$5:$H$504,"6080",Journal!$B$5:$B$504,"&gt;="&amp;$A36,Journal!$B$5:$B$504,"&lt;"&amp;EDATE($A36,1))+SUMIFS(Journal!$J$5:$J$504,Journal!$G$5:$G$504,"6090",Journal!$B$5:$B$504,"&gt;="&amp;$A36,Journal!$B$5:$B$504,"&lt;"&amp;EDATE($A36,1))-SUMIFS(Journal!$K$5:$K$504,Journal!$H$5:$H$504,"6090",Journal!$B$5:$B$504,"&gt;="&amp;$A36,Journal!$B$5:$B$504,"&lt;"&amp;EDATE($A36,1))+SUMIFS(Journal!$J$5:$J$504,Journal!$G$5:$G$504,"6100",Journal!$B$5:$B$504,"&gt;="&amp;$A36,Journal!$B$5:$B$504,"&lt;"&amp;EDATE($A36,1))-SUMIFS(Journal!$K$5:$K$504,Journal!$H$5:$H$504,"6100",Journal!$B$5:$B$504,"&gt;="&amp;$A36,Journal!$B$5:$B$504,"&lt;"&amp;EDATE($A36,1))+SUMIFS(Journal!$J$5:$J$504,Journal!$G$5:$G$504,"6110",Journal!$B$5:$B$504,"&gt;="&amp;$A36,Journal!$B$5:$B$504,"&lt;"&amp;EDATE($A36,1))-SUMIFS(Journal!$K$5:$K$504,Journal!$H$5:$H$504,"6110",Journal!$B$5:$B$504,"&gt;="&amp;$A36,Journal!$B$5:$B$504,"&lt;"&amp;EDATE($A36,1))+SUMIFS(Journal!$J$5:$J$504,Journal!$G$5:$G$504,"6120",Journal!$B$5:$B$504,"&gt;="&amp;$A36,Journal!$B$5:$B$504,"&lt;"&amp;EDATE($A36,1))-SUMIFS(Journal!$K$5:$K$504,Journal!$H$5:$H$504,"6120",Journal!$B$5:$B$504,"&gt;="&amp;$A36,Journal!$B$5:$B$504,"&lt;"&amp;EDATE($A36,1))+SUMIFS(Journal!$J$5:$J$504,Journal!$G$5:$G$504,"6130",Journal!$B$5:$B$504,"&gt;="&amp;$A36,Journal!$B$5:$B$504,"&lt;"&amp;EDATE($A36,1))-SUMIFS(Journal!$K$5:$K$504,Journal!$H$5:$H$504,"6130",Journal!$B$5:$B$504,"&gt;="&amp;$A36,Journal!$B$5:$B$504,"&lt;"&amp;EDATE($A36,1))+SUMIFS(Journal!$J$5:$J$504,Journal!$G$5:$G$504,"6140",Journal!$B$5:$B$504,"&gt;="&amp;$A36,Journal!$B$5:$B$504,"&lt;"&amp;EDATE($A36,1))-SUMIFS(Journal!$K$5:$K$504,Journal!$H$5:$H$504,"6140",Journal!$B$5:$B$504,"&gt;="&amp;$A36,Journal!$B$5:$B$504,"&lt;"&amp;EDATE($A36,1))+SUMIFS(Journal!$J$5:$J$504,Journal!$G$5:$G$504,"6150",Journal!$B$5:$B$504,"&gt;="&amp;$A36,Journal!$B$5:$B$504,"&lt;"&amp;EDATE($A36,1))-SUMIFS(Journal!$K$5:$K$504,Journal!$H$5:$H$504,"6150",Journal!$B$5:$B$504,"&gt;="&amp;$A36,Journal!$B$5:$B$504,"&lt;"&amp;EDATE($A36,1))+SUMIFS(Journal!$J$5:$J$504,Journal!$G$5:$G$504,"6160",Journal!$B$5:$B$504,"&gt;="&amp;$A36,Journal!$B$5:$B$504,"&lt;"&amp;EDATE($A36,1))-SUMIFS(Journal!$K$5:$K$504,Journal!$H$5:$H$504,"6160",Journal!$B$5:$B$504,"&gt;="&amp;$A36,Journal!$B$5:$B$504,"&lt;"&amp;EDATE($A36,1))+SUMIFS(Journal!$J$5:$J$504,Journal!$G$5:$G$504,"6170",Journal!$B$5:$B$504,"&gt;="&amp;$A36,Journal!$B$5:$B$504,"&lt;"&amp;EDATE($A36,1))-SUMIFS(Journal!$K$5:$K$504,Journal!$H$5:$H$504,"6170",Journal!$B$5:$B$504,"&gt;="&amp;$A36,Journal!$B$5:$B$504,"&lt;"&amp;EDATE($A36,1))</f>
        <v>0</v>
      </c>
      <c r="F36" s="128">
        <f t="shared" si="3"/>
        <v>0</v>
      </c>
      <c r="G36" s="128">
        <f t="shared" si="4"/>
        <v>0</v>
      </c>
      <c r="H36" s="118">
        <f t="shared" si="5"/>
        <v>0</v>
      </c>
      <c r="I36" s="122"/>
      <c r="J36" s="122"/>
      <c r="K36" s="122"/>
      <c r="L36" s="122"/>
      <c r="M36" s="122"/>
      <c r="N36" s="44"/>
      <c r="O36" s="44"/>
      <c r="P36" s="44"/>
      <c r="Q36" s="44"/>
      <c r="R36" s="5"/>
      <c r="S36" s="5"/>
      <c r="T36" s="5"/>
      <c r="U36" s="5"/>
      <c r="V36" s="5"/>
      <c r="W36" s="5"/>
      <c r="X36" s="5"/>
      <c r="Y36" s="5"/>
      <c r="Z36" s="5"/>
    </row>
    <row r="37" spans="1:26">
      <c r="A37" s="86">
        <f>F$4</f>
        <v>46235</v>
      </c>
      <c r="B37" s="128">
        <f>F$7+F$8-F$9</f>
        <v>0</v>
      </c>
      <c r="C37" s="128">
        <f>SUMIFS(Journal!$K$5:$K$504,Journal!$H$5:$H$504,"4000",Journal!$B$5:$B$504,"&gt;="&amp;$A37,Journal!$B$5:$B$504,"&lt;"&amp;EDATE($A37,1))-SUMIFS(Journal!$J$5:$J$504,Journal!$G$5:$G$504,"4000",Journal!$B$5:$B$504,"&gt;="&amp;$A37,Journal!$B$5:$B$504,"&lt;"&amp;EDATE($A37,1))+SUMIFS(Journal!$K$5:$K$504,Journal!$H$5:$H$504,"4010",Journal!$B$5:$B$504,"&gt;="&amp;$A37,Journal!$B$5:$B$504,"&lt;"&amp;EDATE($A37,1))-SUMIFS(Journal!$J$5:$J$504,Journal!$G$5:$G$504,"4010",Journal!$B$5:$B$504,"&gt;="&amp;$A37,Journal!$B$5:$B$504,"&lt;"&amp;EDATE($A37,1))+-SUMIFS(Journal!$J$5:$J$504,Journal!$G$5:$G$504,"4020",Journal!$B$5:$B$504,"&gt;="&amp;$A37,Journal!$B$5:$B$504,"&lt;"&amp;EDATE($A37,1))+SUMIFS(Journal!$K$5:$K$504,Journal!$H$5:$H$504,"4020",Journal!$B$5:$B$504,"&gt;="&amp;$A37,Journal!$B$5:$B$504,"&lt;"&amp;EDATE($A37,1))</f>
        <v>0</v>
      </c>
      <c r="D37" s="128">
        <f>SUM(F$10:F$28)</f>
        <v>0</v>
      </c>
      <c r="E37" s="128">
        <f>SUMIFS(Journal!$J$5:$J$504,Journal!$G$5:$G$504,"5000",Journal!$B$5:$B$504,"&gt;="&amp;$A37,Journal!$B$5:$B$504,"&lt;"&amp;EDATE($A37,1))-SUMIFS(Journal!$K$5:$K$504,Journal!$H$5:$H$504,"5000",Journal!$B$5:$B$504,"&gt;="&amp;$A37,Journal!$B$5:$B$504,"&lt;"&amp;EDATE($A37,1))+SUMIFS(Journal!$J$5:$J$504,Journal!$G$5:$G$504,"6000",Journal!$B$5:$B$504,"&gt;="&amp;$A37,Journal!$B$5:$B$504,"&lt;"&amp;EDATE($A37,1))-SUMIFS(Journal!$K$5:$K$504,Journal!$H$5:$H$504,"6000",Journal!$B$5:$B$504,"&gt;="&amp;$A37,Journal!$B$5:$B$504,"&lt;"&amp;EDATE($A37,1))+SUMIFS(Journal!$J$5:$J$504,Journal!$G$5:$G$504,"6010",Journal!$B$5:$B$504,"&gt;="&amp;$A37,Journal!$B$5:$B$504,"&lt;"&amp;EDATE($A37,1))-SUMIFS(Journal!$K$5:$K$504,Journal!$H$5:$H$504,"6010",Journal!$B$5:$B$504,"&gt;="&amp;$A37,Journal!$B$5:$B$504,"&lt;"&amp;EDATE($A37,1))+SUMIFS(Journal!$J$5:$J$504,Journal!$G$5:$G$504,"6020",Journal!$B$5:$B$504,"&gt;="&amp;$A37,Journal!$B$5:$B$504,"&lt;"&amp;EDATE($A37,1))-SUMIFS(Journal!$K$5:$K$504,Journal!$H$5:$H$504,"6020",Journal!$B$5:$B$504,"&gt;="&amp;$A37,Journal!$B$5:$B$504,"&lt;"&amp;EDATE($A37,1))+SUMIFS(Journal!$J$5:$J$504,Journal!$G$5:$G$504,"6030",Journal!$B$5:$B$504,"&gt;="&amp;$A37,Journal!$B$5:$B$504,"&lt;"&amp;EDATE($A37,1))-SUMIFS(Journal!$K$5:$K$504,Journal!$H$5:$H$504,"6030",Journal!$B$5:$B$504,"&gt;="&amp;$A37,Journal!$B$5:$B$504,"&lt;"&amp;EDATE($A37,1))+SUMIFS(Journal!$J$5:$J$504,Journal!$G$5:$G$504,"6040",Journal!$B$5:$B$504,"&gt;="&amp;$A37,Journal!$B$5:$B$504,"&lt;"&amp;EDATE($A37,1))-SUMIFS(Journal!$K$5:$K$504,Journal!$H$5:$H$504,"6040",Journal!$B$5:$B$504,"&gt;="&amp;$A37,Journal!$B$5:$B$504,"&lt;"&amp;EDATE($A37,1))+SUMIFS(Journal!$J$5:$J$504,Journal!$G$5:$G$504,"6050",Journal!$B$5:$B$504,"&gt;="&amp;$A37,Journal!$B$5:$B$504,"&lt;"&amp;EDATE($A37,1))-SUMIFS(Journal!$K$5:$K$504,Journal!$H$5:$H$504,"6050",Journal!$B$5:$B$504,"&gt;="&amp;$A37,Journal!$B$5:$B$504,"&lt;"&amp;EDATE($A37,1))+SUMIFS(Journal!$J$5:$J$504,Journal!$G$5:$G$504,"6060",Journal!$B$5:$B$504,"&gt;="&amp;$A37,Journal!$B$5:$B$504,"&lt;"&amp;EDATE($A37,1))-SUMIFS(Journal!$K$5:$K$504,Journal!$H$5:$H$504,"6060",Journal!$B$5:$B$504,"&gt;="&amp;$A37,Journal!$B$5:$B$504,"&lt;"&amp;EDATE($A37,1))+SUMIFS(Journal!$J$5:$J$504,Journal!$G$5:$G$504,"6070",Journal!$B$5:$B$504,"&gt;="&amp;$A37,Journal!$B$5:$B$504,"&lt;"&amp;EDATE($A37,1))-SUMIFS(Journal!$K$5:$K$504,Journal!$H$5:$H$504,"6070",Journal!$B$5:$B$504,"&gt;="&amp;$A37,Journal!$B$5:$B$504,"&lt;"&amp;EDATE($A37,1))+SUMIFS(Journal!$J$5:$J$504,Journal!$G$5:$G$504,"6080",Journal!$B$5:$B$504,"&gt;="&amp;$A37,Journal!$B$5:$B$504,"&lt;"&amp;EDATE($A37,1))-SUMIFS(Journal!$K$5:$K$504,Journal!$H$5:$H$504,"6080",Journal!$B$5:$B$504,"&gt;="&amp;$A37,Journal!$B$5:$B$504,"&lt;"&amp;EDATE($A37,1))+SUMIFS(Journal!$J$5:$J$504,Journal!$G$5:$G$504,"6090",Journal!$B$5:$B$504,"&gt;="&amp;$A37,Journal!$B$5:$B$504,"&lt;"&amp;EDATE($A37,1))-SUMIFS(Journal!$K$5:$K$504,Journal!$H$5:$H$504,"6090",Journal!$B$5:$B$504,"&gt;="&amp;$A37,Journal!$B$5:$B$504,"&lt;"&amp;EDATE($A37,1))+SUMIFS(Journal!$J$5:$J$504,Journal!$G$5:$G$504,"6100",Journal!$B$5:$B$504,"&gt;="&amp;$A37,Journal!$B$5:$B$504,"&lt;"&amp;EDATE($A37,1))-SUMIFS(Journal!$K$5:$K$504,Journal!$H$5:$H$504,"6100",Journal!$B$5:$B$504,"&gt;="&amp;$A37,Journal!$B$5:$B$504,"&lt;"&amp;EDATE($A37,1))+SUMIFS(Journal!$J$5:$J$504,Journal!$G$5:$G$504,"6110",Journal!$B$5:$B$504,"&gt;="&amp;$A37,Journal!$B$5:$B$504,"&lt;"&amp;EDATE($A37,1))-SUMIFS(Journal!$K$5:$K$504,Journal!$H$5:$H$504,"6110",Journal!$B$5:$B$504,"&gt;="&amp;$A37,Journal!$B$5:$B$504,"&lt;"&amp;EDATE($A37,1))+SUMIFS(Journal!$J$5:$J$504,Journal!$G$5:$G$504,"6120",Journal!$B$5:$B$504,"&gt;="&amp;$A37,Journal!$B$5:$B$504,"&lt;"&amp;EDATE($A37,1))-SUMIFS(Journal!$K$5:$K$504,Journal!$H$5:$H$504,"6120",Journal!$B$5:$B$504,"&gt;="&amp;$A37,Journal!$B$5:$B$504,"&lt;"&amp;EDATE($A37,1))+SUMIFS(Journal!$J$5:$J$504,Journal!$G$5:$G$504,"6130",Journal!$B$5:$B$504,"&gt;="&amp;$A37,Journal!$B$5:$B$504,"&lt;"&amp;EDATE($A37,1))-SUMIFS(Journal!$K$5:$K$504,Journal!$H$5:$H$504,"6130",Journal!$B$5:$B$504,"&gt;="&amp;$A37,Journal!$B$5:$B$504,"&lt;"&amp;EDATE($A37,1))+SUMIFS(Journal!$J$5:$J$504,Journal!$G$5:$G$504,"6140",Journal!$B$5:$B$504,"&gt;="&amp;$A37,Journal!$B$5:$B$504,"&lt;"&amp;EDATE($A37,1))-SUMIFS(Journal!$K$5:$K$504,Journal!$H$5:$H$504,"6140",Journal!$B$5:$B$504,"&gt;="&amp;$A37,Journal!$B$5:$B$504,"&lt;"&amp;EDATE($A37,1))+SUMIFS(Journal!$J$5:$J$504,Journal!$G$5:$G$504,"6150",Journal!$B$5:$B$504,"&gt;="&amp;$A37,Journal!$B$5:$B$504,"&lt;"&amp;EDATE($A37,1))-SUMIFS(Journal!$K$5:$K$504,Journal!$H$5:$H$504,"6150",Journal!$B$5:$B$504,"&gt;="&amp;$A37,Journal!$B$5:$B$504,"&lt;"&amp;EDATE($A37,1))+SUMIFS(Journal!$J$5:$J$504,Journal!$G$5:$G$504,"6160",Journal!$B$5:$B$504,"&gt;="&amp;$A37,Journal!$B$5:$B$504,"&lt;"&amp;EDATE($A37,1))-SUMIFS(Journal!$K$5:$K$504,Journal!$H$5:$H$504,"6160",Journal!$B$5:$B$504,"&gt;="&amp;$A37,Journal!$B$5:$B$504,"&lt;"&amp;EDATE($A37,1))+SUMIFS(Journal!$J$5:$J$504,Journal!$G$5:$G$504,"6170",Journal!$B$5:$B$504,"&gt;="&amp;$A37,Journal!$B$5:$B$504,"&lt;"&amp;EDATE($A37,1))-SUMIFS(Journal!$K$5:$K$504,Journal!$H$5:$H$504,"6170",Journal!$B$5:$B$504,"&gt;="&amp;$A37,Journal!$B$5:$B$504,"&lt;"&amp;EDATE($A37,1))</f>
        <v>0</v>
      </c>
      <c r="F37" s="128">
        <f t="shared" si="3"/>
        <v>0</v>
      </c>
      <c r="G37" s="128">
        <f t="shared" si="4"/>
        <v>0</v>
      </c>
      <c r="H37" s="118">
        <f t="shared" si="5"/>
        <v>0</v>
      </c>
      <c r="I37" s="122"/>
      <c r="J37" s="122"/>
      <c r="K37" s="122"/>
      <c r="L37" s="122"/>
      <c r="M37" s="122"/>
      <c r="N37" s="44"/>
      <c r="O37" s="44"/>
      <c r="P37" s="44"/>
      <c r="Q37" s="44"/>
      <c r="R37" s="5"/>
      <c r="S37" s="5"/>
      <c r="T37" s="5"/>
      <c r="U37" s="5"/>
      <c r="V37" s="5"/>
      <c r="W37" s="5"/>
      <c r="X37" s="5"/>
      <c r="Y37" s="5"/>
      <c r="Z37" s="5"/>
    </row>
    <row r="38" spans="1:26">
      <c r="A38" s="86">
        <f>G$4</f>
        <v>46266</v>
      </c>
      <c r="B38" s="128">
        <f>G$7+G$8-G$9</f>
        <v>0</v>
      </c>
      <c r="C38" s="128">
        <f>SUMIFS(Journal!$K$5:$K$504,Journal!$H$5:$H$504,"4000",Journal!$B$5:$B$504,"&gt;="&amp;$A38,Journal!$B$5:$B$504,"&lt;"&amp;EDATE($A38,1))-SUMIFS(Journal!$J$5:$J$504,Journal!$G$5:$G$504,"4000",Journal!$B$5:$B$504,"&gt;="&amp;$A38,Journal!$B$5:$B$504,"&lt;"&amp;EDATE($A38,1))+SUMIFS(Journal!$K$5:$K$504,Journal!$H$5:$H$504,"4010",Journal!$B$5:$B$504,"&gt;="&amp;$A38,Journal!$B$5:$B$504,"&lt;"&amp;EDATE($A38,1))-SUMIFS(Journal!$J$5:$J$504,Journal!$G$5:$G$504,"4010",Journal!$B$5:$B$504,"&gt;="&amp;$A38,Journal!$B$5:$B$504,"&lt;"&amp;EDATE($A38,1))+-SUMIFS(Journal!$J$5:$J$504,Journal!$G$5:$G$504,"4020",Journal!$B$5:$B$504,"&gt;="&amp;$A38,Journal!$B$5:$B$504,"&lt;"&amp;EDATE($A38,1))+SUMIFS(Journal!$K$5:$K$504,Journal!$H$5:$H$504,"4020",Journal!$B$5:$B$504,"&gt;="&amp;$A38,Journal!$B$5:$B$504,"&lt;"&amp;EDATE($A38,1))</f>
        <v>0</v>
      </c>
      <c r="D38" s="128">
        <f>SUM(G$10:G$28)</f>
        <v>0</v>
      </c>
      <c r="E38" s="128">
        <f>SUMIFS(Journal!$J$5:$J$504,Journal!$G$5:$G$504,"5000",Journal!$B$5:$B$504,"&gt;="&amp;$A38,Journal!$B$5:$B$504,"&lt;"&amp;EDATE($A38,1))-SUMIFS(Journal!$K$5:$K$504,Journal!$H$5:$H$504,"5000",Journal!$B$5:$B$504,"&gt;="&amp;$A38,Journal!$B$5:$B$504,"&lt;"&amp;EDATE($A38,1))+SUMIFS(Journal!$J$5:$J$504,Journal!$G$5:$G$504,"6000",Journal!$B$5:$B$504,"&gt;="&amp;$A38,Journal!$B$5:$B$504,"&lt;"&amp;EDATE($A38,1))-SUMIFS(Journal!$K$5:$K$504,Journal!$H$5:$H$504,"6000",Journal!$B$5:$B$504,"&gt;="&amp;$A38,Journal!$B$5:$B$504,"&lt;"&amp;EDATE($A38,1))+SUMIFS(Journal!$J$5:$J$504,Journal!$G$5:$G$504,"6010",Journal!$B$5:$B$504,"&gt;="&amp;$A38,Journal!$B$5:$B$504,"&lt;"&amp;EDATE($A38,1))-SUMIFS(Journal!$K$5:$K$504,Journal!$H$5:$H$504,"6010",Journal!$B$5:$B$504,"&gt;="&amp;$A38,Journal!$B$5:$B$504,"&lt;"&amp;EDATE($A38,1))+SUMIFS(Journal!$J$5:$J$504,Journal!$G$5:$G$504,"6020",Journal!$B$5:$B$504,"&gt;="&amp;$A38,Journal!$B$5:$B$504,"&lt;"&amp;EDATE($A38,1))-SUMIFS(Journal!$K$5:$K$504,Journal!$H$5:$H$504,"6020",Journal!$B$5:$B$504,"&gt;="&amp;$A38,Journal!$B$5:$B$504,"&lt;"&amp;EDATE($A38,1))+SUMIFS(Journal!$J$5:$J$504,Journal!$G$5:$G$504,"6030",Journal!$B$5:$B$504,"&gt;="&amp;$A38,Journal!$B$5:$B$504,"&lt;"&amp;EDATE($A38,1))-SUMIFS(Journal!$K$5:$K$504,Journal!$H$5:$H$504,"6030",Journal!$B$5:$B$504,"&gt;="&amp;$A38,Journal!$B$5:$B$504,"&lt;"&amp;EDATE($A38,1))+SUMIFS(Journal!$J$5:$J$504,Journal!$G$5:$G$504,"6040",Journal!$B$5:$B$504,"&gt;="&amp;$A38,Journal!$B$5:$B$504,"&lt;"&amp;EDATE($A38,1))-SUMIFS(Journal!$K$5:$K$504,Journal!$H$5:$H$504,"6040",Journal!$B$5:$B$504,"&gt;="&amp;$A38,Journal!$B$5:$B$504,"&lt;"&amp;EDATE($A38,1))+SUMIFS(Journal!$J$5:$J$504,Journal!$G$5:$G$504,"6050",Journal!$B$5:$B$504,"&gt;="&amp;$A38,Journal!$B$5:$B$504,"&lt;"&amp;EDATE($A38,1))-SUMIFS(Journal!$K$5:$K$504,Journal!$H$5:$H$504,"6050",Journal!$B$5:$B$504,"&gt;="&amp;$A38,Journal!$B$5:$B$504,"&lt;"&amp;EDATE($A38,1))+SUMIFS(Journal!$J$5:$J$504,Journal!$G$5:$G$504,"6060",Journal!$B$5:$B$504,"&gt;="&amp;$A38,Journal!$B$5:$B$504,"&lt;"&amp;EDATE($A38,1))-SUMIFS(Journal!$K$5:$K$504,Journal!$H$5:$H$504,"6060",Journal!$B$5:$B$504,"&gt;="&amp;$A38,Journal!$B$5:$B$504,"&lt;"&amp;EDATE($A38,1))+SUMIFS(Journal!$J$5:$J$504,Journal!$G$5:$G$504,"6070",Journal!$B$5:$B$504,"&gt;="&amp;$A38,Journal!$B$5:$B$504,"&lt;"&amp;EDATE($A38,1))-SUMIFS(Journal!$K$5:$K$504,Journal!$H$5:$H$504,"6070",Journal!$B$5:$B$504,"&gt;="&amp;$A38,Journal!$B$5:$B$504,"&lt;"&amp;EDATE($A38,1))+SUMIFS(Journal!$J$5:$J$504,Journal!$G$5:$G$504,"6080",Journal!$B$5:$B$504,"&gt;="&amp;$A38,Journal!$B$5:$B$504,"&lt;"&amp;EDATE($A38,1))-SUMIFS(Journal!$K$5:$K$504,Journal!$H$5:$H$504,"6080",Journal!$B$5:$B$504,"&gt;="&amp;$A38,Journal!$B$5:$B$504,"&lt;"&amp;EDATE($A38,1))+SUMIFS(Journal!$J$5:$J$504,Journal!$G$5:$G$504,"6090",Journal!$B$5:$B$504,"&gt;="&amp;$A38,Journal!$B$5:$B$504,"&lt;"&amp;EDATE($A38,1))-SUMIFS(Journal!$K$5:$K$504,Journal!$H$5:$H$504,"6090",Journal!$B$5:$B$504,"&gt;="&amp;$A38,Journal!$B$5:$B$504,"&lt;"&amp;EDATE($A38,1))+SUMIFS(Journal!$J$5:$J$504,Journal!$G$5:$G$504,"6100",Journal!$B$5:$B$504,"&gt;="&amp;$A38,Journal!$B$5:$B$504,"&lt;"&amp;EDATE($A38,1))-SUMIFS(Journal!$K$5:$K$504,Journal!$H$5:$H$504,"6100",Journal!$B$5:$B$504,"&gt;="&amp;$A38,Journal!$B$5:$B$504,"&lt;"&amp;EDATE($A38,1))+SUMIFS(Journal!$J$5:$J$504,Journal!$G$5:$G$504,"6110",Journal!$B$5:$B$504,"&gt;="&amp;$A38,Journal!$B$5:$B$504,"&lt;"&amp;EDATE($A38,1))-SUMIFS(Journal!$K$5:$K$504,Journal!$H$5:$H$504,"6110",Journal!$B$5:$B$504,"&gt;="&amp;$A38,Journal!$B$5:$B$504,"&lt;"&amp;EDATE($A38,1))+SUMIFS(Journal!$J$5:$J$504,Journal!$G$5:$G$504,"6120",Journal!$B$5:$B$504,"&gt;="&amp;$A38,Journal!$B$5:$B$504,"&lt;"&amp;EDATE($A38,1))-SUMIFS(Journal!$K$5:$K$504,Journal!$H$5:$H$504,"6120",Journal!$B$5:$B$504,"&gt;="&amp;$A38,Journal!$B$5:$B$504,"&lt;"&amp;EDATE($A38,1))+SUMIFS(Journal!$J$5:$J$504,Journal!$G$5:$G$504,"6130",Journal!$B$5:$B$504,"&gt;="&amp;$A38,Journal!$B$5:$B$504,"&lt;"&amp;EDATE($A38,1))-SUMIFS(Journal!$K$5:$K$504,Journal!$H$5:$H$504,"6130",Journal!$B$5:$B$504,"&gt;="&amp;$A38,Journal!$B$5:$B$504,"&lt;"&amp;EDATE($A38,1))+SUMIFS(Journal!$J$5:$J$504,Journal!$G$5:$G$504,"6140",Journal!$B$5:$B$504,"&gt;="&amp;$A38,Journal!$B$5:$B$504,"&lt;"&amp;EDATE($A38,1))-SUMIFS(Journal!$K$5:$K$504,Journal!$H$5:$H$504,"6140",Journal!$B$5:$B$504,"&gt;="&amp;$A38,Journal!$B$5:$B$504,"&lt;"&amp;EDATE($A38,1))+SUMIFS(Journal!$J$5:$J$504,Journal!$G$5:$G$504,"6150",Journal!$B$5:$B$504,"&gt;="&amp;$A38,Journal!$B$5:$B$504,"&lt;"&amp;EDATE($A38,1))-SUMIFS(Journal!$K$5:$K$504,Journal!$H$5:$H$504,"6150",Journal!$B$5:$B$504,"&gt;="&amp;$A38,Journal!$B$5:$B$504,"&lt;"&amp;EDATE($A38,1))+SUMIFS(Journal!$J$5:$J$504,Journal!$G$5:$G$504,"6160",Journal!$B$5:$B$504,"&gt;="&amp;$A38,Journal!$B$5:$B$504,"&lt;"&amp;EDATE($A38,1))-SUMIFS(Journal!$K$5:$K$504,Journal!$H$5:$H$504,"6160",Journal!$B$5:$B$504,"&gt;="&amp;$A38,Journal!$B$5:$B$504,"&lt;"&amp;EDATE($A38,1))+SUMIFS(Journal!$J$5:$J$504,Journal!$G$5:$G$504,"6170",Journal!$B$5:$B$504,"&gt;="&amp;$A38,Journal!$B$5:$B$504,"&lt;"&amp;EDATE($A38,1))-SUMIFS(Journal!$K$5:$K$504,Journal!$H$5:$H$504,"6170",Journal!$B$5:$B$504,"&gt;="&amp;$A38,Journal!$B$5:$B$504,"&lt;"&amp;EDATE($A38,1))</f>
        <v>0</v>
      </c>
      <c r="F38" s="128">
        <f t="shared" si="3"/>
        <v>0</v>
      </c>
      <c r="G38" s="128">
        <f t="shared" si="4"/>
        <v>0</v>
      </c>
      <c r="H38" s="118">
        <f t="shared" si="5"/>
        <v>0</v>
      </c>
      <c r="I38" s="122"/>
      <c r="J38" s="122"/>
      <c r="K38" s="122"/>
      <c r="L38" s="122"/>
      <c r="M38" s="122"/>
      <c r="N38" s="44"/>
      <c r="O38" s="44"/>
      <c r="P38" s="44"/>
      <c r="Q38" s="44"/>
      <c r="R38" s="5"/>
      <c r="S38" s="5"/>
      <c r="T38" s="5"/>
      <c r="U38" s="5"/>
      <c r="V38" s="5"/>
      <c r="W38" s="5"/>
      <c r="X38" s="5"/>
      <c r="Y38" s="5"/>
      <c r="Z38" s="5"/>
    </row>
    <row r="39" spans="1:26">
      <c r="A39" s="86">
        <f>H$4</f>
        <v>46296</v>
      </c>
      <c r="B39" s="128">
        <f>H$7+H$8-H$9</f>
        <v>0</v>
      </c>
      <c r="C39" s="128">
        <f>SUMIFS(Journal!$K$5:$K$504,Journal!$H$5:$H$504,"4000",Journal!$B$5:$B$504,"&gt;="&amp;$A39,Journal!$B$5:$B$504,"&lt;"&amp;EDATE($A39,1))-SUMIFS(Journal!$J$5:$J$504,Journal!$G$5:$G$504,"4000",Journal!$B$5:$B$504,"&gt;="&amp;$A39,Journal!$B$5:$B$504,"&lt;"&amp;EDATE($A39,1))+SUMIFS(Journal!$K$5:$K$504,Journal!$H$5:$H$504,"4010",Journal!$B$5:$B$504,"&gt;="&amp;$A39,Journal!$B$5:$B$504,"&lt;"&amp;EDATE($A39,1))-SUMIFS(Journal!$J$5:$J$504,Journal!$G$5:$G$504,"4010",Journal!$B$5:$B$504,"&gt;="&amp;$A39,Journal!$B$5:$B$504,"&lt;"&amp;EDATE($A39,1))+-SUMIFS(Journal!$J$5:$J$504,Journal!$G$5:$G$504,"4020",Journal!$B$5:$B$504,"&gt;="&amp;$A39,Journal!$B$5:$B$504,"&lt;"&amp;EDATE($A39,1))+SUMIFS(Journal!$K$5:$K$504,Journal!$H$5:$H$504,"4020",Journal!$B$5:$B$504,"&gt;="&amp;$A39,Journal!$B$5:$B$504,"&lt;"&amp;EDATE($A39,1))</f>
        <v>0</v>
      </c>
      <c r="D39" s="128">
        <f>SUM(H$10:H$28)</f>
        <v>0</v>
      </c>
      <c r="E39" s="128">
        <f>SUMIFS(Journal!$J$5:$J$504,Journal!$G$5:$G$504,"5000",Journal!$B$5:$B$504,"&gt;="&amp;$A39,Journal!$B$5:$B$504,"&lt;"&amp;EDATE($A39,1))-SUMIFS(Journal!$K$5:$K$504,Journal!$H$5:$H$504,"5000",Journal!$B$5:$B$504,"&gt;="&amp;$A39,Journal!$B$5:$B$504,"&lt;"&amp;EDATE($A39,1))+SUMIFS(Journal!$J$5:$J$504,Journal!$G$5:$G$504,"6000",Journal!$B$5:$B$504,"&gt;="&amp;$A39,Journal!$B$5:$B$504,"&lt;"&amp;EDATE($A39,1))-SUMIFS(Journal!$K$5:$K$504,Journal!$H$5:$H$504,"6000",Journal!$B$5:$B$504,"&gt;="&amp;$A39,Journal!$B$5:$B$504,"&lt;"&amp;EDATE($A39,1))+SUMIFS(Journal!$J$5:$J$504,Journal!$G$5:$G$504,"6010",Journal!$B$5:$B$504,"&gt;="&amp;$A39,Journal!$B$5:$B$504,"&lt;"&amp;EDATE($A39,1))-SUMIFS(Journal!$K$5:$K$504,Journal!$H$5:$H$504,"6010",Journal!$B$5:$B$504,"&gt;="&amp;$A39,Journal!$B$5:$B$504,"&lt;"&amp;EDATE($A39,1))+SUMIFS(Journal!$J$5:$J$504,Journal!$G$5:$G$504,"6020",Journal!$B$5:$B$504,"&gt;="&amp;$A39,Journal!$B$5:$B$504,"&lt;"&amp;EDATE($A39,1))-SUMIFS(Journal!$K$5:$K$504,Journal!$H$5:$H$504,"6020",Journal!$B$5:$B$504,"&gt;="&amp;$A39,Journal!$B$5:$B$504,"&lt;"&amp;EDATE($A39,1))+SUMIFS(Journal!$J$5:$J$504,Journal!$G$5:$G$504,"6030",Journal!$B$5:$B$504,"&gt;="&amp;$A39,Journal!$B$5:$B$504,"&lt;"&amp;EDATE($A39,1))-SUMIFS(Journal!$K$5:$K$504,Journal!$H$5:$H$504,"6030",Journal!$B$5:$B$504,"&gt;="&amp;$A39,Journal!$B$5:$B$504,"&lt;"&amp;EDATE($A39,1))+SUMIFS(Journal!$J$5:$J$504,Journal!$G$5:$G$504,"6040",Journal!$B$5:$B$504,"&gt;="&amp;$A39,Journal!$B$5:$B$504,"&lt;"&amp;EDATE($A39,1))-SUMIFS(Journal!$K$5:$K$504,Journal!$H$5:$H$504,"6040",Journal!$B$5:$B$504,"&gt;="&amp;$A39,Journal!$B$5:$B$504,"&lt;"&amp;EDATE($A39,1))+SUMIFS(Journal!$J$5:$J$504,Journal!$G$5:$G$504,"6050",Journal!$B$5:$B$504,"&gt;="&amp;$A39,Journal!$B$5:$B$504,"&lt;"&amp;EDATE($A39,1))-SUMIFS(Journal!$K$5:$K$504,Journal!$H$5:$H$504,"6050",Journal!$B$5:$B$504,"&gt;="&amp;$A39,Journal!$B$5:$B$504,"&lt;"&amp;EDATE($A39,1))+SUMIFS(Journal!$J$5:$J$504,Journal!$G$5:$G$504,"6060",Journal!$B$5:$B$504,"&gt;="&amp;$A39,Journal!$B$5:$B$504,"&lt;"&amp;EDATE($A39,1))-SUMIFS(Journal!$K$5:$K$504,Journal!$H$5:$H$504,"6060",Journal!$B$5:$B$504,"&gt;="&amp;$A39,Journal!$B$5:$B$504,"&lt;"&amp;EDATE($A39,1))+SUMIFS(Journal!$J$5:$J$504,Journal!$G$5:$G$504,"6070",Journal!$B$5:$B$504,"&gt;="&amp;$A39,Journal!$B$5:$B$504,"&lt;"&amp;EDATE($A39,1))-SUMIFS(Journal!$K$5:$K$504,Journal!$H$5:$H$504,"6070",Journal!$B$5:$B$504,"&gt;="&amp;$A39,Journal!$B$5:$B$504,"&lt;"&amp;EDATE($A39,1))+SUMIFS(Journal!$J$5:$J$504,Journal!$G$5:$G$504,"6080",Journal!$B$5:$B$504,"&gt;="&amp;$A39,Journal!$B$5:$B$504,"&lt;"&amp;EDATE($A39,1))-SUMIFS(Journal!$K$5:$K$504,Journal!$H$5:$H$504,"6080",Journal!$B$5:$B$504,"&gt;="&amp;$A39,Journal!$B$5:$B$504,"&lt;"&amp;EDATE($A39,1))+SUMIFS(Journal!$J$5:$J$504,Journal!$G$5:$G$504,"6090",Journal!$B$5:$B$504,"&gt;="&amp;$A39,Journal!$B$5:$B$504,"&lt;"&amp;EDATE($A39,1))-SUMIFS(Journal!$K$5:$K$504,Journal!$H$5:$H$504,"6090",Journal!$B$5:$B$504,"&gt;="&amp;$A39,Journal!$B$5:$B$504,"&lt;"&amp;EDATE($A39,1))+SUMIFS(Journal!$J$5:$J$504,Journal!$G$5:$G$504,"6100",Journal!$B$5:$B$504,"&gt;="&amp;$A39,Journal!$B$5:$B$504,"&lt;"&amp;EDATE($A39,1))-SUMIFS(Journal!$K$5:$K$504,Journal!$H$5:$H$504,"6100",Journal!$B$5:$B$504,"&gt;="&amp;$A39,Journal!$B$5:$B$504,"&lt;"&amp;EDATE($A39,1))+SUMIFS(Journal!$J$5:$J$504,Journal!$G$5:$G$504,"6110",Journal!$B$5:$B$504,"&gt;="&amp;$A39,Journal!$B$5:$B$504,"&lt;"&amp;EDATE($A39,1))-SUMIFS(Journal!$K$5:$K$504,Journal!$H$5:$H$504,"6110",Journal!$B$5:$B$504,"&gt;="&amp;$A39,Journal!$B$5:$B$504,"&lt;"&amp;EDATE($A39,1))+SUMIFS(Journal!$J$5:$J$504,Journal!$G$5:$G$504,"6120",Journal!$B$5:$B$504,"&gt;="&amp;$A39,Journal!$B$5:$B$504,"&lt;"&amp;EDATE($A39,1))-SUMIFS(Journal!$K$5:$K$504,Journal!$H$5:$H$504,"6120",Journal!$B$5:$B$504,"&gt;="&amp;$A39,Journal!$B$5:$B$504,"&lt;"&amp;EDATE($A39,1))+SUMIFS(Journal!$J$5:$J$504,Journal!$G$5:$G$504,"6130",Journal!$B$5:$B$504,"&gt;="&amp;$A39,Journal!$B$5:$B$504,"&lt;"&amp;EDATE($A39,1))-SUMIFS(Journal!$K$5:$K$504,Journal!$H$5:$H$504,"6130",Journal!$B$5:$B$504,"&gt;="&amp;$A39,Journal!$B$5:$B$504,"&lt;"&amp;EDATE($A39,1))+SUMIFS(Journal!$J$5:$J$504,Journal!$G$5:$G$504,"6140",Journal!$B$5:$B$504,"&gt;="&amp;$A39,Journal!$B$5:$B$504,"&lt;"&amp;EDATE($A39,1))-SUMIFS(Journal!$K$5:$K$504,Journal!$H$5:$H$504,"6140",Journal!$B$5:$B$504,"&gt;="&amp;$A39,Journal!$B$5:$B$504,"&lt;"&amp;EDATE($A39,1))+SUMIFS(Journal!$J$5:$J$504,Journal!$G$5:$G$504,"6150",Journal!$B$5:$B$504,"&gt;="&amp;$A39,Journal!$B$5:$B$504,"&lt;"&amp;EDATE($A39,1))-SUMIFS(Journal!$K$5:$K$504,Journal!$H$5:$H$504,"6150",Journal!$B$5:$B$504,"&gt;="&amp;$A39,Journal!$B$5:$B$504,"&lt;"&amp;EDATE($A39,1))+SUMIFS(Journal!$J$5:$J$504,Journal!$G$5:$G$504,"6160",Journal!$B$5:$B$504,"&gt;="&amp;$A39,Journal!$B$5:$B$504,"&lt;"&amp;EDATE($A39,1))-SUMIFS(Journal!$K$5:$K$504,Journal!$H$5:$H$504,"6160",Journal!$B$5:$B$504,"&gt;="&amp;$A39,Journal!$B$5:$B$504,"&lt;"&amp;EDATE($A39,1))+SUMIFS(Journal!$J$5:$J$504,Journal!$G$5:$G$504,"6170",Journal!$B$5:$B$504,"&gt;="&amp;$A39,Journal!$B$5:$B$504,"&lt;"&amp;EDATE($A39,1))-SUMIFS(Journal!$K$5:$K$504,Journal!$H$5:$H$504,"6170",Journal!$B$5:$B$504,"&gt;="&amp;$A39,Journal!$B$5:$B$504,"&lt;"&amp;EDATE($A39,1))</f>
        <v>0</v>
      </c>
      <c r="F39" s="128">
        <f t="shared" si="3"/>
        <v>0</v>
      </c>
      <c r="G39" s="128">
        <f t="shared" si="4"/>
        <v>0</v>
      </c>
      <c r="H39" s="118">
        <f t="shared" si="5"/>
        <v>0</v>
      </c>
      <c r="I39" s="122"/>
      <c r="J39" s="122"/>
      <c r="K39" s="122"/>
      <c r="L39" s="122"/>
      <c r="M39" s="122"/>
      <c r="N39" s="44"/>
      <c r="O39" s="44"/>
      <c r="P39" s="44"/>
      <c r="Q39" s="44"/>
      <c r="R39" s="5"/>
      <c r="S39" s="5"/>
      <c r="T39" s="5"/>
      <c r="U39" s="5"/>
      <c r="V39" s="5"/>
      <c r="W39" s="5"/>
      <c r="X39" s="5"/>
      <c r="Y39" s="5"/>
      <c r="Z39" s="5"/>
    </row>
    <row r="40" spans="1:26">
      <c r="A40" s="86">
        <f>I$4</f>
        <v>46327</v>
      </c>
      <c r="B40" s="128">
        <f>I$7+I$8-I$9</f>
        <v>0</v>
      </c>
      <c r="C40" s="128">
        <f>SUMIFS(Journal!$K$5:$K$504,Journal!$H$5:$H$504,"4000",Journal!$B$5:$B$504,"&gt;="&amp;$A40,Journal!$B$5:$B$504,"&lt;"&amp;EDATE($A40,1))-SUMIFS(Journal!$J$5:$J$504,Journal!$G$5:$G$504,"4000",Journal!$B$5:$B$504,"&gt;="&amp;$A40,Journal!$B$5:$B$504,"&lt;"&amp;EDATE($A40,1))+SUMIFS(Journal!$K$5:$K$504,Journal!$H$5:$H$504,"4010",Journal!$B$5:$B$504,"&gt;="&amp;$A40,Journal!$B$5:$B$504,"&lt;"&amp;EDATE($A40,1))-SUMIFS(Journal!$J$5:$J$504,Journal!$G$5:$G$504,"4010",Journal!$B$5:$B$504,"&gt;="&amp;$A40,Journal!$B$5:$B$504,"&lt;"&amp;EDATE($A40,1))+-SUMIFS(Journal!$J$5:$J$504,Journal!$G$5:$G$504,"4020",Journal!$B$5:$B$504,"&gt;="&amp;$A40,Journal!$B$5:$B$504,"&lt;"&amp;EDATE($A40,1))+SUMIFS(Journal!$K$5:$K$504,Journal!$H$5:$H$504,"4020",Journal!$B$5:$B$504,"&gt;="&amp;$A40,Journal!$B$5:$B$504,"&lt;"&amp;EDATE($A40,1))</f>
        <v>0</v>
      </c>
      <c r="D40" s="128">
        <f>SUM(I$10:I$28)</f>
        <v>0</v>
      </c>
      <c r="E40" s="128">
        <f>SUMIFS(Journal!$J$5:$J$504,Journal!$G$5:$G$504,"5000",Journal!$B$5:$B$504,"&gt;="&amp;$A40,Journal!$B$5:$B$504,"&lt;"&amp;EDATE($A40,1))-SUMIFS(Journal!$K$5:$K$504,Journal!$H$5:$H$504,"5000",Journal!$B$5:$B$504,"&gt;="&amp;$A40,Journal!$B$5:$B$504,"&lt;"&amp;EDATE($A40,1))+SUMIFS(Journal!$J$5:$J$504,Journal!$G$5:$G$504,"6000",Journal!$B$5:$B$504,"&gt;="&amp;$A40,Journal!$B$5:$B$504,"&lt;"&amp;EDATE($A40,1))-SUMIFS(Journal!$K$5:$K$504,Journal!$H$5:$H$504,"6000",Journal!$B$5:$B$504,"&gt;="&amp;$A40,Journal!$B$5:$B$504,"&lt;"&amp;EDATE($A40,1))+SUMIFS(Journal!$J$5:$J$504,Journal!$G$5:$G$504,"6010",Journal!$B$5:$B$504,"&gt;="&amp;$A40,Journal!$B$5:$B$504,"&lt;"&amp;EDATE($A40,1))-SUMIFS(Journal!$K$5:$K$504,Journal!$H$5:$H$504,"6010",Journal!$B$5:$B$504,"&gt;="&amp;$A40,Journal!$B$5:$B$504,"&lt;"&amp;EDATE($A40,1))+SUMIFS(Journal!$J$5:$J$504,Journal!$G$5:$G$504,"6020",Journal!$B$5:$B$504,"&gt;="&amp;$A40,Journal!$B$5:$B$504,"&lt;"&amp;EDATE($A40,1))-SUMIFS(Journal!$K$5:$K$504,Journal!$H$5:$H$504,"6020",Journal!$B$5:$B$504,"&gt;="&amp;$A40,Journal!$B$5:$B$504,"&lt;"&amp;EDATE($A40,1))+SUMIFS(Journal!$J$5:$J$504,Journal!$G$5:$G$504,"6030",Journal!$B$5:$B$504,"&gt;="&amp;$A40,Journal!$B$5:$B$504,"&lt;"&amp;EDATE($A40,1))-SUMIFS(Journal!$K$5:$K$504,Journal!$H$5:$H$504,"6030",Journal!$B$5:$B$504,"&gt;="&amp;$A40,Journal!$B$5:$B$504,"&lt;"&amp;EDATE($A40,1))+SUMIFS(Journal!$J$5:$J$504,Journal!$G$5:$G$504,"6040",Journal!$B$5:$B$504,"&gt;="&amp;$A40,Journal!$B$5:$B$504,"&lt;"&amp;EDATE($A40,1))-SUMIFS(Journal!$K$5:$K$504,Journal!$H$5:$H$504,"6040",Journal!$B$5:$B$504,"&gt;="&amp;$A40,Journal!$B$5:$B$504,"&lt;"&amp;EDATE($A40,1))+SUMIFS(Journal!$J$5:$J$504,Journal!$G$5:$G$504,"6050",Journal!$B$5:$B$504,"&gt;="&amp;$A40,Journal!$B$5:$B$504,"&lt;"&amp;EDATE($A40,1))-SUMIFS(Journal!$K$5:$K$504,Journal!$H$5:$H$504,"6050",Journal!$B$5:$B$504,"&gt;="&amp;$A40,Journal!$B$5:$B$504,"&lt;"&amp;EDATE($A40,1))+SUMIFS(Journal!$J$5:$J$504,Journal!$G$5:$G$504,"6060",Journal!$B$5:$B$504,"&gt;="&amp;$A40,Journal!$B$5:$B$504,"&lt;"&amp;EDATE($A40,1))-SUMIFS(Journal!$K$5:$K$504,Journal!$H$5:$H$504,"6060",Journal!$B$5:$B$504,"&gt;="&amp;$A40,Journal!$B$5:$B$504,"&lt;"&amp;EDATE($A40,1))+SUMIFS(Journal!$J$5:$J$504,Journal!$G$5:$G$504,"6070",Journal!$B$5:$B$504,"&gt;="&amp;$A40,Journal!$B$5:$B$504,"&lt;"&amp;EDATE($A40,1))-SUMIFS(Journal!$K$5:$K$504,Journal!$H$5:$H$504,"6070",Journal!$B$5:$B$504,"&gt;="&amp;$A40,Journal!$B$5:$B$504,"&lt;"&amp;EDATE($A40,1))+SUMIFS(Journal!$J$5:$J$504,Journal!$G$5:$G$504,"6080",Journal!$B$5:$B$504,"&gt;="&amp;$A40,Journal!$B$5:$B$504,"&lt;"&amp;EDATE($A40,1))-SUMIFS(Journal!$K$5:$K$504,Journal!$H$5:$H$504,"6080",Journal!$B$5:$B$504,"&gt;="&amp;$A40,Journal!$B$5:$B$504,"&lt;"&amp;EDATE($A40,1))+SUMIFS(Journal!$J$5:$J$504,Journal!$G$5:$G$504,"6090",Journal!$B$5:$B$504,"&gt;="&amp;$A40,Journal!$B$5:$B$504,"&lt;"&amp;EDATE($A40,1))-SUMIFS(Journal!$K$5:$K$504,Journal!$H$5:$H$504,"6090",Journal!$B$5:$B$504,"&gt;="&amp;$A40,Journal!$B$5:$B$504,"&lt;"&amp;EDATE($A40,1))+SUMIFS(Journal!$J$5:$J$504,Journal!$G$5:$G$504,"6100",Journal!$B$5:$B$504,"&gt;="&amp;$A40,Journal!$B$5:$B$504,"&lt;"&amp;EDATE($A40,1))-SUMIFS(Journal!$K$5:$K$504,Journal!$H$5:$H$504,"6100",Journal!$B$5:$B$504,"&gt;="&amp;$A40,Journal!$B$5:$B$504,"&lt;"&amp;EDATE($A40,1))+SUMIFS(Journal!$J$5:$J$504,Journal!$G$5:$G$504,"6110",Journal!$B$5:$B$504,"&gt;="&amp;$A40,Journal!$B$5:$B$504,"&lt;"&amp;EDATE($A40,1))-SUMIFS(Journal!$K$5:$K$504,Journal!$H$5:$H$504,"6110",Journal!$B$5:$B$504,"&gt;="&amp;$A40,Journal!$B$5:$B$504,"&lt;"&amp;EDATE($A40,1))+SUMIFS(Journal!$J$5:$J$504,Journal!$G$5:$G$504,"6120",Journal!$B$5:$B$504,"&gt;="&amp;$A40,Journal!$B$5:$B$504,"&lt;"&amp;EDATE($A40,1))-SUMIFS(Journal!$K$5:$K$504,Journal!$H$5:$H$504,"6120",Journal!$B$5:$B$504,"&gt;="&amp;$A40,Journal!$B$5:$B$504,"&lt;"&amp;EDATE($A40,1))+SUMIFS(Journal!$J$5:$J$504,Journal!$G$5:$G$504,"6130",Journal!$B$5:$B$504,"&gt;="&amp;$A40,Journal!$B$5:$B$504,"&lt;"&amp;EDATE($A40,1))-SUMIFS(Journal!$K$5:$K$504,Journal!$H$5:$H$504,"6130",Journal!$B$5:$B$504,"&gt;="&amp;$A40,Journal!$B$5:$B$504,"&lt;"&amp;EDATE($A40,1))+SUMIFS(Journal!$J$5:$J$504,Journal!$G$5:$G$504,"6140",Journal!$B$5:$B$504,"&gt;="&amp;$A40,Journal!$B$5:$B$504,"&lt;"&amp;EDATE($A40,1))-SUMIFS(Journal!$K$5:$K$504,Journal!$H$5:$H$504,"6140",Journal!$B$5:$B$504,"&gt;="&amp;$A40,Journal!$B$5:$B$504,"&lt;"&amp;EDATE($A40,1))+SUMIFS(Journal!$J$5:$J$504,Journal!$G$5:$G$504,"6150",Journal!$B$5:$B$504,"&gt;="&amp;$A40,Journal!$B$5:$B$504,"&lt;"&amp;EDATE($A40,1))-SUMIFS(Journal!$K$5:$K$504,Journal!$H$5:$H$504,"6150",Journal!$B$5:$B$504,"&gt;="&amp;$A40,Journal!$B$5:$B$504,"&lt;"&amp;EDATE($A40,1))+SUMIFS(Journal!$J$5:$J$504,Journal!$G$5:$G$504,"6160",Journal!$B$5:$B$504,"&gt;="&amp;$A40,Journal!$B$5:$B$504,"&lt;"&amp;EDATE($A40,1))-SUMIFS(Journal!$K$5:$K$504,Journal!$H$5:$H$504,"6160",Journal!$B$5:$B$504,"&gt;="&amp;$A40,Journal!$B$5:$B$504,"&lt;"&amp;EDATE($A40,1))+SUMIFS(Journal!$J$5:$J$504,Journal!$G$5:$G$504,"6170",Journal!$B$5:$B$504,"&gt;="&amp;$A40,Journal!$B$5:$B$504,"&lt;"&amp;EDATE($A40,1))-SUMIFS(Journal!$K$5:$K$504,Journal!$H$5:$H$504,"6170",Journal!$B$5:$B$504,"&gt;="&amp;$A40,Journal!$B$5:$B$504,"&lt;"&amp;EDATE($A40,1))</f>
        <v>0</v>
      </c>
      <c r="F40" s="128">
        <f t="shared" si="3"/>
        <v>0</v>
      </c>
      <c r="G40" s="128">
        <f t="shared" si="4"/>
        <v>0</v>
      </c>
      <c r="H40" s="118">
        <f t="shared" si="5"/>
        <v>0</v>
      </c>
      <c r="I40" s="122"/>
      <c r="J40" s="122"/>
      <c r="K40" s="122"/>
      <c r="L40" s="122"/>
      <c r="M40" s="122"/>
      <c r="N40" s="44"/>
      <c r="O40" s="44"/>
      <c r="P40" s="44"/>
      <c r="Q40" s="44"/>
      <c r="R40" s="5"/>
      <c r="S40" s="5"/>
      <c r="T40" s="5"/>
      <c r="U40" s="5"/>
      <c r="V40" s="5"/>
      <c r="W40" s="5"/>
      <c r="X40" s="5"/>
      <c r="Y40" s="5"/>
      <c r="Z40" s="5"/>
    </row>
    <row r="41" spans="1:26">
      <c r="A41" s="86">
        <f>J$4</f>
        <v>46357</v>
      </c>
      <c r="B41" s="128">
        <f>J$7+J$8-J$9</f>
        <v>0</v>
      </c>
      <c r="C41" s="128">
        <f>SUMIFS(Journal!$K$5:$K$504,Journal!$H$5:$H$504,"4000",Journal!$B$5:$B$504,"&gt;="&amp;$A41,Journal!$B$5:$B$504,"&lt;"&amp;EDATE($A41,1))-SUMIFS(Journal!$J$5:$J$504,Journal!$G$5:$G$504,"4000",Journal!$B$5:$B$504,"&gt;="&amp;$A41,Journal!$B$5:$B$504,"&lt;"&amp;EDATE($A41,1))+SUMIFS(Journal!$K$5:$K$504,Journal!$H$5:$H$504,"4010",Journal!$B$5:$B$504,"&gt;="&amp;$A41,Journal!$B$5:$B$504,"&lt;"&amp;EDATE($A41,1))-SUMIFS(Journal!$J$5:$J$504,Journal!$G$5:$G$504,"4010",Journal!$B$5:$B$504,"&gt;="&amp;$A41,Journal!$B$5:$B$504,"&lt;"&amp;EDATE($A41,1))+-SUMIFS(Journal!$J$5:$J$504,Journal!$G$5:$G$504,"4020",Journal!$B$5:$B$504,"&gt;="&amp;$A41,Journal!$B$5:$B$504,"&lt;"&amp;EDATE($A41,1))+SUMIFS(Journal!$K$5:$K$504,Journal!$H$5:$H$504,"4020",Journal!$B$5:$B$504,"&gt;="&amp;$A41,Journal!$B$5:$B$504,"&lt;"&amp;EDATE($A41,1))</f>
        <v>0</v>
      </c>
      <c r="D41" s="128">
        <f>SUM(J$10:J$28)</f>
        <v>0</v>
      </c>
      <c r="E41" s="128">
        <f>SUMIFS(Journal!$J$5:$J$504,Journal!$G$5:$G$504,"5000",Journal!$B$5:$B$504,"&gt;="&amp;$A41,Journal!$B$5:$B$504,"&lt;"&amp;EDATE($A41,1))-SUMIFS(Journal!$K$5:$K$504,Journal!$H$5:$H$504,"5000",Journal!$B$5:$B$504,"&gt;="&amp;$A41,Journal!$B$5:$B$504,"&lt;"&amp;EDATE($A41,1))+SUMIFS(Journal!$J$5:$J$504,Journal!$G$5:$G$504,"6000",Journal!$B$5:$B$504,"&gt;="&amp;$A41,Journal!$B$5:$B$504,"&lt;"&amp;EDATE($A41,1))-SUMIFS(Journal!$K$5:$K$504,Journal!$H$5:$H$504,"6000",Journal!$B$5:$B$504,"&gt;="&amp;$A41,Journal!$B$5:$B$504,"&lt;"&amp;EDATE($A41,1))+SUMIFS(Journal!$J$5:$J$504,Journal!$G$5:$G$504,"6010",Journal!$B$5:$B$504,"&gt;="&amp;$A41,Journal!$B$5:$B$504,"&lt;"&amp;EDATE($A41,1))-SUMIFS(Journal!$K$5:$K$504,Journal!$H$5:$H$504,"6010",Journal!$B$5:$B$504,"&gt;="&amp;$A41,Journal!$B$5:$B$504,"&lt;"&amp;EDATE($A41,1))+SUMIFS(Journal!$J$5:$J$504,Journal!$G$5:$G$504,"6020",Journal!$B$5:$B$504,"&gt;="&amp;$A41,Journal!$B$5:$B$504,"&lt;"&amp;EDATE($A41,1))-SUMIFS(Journal!$K$5:$K$504,Journal!$H$5:$H$504,"6020",Journal!$B$5:$B$504,"&gt;="&amp;$A41,Journal!$B$5:$B$504,"&lt;"&amp;EDATE($A41,1))+SUMIFS(Journal!$J$5:$J$504,Journal!$G$5:$G$504,"6030",Journal!$B$5:$B$504,"&gt;="&amp;$A41,Journal!$B$5:$B$504,"&lt;"&amp;EDATE($A41,1))-SUMIFS(Journal!$K$5:$K$504,Journal!$H$5:$H$504,"6030",Journal!$B$5:$B$504,"&gt;="&amp;$A41,Journal!$B$5:$B$504,"&lt;"&amp;EDATE($A41,1))+SUMIFS(Journal!$J$5:$J$504,Journal!$G$5:$G$504,"6040",Journal!$B$5:$B$504,"&gt;="&amp;$A41,Journal!$B$5:$B$504,"&lt;"&amp;EDATE($A41,1))-SUMIFS(Journal!$K$5:$K$504,Journal!$H$5:$H$504,"6040",Journal!$B$5:$B$504,"&gt;="&amp;$A41,Journal!$B$5:$B$504,"&lt;"&amp;EDATE($A41,1))+SUMIFS(Journal!$J$5:$J$504,Journal!$G$5:$G$504,"6050",Journal!$B$5:$B$504,"&gt;="&amp;$A41,Journal!$B$5:$B$504,"&lt;"&amp;EDATE($A41,1))-SUMIFS(Journal!$K$5:$K$504,Journal!$H$5:$H$504,"6050",Journal!$B$5:$B$504,"&gt;="&amp;$A41,Journal!$B$5:$B$504,"&lt;"&amp;EDATE($A41,1))+SUMIFS(Journal!$J$5:$J$504,Journal!$G$5:$G$504,"6060",Journal!$B$5:$B$504,"&gt;="&amp;$A41,Journal!$B$5:$B$504,"&lt;"&amp;EDATE($A41,1))-SUMIFS(Journal!$K$5:$K$504,Journal!$H$5:$H$504,"6060",Journal!$B$5:$B$504,"&gt;="&amp;$A41,Journal!$B$5:$B$504,"&lt;"&amp;EDATE($A41,1))+SUMIFS(Journal!$J$5:$J$504,Journal!$G$5:$G$504,"6070",Journal!$B$5:$B$504,"&gt;="&amp;$A41,Journal!$B$5:$B$504,"&lt;"&amp;EDATE($A41,1))-SUMIFS(Journal!$K$5:$K$504,Journal!$H$5:$H$504,"6070",Journal!$B$5:$B$504,"&gt;="&amp;$A41,Journal!$B$5:$B$504,"&lt;"&amp;EDATE($A41,1))+SUMIFS(Journal!$J$5:$J$504,Journal!$G$5:$G$504,"6080",Journal!$B$5:$B$504,"&gt;="&amp;$A41,Journal!$B$5:$B$504,"&lt;"&amp;EDATE($A41,1))-SUMIFS(Journal!$K$5:$K$504,Journal!$H$5:$H$504,"6080",Journal!$B$5:$B$504,"&gt;="&amp;$A41,Journal!$B$5:$B$504,"&lt;"&amp;EDATE($A41,1))+SUMIFS(Journal!$J$5:$J$504,Journal!$G$5:$G$504,"6090",Journal!$B$5:$B$504,"&gt;="&amp;$A41,Journal!$B$5:$B$504,"&lt;"&amp;EDATE($A41,1))-SUMIFS(Journal!$K$5:$K$504,Journal!$H$5:$H$504,"6090",Journal!$B$5:$B$504,"&gt;="&amp;$A41,Journal!$B$5:$B$504,"&lt;"&amp;EDATE($A41,1))+SUMIFS(Journal!$J$5:$J$504,Journal!$G$5:$G$504,"6100",Journal!$B$5:$B$504,"&gt;="&amp;$A41,Journal!$B$5:$B$504,"&lt;"&amp;EDATE($A41,1))-SUMIFS(Journal!$K$5:$K$504,Journal!$H$5:$H$504,"6100",Journal!$B$5:$B$504,"&gt;="&amp;$A41,Journal!$B$5:$B$504,"&lt;"&amp;EDATE($A41,1))+SUMIFS(Journal!$J$5:$J$504,Journal!$G$5:$G$504,"6110",Journal!$B$5:$B$504,"&gt;="&amp;$A41,Journal!$B$5:$B$504,"&lt;"&amp;EDATE($A41,1))-SUMIFS(Journal!$K$5:$K$504,Journal!$H$5:$H$504,"6110",Journal!$B$5:$B$504,"&gt;="&amp;$A41,Journal!$B$5:$B$504,"&lt;"&amp;EDATE($A41,1))+SUMIFS(Journal!$J$5:$J$504,Journal!$G$5:$G$504,"6120",Journal!$B$5:$B$504,"&gt;="&amp;$A41,Journal!$B$5:$B$504,"&lt;"&amp;EDATE($A41,1))-SUMIFS(Journal!$K$5:$K$504,Journal!$H$5:$H$504,"6120",Journal!$B$5:$B$504,"&gt;="&amp;$A41,Journal!$B$5:$B$504,"&lt;"&amp;EDATE($A41,1))+SUMIFS(Journal!$J$5:$J$504,Journal!$G$5:$G$504,"6130",Journal!$B$5:$B$504,"&gt;="&amp;$A41,Journal!$B$5:$B$504,"&lt;"&amp;EDATE($A41,1))-SUMIFS(Journal!$K$5:$K$504,Journal!$H$5:$H$504,"6130",Journal!$B$5:$B$504,"&gt;="&amp;$A41,Journal!$B$5:$B$504,"&lt;"&amp;EDATE($A41,1))+SUMIFS(Journal!$J$5:$J$504,Journal!$G$5:$G$504,"6140",Journal!$B$5:$B$504,"&gt;="&amp;$A41,Journal!$B$5:$B$504,"&lt;"&amp;EDATE($A41,1))-SUMIFS(Journal!$K$5:$K$504,Journal!$H$5:$H$504,"6140",Journal!$B$5:$B$504,"&gt;="&amp;$A41,Journal!$B$5:$B$504,"&lt;"&amp;EDATE($A41,1))+SUMIFS(Journal!$J$5:$J$504,Journal!$G$5:$G$504,"6150",Journal!$B$5:$B$504,"&gt;="&amp;$A41,Journal!$B$5:$B$504,"&lt;"&amp;EDATE($A41,1))-SUMIFS(Journal!$K$5:$K$504,Journal!$H$5:$H$504,"6150",Journal!$B$5:$B$504,"&gt;="&amp;$A41,Journal!$B$5:$B$504,"&lt;"&amp;EDATE($A41,1))+SUMIFS(Journal!$J$5:$J$504,Journal!$G$5:$G$504,"6160",Journal!$B$5:$B$504,"&gt;="&amp;$A41,Journal!$B$5:$B$504,"&lt;"&amp;EDATE($A41,1))-SUMIFS(Journal!$K$5:$K$504,Journal!$H$5:$H$504,"6160",Journal!$B$5:$B$504,"&gt;="&amp;$A41,Journal!$B$5:$B$504,"&lt;"&amp;EDATE($A41,1))+SUMIFS(Journal!$J$5:$J$504,Journal!$G$5:$G$504,"6170",Journal!$B$5:$B$504,"&gt;="&amp;$A41,Journal!$B$5:$B$504,"&lt;"&amp;EDATE($A41,1))-SUMIFS(Journal!$K$5:$K$504,Journal!$H$5:$H$504,"6170",Journal!$B$5:$B$504,"&gt;="&amp;$A41,Journal!$B$5:$B$504,"&lt;"&amp;EDATE($A41,1))</f>
        <v>0</v>
      </c>
      <c r="F41" s="128">
        <f t="shared" si="3"/>
        <v>0</v>
      </c>
      <c r="G41" s="128">
        <f t="shared" si="4"/>
        <v>0</v>
      </c>
      <c r="H41" s="118">
        <f t="shared" si="5"/>
        <v>0</v>
      </c>
      <c r="I41" s="122"/>
      <c r="J41" s="122"/>
      <c r="K41" s="122"/>
      <c r="L41" s="122"/>
      <c r="M41" s="122"/>
      <c r="N41" s="44"/>
      <c r="O41" s="44"/>
      <c r="P41" s="44"/>
      <c r="Q41" s="44"/>
      <c r="R41" s="5"/>
      <c r="S41" s="5"/>
      <c r="T41" s="5"/>
      <c r="U41" s="5"/>
      <c r="V41" s="5"/>
      <c r="W41" s="5"/>
      <c r="X41" s="5"/>
      <c r="Y41" s="5"/>
      <c r="Z41" s="5"/>
    </row>
    <row r="42" spans="1:26">
      <c r="A42" s="86">
        <f>K$4</f>
        <v>46388</v>
      </c>
      <c r="B42" s="128">
        <f>K$7+K$8-K$9</f>
        <v>0</v>
      </c>
      <c r="C42" s="128">
        <f>SUMIFS(Journal!$K$5:$K$504,Journal!$H$5:$H$504,"4000",Journal!$B$5:$B$504,"&gt;="&amp;$A42,Journal!$B$5:$B$504,"&lt;"&amp;EDATE($A42,1))-SUMIFS(Journal!$J$5:$J$504,Journal!$G$5:$G$504,"4000",Journal!$B$5:$B$504,"&gt;="&amp;$A42,Journal!$B$5:$B$504,"&lt;"&amp;EDATE($A42,1))+SUMIFS(Journal!$K$5:$K$504,Journal!$H$5:$H$504,"4010",Journal!$B$5:$B$504,"&gt;="&amp;$A42,Journal!$B$5:$B$504,"&lt;"&amp;EDATE($A42,1))-SUMIFS(Journal!$J$5:$J$504,Journal!$G$5:$G$504,"4010",Journal!$B$5:$B$504,"&gt;="&amp;$A42,Journal!$B$5:$B$504,"&lt;"&amp;EDATE($A42,1))+-SUMIFS(Journal!$J$5:$J$504,Journal!$G$5:$G$504,"4020",Journal!$B$5:$B$504,"&gt;="&amp;$A42,Journal!$B$5:$B$504,"&lt;"&amp;EDATE($A42,1))+SUMIFS(Journal!$K$5:$K$504,Journal!$H$5:$H$504,"4020",Journal!$B$5:$B$504,"&gt;="&amp;$A42,Journal!$B$5:$B$504,"&lt;"&amp;EDATE($A42,1))</f>
        <v>0</v>
      </c>
      <c r="D42" s="128">
        <f>SUM(K$10:K$28)</f>
        <v>0</v>
      </c>
      <c r="E42" s="128">
        <f>SUMIFS(Journal!$J$5:$J$504,Journal!$G$5:$G$504,"5000",Journal!$B$5:$B$504,"&gt;="&amp;$A42,Journal!$B$5:$B$504,"&lt;"&amp;EDATE($A42,1))-SUMIFS(Journal!$K$5:$K$504,Journal!$H$5:$H$504,"5000",Journal!$B$5:$B$504,"&gt;="&amp;$A42,Journal!$B$5:$B$504,"&lt;"&amp;EDATE($A42,1))+SUMIFS(Journal!$J$5:$J$504,Journal!$G$5:$G$504,"6000",Journal!$B$5:$B$504,"&gt;="&amp;$A42,Journal!$B$5:$B$504,"&lt;"&amp;EDATE($A42,1))-SUMIFS(Journal!$K$5:$K$504,Journal!$H$5:$H$504,"6000",Journal!$B$5:$B$504,"&gt;="&amp;$A42,Journal!$B$5:$B$504,"&lt;"&amp;EDATE($A42,1))+SUMIFS(Journal!$J$5:$J$504,Journal!$G$5:$G$504,"6010",Journal!$B$5:$B$504,"&gt;="&amp;$A42,Journal!$B$5:$B$504,"&lt;"&amp;EDATE($A42,1))-SUMIFS(Journal!$K$5:$K$504,Journal!$H$5:$H$504,"6010",Journal!$B$5:$B$504,"&gt;="&amp;$A42,Journal!$B$5:$B$504,"&lt;"&amp;EDATE($A42,1))+SUMIFS(Journal!$J$5:$J$504,Journal!$G$5:$G$504,"6020",Journal!$B$5:$B$504,"&gt;="&amp;$A42,Journal!$B$5:$B$504,"&lt;"&amp;EDATE($A42,1))-SUMIFS(Journal!$K$5:$K$504,Journal!$H$5:$H$504,"6020",Journal!$B$5:$B$504,"&gt;="&amp;$A42,Journal!$B$5:$B$504,"&lt;"&amp;EDATE($A42,1))+SUMIFS(Journal!$J$5:$J$504,Journal!$G$5:$G$504,"6030",Journal!$B$5:$B$504,"&gt;="&amp;$A42,Journal!$B$5:$B$504,"&lt;"&amp;EDATE($A42,1))-SUMIFS(Journal!$K$5:$K$504,Journal!$H$5:$H$504,"6030",Journal!$B$5:$B$504,"&gt;="&amp;$A42,Journal!$B$5:$B$504,"&lt;"&amp;EDATE($A42,1))+SUMIFS(Journal!$J$5:$J$504,Journal!$G$5:$G$504,"6040",Journal!$B$5:$B$504,"&gt;="&amp;$A42,Journal!$B$5:$B$504,"&lt;"&amp;EDATE($A42,1))-SUMIFS(Journal!$K$5:$K$504,Journal!$H$5:$H$504,"6040",Journal!$B$5:$B$504,"&gt;="&amp;$A42,Journal!$B$5:$B$504,"&lt;"&amp;EDATE($A42,1))+SUMIFS(Journal!$J$5:$J$504,Journal!$G$5:$G$504,"6050",Journal!$B$5:$B$504,"&gt;="&amp;$A42,Journal!$B$5:$B$504,"&lt;"&amp;EDATE($A42,1))-SUMIFS(Journal!$K$5:$K$504,Journal!$H$5:$H$504,"6050",Journal!$B$5:$B$504,"&gt;="&amp;$A42,Journal!$B$5:$B$504,"&lt;"&amp;EDATE($A42,1))+SUMIFS(Journal!$J$5:$J$504,Journal!$G$5:$G$504,"6060",Journal!$B$5:$B$504,"&gt;="&amp;$A42,Journal!$B$5:$B$504,"&lt;"&amp;EDATE($A42,1))-SUMIFS(Journal!$K$5:$K$504,Journal!$H$5:$H$504,"6060",Journal!$B$5:$B$504,"&gt;="&amp;$A42,Journal!$B$5:$B$504,"&lt;"&amp;EDATE($A42,1))+SUMIFS(Journal!$J$5:$J$504,Journal!$G$5:$G$504,"6070",Journal!$B$5:$B$504,"&gt;="&amp;$A42,Journal!$B$5:$B$504,"&lt;"&amp;EDATE($A42,1))-SUMIFS(Journal!$K$5:$K$504,Journal!$H$5:$H$504,"6070",Journal!$B$5:$B$504,"&gt;="&amp;$A42,Journal!$B$5:$B$504,"&lt;"&amp;EDATE($A42,1))+SUMIFS(Journal!$J$5:$J$504,Journal!$G$5:$G$504,"6080",Journal!$B$5:$B$504,"&gt;="&amp;$A42,Journal!$B$5:$B$504,"&lt;"&amp;EDATE($A42,1))-SUMIFS(Journal!$K$5:$K$504,Journal!$H$5:$H$504,"6080",Journal!$B$5:$B$504,"&gt;="&amp;$A42,Journal!$B$5:$B$504,"&lt;"&amp;EDATE($A42,1))+SUMIFS(Journal!$J$5:$J$504,Journal!$G$5:$G$504,"6090",Journal!$B$5:$B$504,"&gt;="&amp;$A42,Journal!$B$5:$B$504,"&lt;"&amp;EDATE($A42,1))-SUMIFS(Journal!$K$5:$K$504,Journal!$H$5:$H$504,"6090",Journal!$B$5:$B$504,"&gt;="&amp;$A42,Journal!$B$5:$B$504,"&lt;"&amp;EDATE($A42,1))+SUMIFS(Journal!$J$5:$J$504,Journal!$G$5:$G$504,"6100",Journal!$B$5:$B$504,"&gt;="&amp;$A42,Journal!$B$5:$B$504,"&lt;"&amp;EDATE($A42,1))-SUMIFS(Journal!$K$5:$K$504,Journal!$H$5:$H$504,"6100",Journal!$B$5:$B$504,"&gt;="&amp;$A42,Journal!$B$5:$B$504,"&lt;"&amp;EDATE($A42,1))+SUMIFS(Journal!$J$5:$J$504,Journal!$G$5:$G$504,"6110",Journal!$B$5:$B$504,"&gt;="&amp;$A42,Journal!$B$5:$B$504,"&lt;"&amp;EDATE($A42,1))-SUMIFS(Journal!$K$5:$K$504,Journal!$H$5:$H$504,"6110",Journal!$B$5:$B$504,"&gt;="&amp;$A42,Journal!$B$5:$B$504,"&lt;"&amp;EDATE($A42,1))+SUMIFS(Journal!$J$5:$J$504,Journal!$G$5:$G$504,"6120",Journal!$B$5:$B$504,"&gt;="&amp;$A42,Journal!$B$5:$B$504,"&lt;"&amp;EDATE($A42,1))-SUMIFS(Journal!$K$5:$K$504,Journal!$H$5:$H$504,"6120",Journal!$B$5:$B$504,"&gt;="&amp;$A42,Journal!$B$5:$B$504,"&lt;"&amp;EDATE($A42,1))+SUMIFS(Journal!$J$5:$J$504,Journal!$G$5:$G$504,"6130",Journal!$B$5:$B$504,"&gt;="&amp;$A42,Journal!$B$5:$B$504,"&lt;"&amp;EDATE($A42,1))-SUMIFS(Journal!$K$5:$K$504,Journal!$H$5:$H$504,"6130",Journal!$B$5:$B$504,"&gt;="&amp;$A42,Journal!$B$5:$B$504,"&lt;"&amp;EDATE($A42,1))+SUMIFS(Journal!$J$5:$J$504,Journal!$G$5:$G$504,"6140",Journal!$B$5:$B$504,"&gt;="&amp;$A42,Journal!$B$5:$B$504,"&lt;"&amp;EDATE($A42,1))-SUMIFS(Journal!$K$5:$K$504,Journal!$H$5:$H$504,"6140",Journal!$B$5:$B$504,"&gt;="&amp;$A42,Journal!$B$5:$B$504,"&lt;"&amp;EDATE($A42,1))+SUMIFS(Journal!$J$5:$J$504,Journal!$G$5:$G$504,"6150",Journal!$B$5:$B$504,"&gt;="&amp;$A42,Journal!$B$5:$B$504,"&lt;"&amp;EDATE($A42,1))-SUMIFS(Journal!$K$5:$K$504,Journal!$H$5:$H$504,"6150",Journal!$B$5:$B$504,"&gt;="&amp;$A42,Journal!$B$5:$B$504,"&lt;"&amp;EDATE($A42,1))+SUMIFS(Journal!$J$5:$J$504,Journal!$G$5:$G$504,"6160",Journal!$B$5:$B$504,"&gt;="&amp;$A42,Journal!$B$5:$B$504,"&lt;"&amp;EDATE($A42,1))-SUMIFS(Journal!$K$5:$K$504,Journal!$H$5:$H$504,"6160",Journal!$B$5:$B$504,"&gt;="&amp;$A42,Journal!$B$5:$B$504,"&lt;"&amp;EDATE($A42,1))+SUMIFS(Journal!$J$5:$J$504,Journal!$G$5:$G$504,"6170",Journal!$B$5:$B$504,"&gt;="&amp;$A42,Journal!$B$5:$B$504,"&lt;"&amp;EDATE($A42,1))-SUMIFS(Journal!$K$5:$K$504,Journal!$H$5:$H$504,"6170",Journal!$B$5:$B$504,"&gt;="&amp;$A42,Journal!$B$5:$B$504,"&lt;"&amp;EDATE($A42,1))</f>
        <v>0</v>
      </c>
      <c r="F42" s="128">
        <f t="shared" si="3"/>
        <v>0</v>
      </c>
      <c r="G42" s="128">
        <f t="shared" si="4"/>
        <v>0</v>
      </c>
      <c r="H42" s="118">
        <f t="shared" si="5"/>
        <v>0</v>
      </c>
      <c r="I42" s="122"/>
      <c r="J42" s="122"/>
      <c r="K42" s="122"/>
      <c r="L42" s="122"/>
      <c r="M42" s="122"/>
      <c r="N42" s="44"/>
      <c r="O42" s="44"/>
      <c r="P42" s="44"/>
      <c r="Q42" s="44"/>
      <c r="R42" s="5"/>
      <c r="S42" s="5"/>
      <c r="T42" s="5"/>
      <c r="U42" s="5"/>
      <c r="V42" s="5"/>
      <c r="W42" s="5"/>
      <c r="X42" s="5"/>
      <c r="Y42" s="5"/>
      <c r="Z42" s="5"/>
    </row>
    <row r="43" spans="1:26">
      <c r="A43" s="86">
        <f>L$4</f>
        <v>46419</v>
      </c>
      <c r="B43" s="128">
        <f>L$7+L$8-L$9</f>
        <v>0</v>
      </c>
      <c r="C43" s="128">
        <f>SUMIFS(Journal!$K$5:$K$504,Journal!$H$5:$H$504,"4000",Journal!$B$5:$B$504,"&gt;="&amp;$A43,Journal!$B$5:$B$504,"&lt;"&amp;EDATE($A43,1))-SUMIFS(Journal!$J$5:$J$504,Journal!$G$5:$G$504,"4000",Journal!$B$5:$B$504,"&gt;="&amp;$A43,Journal!$B$5:$B$504,"&lt;"&amp;EDATE($A43,1))+SUMIFS(Journal!$K$5:$K$504,Journal!$H$5:$H$504,"4010",Journal!$B$5:$B$504,"&gt;="&amp;$A43,Journal!$B$5:$B$504,"&lt;"&amp;EDATE($A43,1))-SUMIFS(Journal!$J$5:$J$504,Journal!$G$5:$G$504,"4010",Journal!$B$5:$B$504,"&gt;="&amp;$A43,Journal!$B$5:$B$504,"&lt;"&amp;EDATE($A43,1))+-SUMIFS(Journal!$J$5:$J$504,Journal!$G$5:$G$504,"4020",Journal!$B$5:$B$504,"&gt;="&amp;$A43,Journal!$B$5:$B$504,"&lt;"&amp;EDATE($A43,1))+SUMIFS(Journal!$K$5:$K$504,Journal!$H$5:$H$504,"4020",Journal!$B$5:$B$504,"&gt;="&amp;$A43,Journal!$B$5:$B$504,"&lt;"&amp;EDATE($A43,1))</f>
        <v>0</v>
      </c>
      <c r="D43" s="128">
        <f>SUM(L$10:L$28)</f>
        <v>0</v>
      </c>
      <c r="E43" s="128">
        <f>SUMIFS(Journal!$J$5:$J$504,Journal!$G$5:$G$504,"5000",Journal!$B$5:$B$504,"&gt;="&amp;$A43,Journal!$B$5:$B$504,"&lt;"&amp;EDATE($A43,1))-SUMIFS(Journal!$K$5:$K$504,Journal!$H$5:$H$504,"5000",Journal!$B$5:$B$504,"&gt;="&amp;$A43,Journal!$B$5:$B$504,"&lt;"&amp;EDATE($A43,1))+SUMIFS(Journal!$J$5:$J$504,Journal!$G$5:$G$504,"6000",Journal!$B$5:$B$504,"&gt;="&amp;$A43,Journal!$B$5:$B$504,"&lt;"&amp;EDATE($A43,1))-SUMIFS(Journal!$K$5:$K$504,Journal!$H$5:$H$504,"6000",Journal!$B$5:$B$504,"&gt;="&amp;$A43,Journal!$B$5:$B$504,"&lt;"&amp;EDATE($A43,1))+SUMIFS(Journal!$J$5:$J$504,Journal!$G$5:$G$504,"6010",Journal!$B$5:$B$504,"&gt;="&amp;$A43,Journal!$B$5:$B$504,"&lt;"&amp;EDATE($A43,1))-SUMIFS(Journal!$K$5:$K$504,Journal!$H$5:$H$504,"6010",Journal!$B$5:$B$504,"&gt;="&amp;$A43,Journal!$B$5:$B$504,"&lt;"&amp;EDATE($A43,1))+SUMIFS(Journal!$J$5:$J$504,Journal!$G$5:$G$504,"6020",Journal!$B$5:$B$504,"&gt;="&amp;$A43,Journal!$B$5:$B$504,"&lt;"&amp;EDATE($A43,1))-SUMIFS(Journal!$K$5:$K$504,Journal!$H$5:$H$504,"6020",Journal!$B$5:$B$504,"&gt;="&amp;$A43,Journal!$B$5:$B$504,"&lt;"&amp;EDATE($A43,1))+SUMIFS(Journal!$J$5:$J$504,Journal!$G$5:$G$504,"6030",Journal!$B$5:$B$504,"&gt;="&amp;$A43,Journal!$B$5:$B$504,"&lt;"&amp;EDATE($A43,1))-SUMIFS(Journal!$K$5:$K$504,Journal!$H$5:$H$504,"6030",Journal!$B$5:$B$504,"&gt;="&amp;$A43,Journal!$B$5:$B$504,"&lt;"&amp;EDATE($A43,1))+SUMIFS(Journal!$J$5:$J$504,Journal!$G$5:$G$504,"6040",Journal!$B$5:$B$504,"&gt;="&amp;$A43,Journal!$B$5:$B$504,"&lt;"&amp;EDATE($A43,1))-SUMIFS(Journal!$K$5:$K$504,Journal!$H$5:$H$504,"6040",Journal!$B$5:$B$504,"&gt;="&amp;$A43,Journal!$B$5:$B$504,"&lt;"&amp;EDATE($A43,1))+SUMIFS(Journal!$J$5:$J$504,Journal!$G$5:$G$504,"6050",Journal!$B$5:$B$504,"&gt;="&amp;$A43,Journal!$B$5:$B$504,"&lt;"&amp;EDATE($A43,1))-SUMIFS(Journal!$K$5:$K$504,Journal!$H$5:$H$504,"6050",Journal!$B$5:$B$504,"&gt;="&amp;$A43,Journal!$B$5:$B$504,"&lt;"&amp;EDATE($A43,1))+SUMIFS(Journal!$J$5:$J$504,Journal!$G$5:$G$504,"6060",Journal!$B$5:$B$504,"&gt;="&amp;$A43,Journal!$B$5:$B$504,"&lt;"&amp;EDATE($A43,1))-SUMIFS(Journal!$K$5:$K$504,Journal!$H$5:$H$504,"6060",Journal!$B$5:$B$504,"&gt;="&amp;$A43,Journal!$B$5:$B$504,"&lt;"&amp;EDATE($A43,1))+SUMIFS(Journal!$J$5:$J$504,Journal!$G$5:$G$504,"6070",Journal!$B$5:$B$504,"&gt;="&amp;$A43,Journal!$B$5:$B$504,"&lt;"&amp;EDATE($A43,1))-SUMIFS(Journal!$K$5:$K$504,Journal!$H$5:$H$504,"6070",Journal!$B$5:$B$504,"&gt;="&amp;$A43,Journal!$B$5:$B$504,"&lt;"&amp;EDATE($A43,1))+SUMIFS(Journal!$J$5:$J$504,Journal!$G$5:$G$504,"6080",Journal!$B$5:$B$504,"&gt;="&amp;$A43,Journal!$B$5:$B$504,"&lt;"&amp;EDATE($A43,1))-SUMIFS(Journal!$K$5:$K$504,Journal!$H$5:$H$504,"6080",Journal!$B$5:$B$504,"&gt;="&amp;$A43,Journal!$B$5:$B$504,"&lt;"&amp;EDATE($A43,1))+SUMIFS(Journal!$J$5:$J$504,Journal!$G$5:$G$504,"6090",Journal!$B$5:$B$504,"&gt;="&amp;$A43,Journal!$B$5:$B$504,"&lt;"&amp;EDATE($A43,1))-SUMIFS(Journal!$K$5:$K$504,Journal!$H$5:$H$504,"6090",Journal!$B$5:$B$504,"&gt;="&amp;$A43,Journal!$B$5:$B$504,"&lt;"&amp;EDATE($A43,1))+SUMIFS(Journal!$J$5:$J$504,Journal!$G$5:$G$504,"6100",Journal!$B$5:$B$504,"&gt;="&amp;$A43,Journal!$B$5:$B$504,"&lt;"&amp;EDATE($A43,1))-SUMIFS(Journal!$K$5:$K$504,Journal!$H$5:$H$504,"6100",Journal!$B$5:$B$504,"&gt;="&amp;$A43,Journal!$B$5:$B$504,"&lt;"&amp;EDATE($A43,1))+SUMIFS(Journal!$J$5:$J$504,Journal!$G$5:$G$504,"6110",Journal!$B$5:$B$504,"&gt;="&amp;$A43,Journal!$B$5:$B$504,"&lt;"&amp;EDATE($A43,1))-SUMIFS(Journal!$K$5:$K$504,Journal!$H$5:$H$504,"6110",Journal!$B$5:$B$504,"&gt;="&amp;$A43,Journal!$B$5:$B$504,"&lt;"&amp;EDATE($A43,1))+SUMIFS(Journal!$J$5:$J$504,Journal!$G$5:$G$504,"6120",Journal!$B$5:$B$504,"&gt;="&amp;$A43,Journal!$B$5:$B$504,"&lt;"&amp;EDATE($A43,1))-SUMIFS(Journal!$K$5:$K$504,Journal!$H$5:$H$504,"6120",Journal!$B$5:$B$504,"&gt;="&amp;$A43,Journal!$B$5:$B$504,"&lt;"&amp;EDATE($A43,1))+SUMIFS(Journal!$J$5:$J$504,Journal!$G$5:$G$504,"6130",Journal!$B$5:$B$504,"&gt;="&amp;$A43,Journal!$B$5:$B$504,"&lt;"&amp;EDATE($A43,1))-SUMIFS(Journal!$K$5:$K$504,Journal!$H$5:$H$504,"6130",Journal!$B$5:$B$504,"&gt;="&amp;$A43,Journal!$B$5:$B$504,"&lt;"&amp;EDATE($A43,1))+SUMIFS(Journal!$J$5:$J$504,Journal!$G$5:$G$504,"6140",Journal!$B$5:$B$504,"&gt;="&amp;$A43,Journal!$B$5:$B$504,"&lt;"&amp;EDATE($A43,1))-SUMIFS(Journal!$K$5:$K$504,Journal!$H$5:$H$504,"6140",Journal!$B$5:$B$504,"&gt;="&amp;$A43,Journal!$B$5:$B$504,"&lt;"&amp;EDATE($A43,1))+SUMIFS(Journal!$J$5:$J$504,Journal!$G$5:$G$504,"6150",Journal!$B$5:$B$504,"&gt;="&amp;$A43,Journal!$B$5:$B$504,"&lt;"&amp;EDATE($A43,1))-SUMIFS(Journal!$K$5:$K$504,Journal!$H$5:$H$504,"6150",Journal!$B$5:$B$504,"&gt;="&amp;$A43,Journal!$B$5:$B$504,"&lt;"&amp;EDATE($A43,1))+SUMIFS(Journal!$J$5:$J$504,Journal!$G$5:$G$504,"6160",Journal!$B$5:$B$504,"&gt;="&amp;$A43,Journal!$B$5:$B$504,"&lt;"&amp;EDATE($A43,1))-SUMIFS(Journal!$K$5:$K$504,Journal!$H$5:$H$504,"6160",Journal!$B$5:$B$504,"&gt;="&amp;$A43,Journal!$B$5:$B$504,"&lt;"&amp;EDATE($A43,1))+SUMIFS(Journal!$J$5:$J$504,Journal!$G$5:$G$504,"6170",Journal!$B$5:$B$504,"&gt;="&amp;$A43,Journal!$B$5:$B$504,"&lt;"&amp;EDATE($A43,1))-SUMIFS(Journal!$K$5:$K$504,Journal!$H$5:$H$504,"6170",Journal!$B$5:$B$504,"&gt;="&amp;$A43,Journal!$B$5:$B$504,"&lt;"&amp;EDATE($A43,1))</f>
        <v>0</v>
      </c>
      <c r="F43" s="128">
        <f t="shared" si="3"/>
        <v>0</v>
      </c>
      <c r="G43" s="128">
        <f t="shared" si="4"/>
        <v>0</v>
      </c>
      <c r="H43" s="118">
        <f t="shared" si="5"/>
        <v>0</v>
      </c>
      <c r="I43" s="122"/>
      <c r="J43" s="122"/>
      <c r="K43" s="122"/>
      <c r="L43" s="122"/>
      <c r="M43" s="122"/>
      <c r="N43" s="44"/>
      <c r="O43" s="44"/>
      <c r="P43" s="44"/>
      <c r="Q43" s="44"/>
      <c r="R43" s="5"/>
      <c r="S43" s="5"/>
      <c r="T43" s="5"/>
      <c r="U43" s="5"/>
      <c r="V43" s="5"/>
      <c r="W43" s="5"/>
      <c r="X43" s="5"/>
      <c r="Y43" s="5"/>
      <c r="Z43" s="5"/>
    </row>
    <row r="44" spans="1:26">
      <c r="A44" s="87">
        <f>M$4</f>
        <v>46447</v>
      </c>
      <c r="B44" s="129">
        <f>M$7+M$8-M$9</f>
        <v>0</v>
      </c>
      <c r="C44" s="129">
        <f>SUMIFS(Journal!$K$5:$K$504,Journal!$H$5:$H$504,"4000",Journal!$B$5:$B$504,"&gt;="&amp;$A44,Journal!$B$5:$B$504,"&lt;"&amp;EDATE($A44,1))-SUMIFS(Journal!$J$5:$J$504,Journal!$G$5:$G$504,"4000",Journal!$B$5:$B$504,"&gt;="&amp;$A44,Journal!$B$5:$B$504,"&lt;"&amp;EDATE($A44,1))+SUMIFS(Journal!$K$5:$K$504,Journal!$H$5:$H$504,"4010",Journal!$B$5:$B$504,"&gt;="&amp;$A44,Journal!$B$5:$B$504,"&lt;"&amp;EDATE($A44,1))-SUMIFS(Journal!$J$5:$J$504,Journal!$G$5:$G$504,"4010",Journal!$B$5:$B$504,"&gt;="&amp;$A44,Journal!$B$5:$B$504,"&lt;"&amp;EDATE($A44,1))+-SUMIFS(Journal!$J$5:$J$504,Journal!$G$5:$G$504,"4020",Journal!$B$5:$B$504,"&gt;="&amp;$A44,Journal!$B$5:$B$504,"&lt;"&amp;EDATE($A44,1))+SUMIFS(Journal!$K$5:$K$504,Journal!$H$5:$H$504,"4020",Journal!$B$5:$B$504,"&gt;="&amp;$A44,Journal!$B$5:$B$504,"&lt;"&amp;EDATE($A44,1))</f>
        <v>0</v>
      </c>
      <c r="D44" s="129">
        <f>SUM(M$10:M$28)</f>
        <v>0</v>
      </c>
      <c r="E44" s="129">
        <f>SUMIFS(Journal!$J$5:$J$504,Journal!$G$5:$G$504,"5000",Journal!$B$5:$B$504,"&gt;="&amp;$A44,Journal!$B$5:$B$504,"&lt;"&amp;EDATE($A44,1))-SUMIFS(Journal!$K$5:$K$504,Journal!$H$5:$H$504,"5000",Journal!$B$5:$B$504,"&gt;="&amp;$A44,Journal!$B$5:$B$504,"&lt;"&amp;EDATE($A44,1))+SUMIFS(Journal!$J$5:$J$504,Journal!$G$5:$G$504,"6000",Journal!$B$5:$B$504,"&gt;="&amp;$A44,Journal!$B$5:$B$504,"&lt;"&amp;EDATE($A44,1))-SUMIFS(Journal!$K$5:$K$504,Journal!$H$5:$H$504,"6000",Journal!$B$5:$B$504,"&gt;="&amp;$A44,Journal!$B$5:$B$504,"&lt;"&amp;EDATE($A44,1))+SUMIFS(Journal!$J$5:$J$504,Journal!$G$5:$G$504,"6010",Journal!$B$5:$B$504,"&gt;="&amp;$A44,Journal!$B$5:$B$504,"&lt;"&amp;EDATE($A44,1))-SUMIFS(Journal!$K$5:$K$504,Journal!$H$5:$H$504,"6010",Journal!$B$5:$B$504,"&gt;="&amp;$A44,Journal!$B$5:$B$504,"&lt;"&amp;EDATE($A44,1))+SUMIFS(Journal!$J$5:$J$504,Journal!$G$5:$G$504,"6020",Journal!$B$5:$B$504,"&gt;="&amp;$A44,Journal!$B$5:$B$504,"&lt;"&amp;EDATE($A44,1))-SUMIFS(Journal!$K$5:$K$504,Journal!$H$5:$H$504,"6020",Journal!$B$5:$B$504,"&gt;="&amp;$A44,Journal!$B$5:$B$504,"&lt;"&amp;EDATE($A44,1))+SUMIFS(Journal!$J$5:$J$504,Journal!$G$5:$G$504,"6030",Journal!$B$5:$B$504,"&gt;="&amp;$A44,Journal!$B$5:$B$504,"&lt;"&amp;EDATE($A44,1))-SUMIFS(Journal!$K$5:$K$504,Journal!$H$5:$H$504,"6030",Journal!$B$5:$B$504,"&gt;="&amp;$A44,Journal!$B$5:$B$504,"&lt;"&amp;EDATE($A44,1))+SUMIFS(Journal!$J$5:$J$504,Journal!$G$5:$G$504,"6040",Journal!$B$5:$B$504,"&gt;="&amp;$A44,Journal!$B$5:$B$504,"&lt;"&amp;EDATE($A44,1))-SUMIFS(Journal!$K$5:$K$504,Journal!$H$5:$H$504,"6040",Journal!$B$5:$B$504,"&gt;="&amp;$A44,Journal!$B$5:$B$504,"&lt;"&amp;EDATE($A44,1))+SUMIFS(Journal!$J$5:$J$504,Journal!$G$5:$G$504,"6050",Journal!$B$5:$B$504,"&gt;="&amp;$A44,Journal!$B$5:$B$504,"&lt;"&amp;EDATE($A44,1))-SUMIFS(Journal!$K$5:$K$504,Journal!$H$5:$H$504,"6050",Journal!$B$5:$B$504,"&gt;="&amp;$A44,Journal!$B$5:$B$504,"&lt;"&amp;EDATE($A44,1))+SUMIFS(Journal!$J$5:$J$504,Journal!$G$5:$G$504,"6060",Journal!$B$5:$B$504,"&gt;="&amp;$A44,Journal!$B$5:$B$504,"&lt;"&amp;EDATE($A44,1))-SUMIFS(Journal!$K$5:$K$504,Journal!$H$5:$H$504,"6060",Journal!$B$5:$B$504,"&gt;="&amp;$A44,Journal!$B$5:$B$504,"&lt;"&amp;EDATE($A44,1))+SUMIFS(Journal!$J$5:$J$504,Journal!$G$5:$G$504,"6070",Journal!$B$5:$B$504,"&gt;="&amp;$A44,Journal!$B$5:$B$504,"&lt;"&amp;EDATE($A44,1))-SUMIFS(Journal!$K$5:$K$504,Journal!$H$5:$H$504,"6070",Journal!$B$5:$B$504,"&gt;="&amp;$A44,Journal!$B$5:$B$504,"&lt;"&amp;EDATE($A44,1))+SUMIFS(Journal!$J$5:$J$504,Journal!$G$5:$G$504,"6080",Journal!$B$5:$B$504,"&gt;="&amp;$A44,Journal!$B$5:$B$504,"&lt;"&amp;EDATE($A44,1))-SUMIFS(Journal!$K$5:$K$504,Journal!$H$5:$H$504,"6080",Journal!$B$5:$B$504,"&gt;="&amp;$A44,Journal!$B$5:$B$504,"&lt;"&amp;EDATE($A44,1))+SUMIFS(Journal!$J$5:$J$504,Journal!$G$5:$G$504,"6090",Journal!$B$5:$B$504,"&gt;="&amp;$A44,Journal!$B$5:$B$504,"&lt;"&amp;EDATE($A44,1))-SUMIFS(Journal!$K$5:$K$504,Journal!$H$5:$H$504,"6090",Journal!$B$5:$B$504,"&gt;="&amp;$A44,Journal!$B$5:$B$504,"&lt;"&amp;EDATE($A44,1))+SUMIFS(Journal!$J$5:$J$504,Journal!$G$5:$G$504,"6100",Journal!$B$5:$B$504,"&gt;="&amp;$A44,Journal!$B$5:$B$504,"&lt;"&amp;EDATE($A44,1))-SUMIFS(Journal!$K$5:$K$504,Journal!$H$5:$H$504,"6100",Journal!$B$5:$B$504,"&gt;="&amp;$A44,Journal!$B$5:$B$504,"&lt;"&amp;EDATE($A44,1))+SUMIFS(Journal!$J$5:$J$504,Journal!$G$5:$G$504,"6110",Journal!$B$5:$B$504,"&gt;="&amp;$A44,Journal!$B$5:$B$504,"&lt;"&amp;EDATE($A44,1))-SUMIFS(Journal!$K$5:$K$504,Journal!$H$5:$H$504,"6110",Journal!$B$5:$B$504,"&gt;="&amp;$A44,Journal!$B$5:$B$504,"&lt;"&amp;EDATE($A44,1))+SUMIFS(Journal!$J$5:$J$504,Journal!$G$5:$G$504,"6120",Journal!$B$5:$B$504,"&gt;="&amp;$A44,Journal!$B$5:$B$504,"&lt;"&amp;EDATE($A44,1))-SUMIFS(Journal!$K$5:$K$504,Journal!$H$5:$H$504,"6120",Journal!$B$5:$B$504,"&gt;="&amp;$A44,Journal!$B$5:$B$504,"&lt;"&amp;EDATE($A44,1))+SUMIFS(Journal!$J$5:$J$504,Journal!$G$5:$G$504,"6130",Journal!$B$5:$B$504,"&gt;="&amp;$A44,Journal!$B$5:$B$504,"&lt;"&amp;EDATE($A44,1))-SUMIFS(Journal!$K$5:$K$504,Journal!$H$5:$H$504,"6130",Journal!$B$5:$B$504,"&gt;="&amp;$A44,Journal!$B$5:$B$504,"&lt;"&amp;EDATE($A44,1))+SUMIFS(Journal!$J$5:$J$504,Journal!$G$5:$G$504,"6140",Journal!$B$5:$B$504,"&gt;="&amp;$A44,Journal!$B$5:$B$504,"&lt;"&amp;EDATE($A44,1))-SUMIFS(Journal!$K$5:$K$504,Journal!$H$5:$H$504,"6140",Journal!$B$5:$B$504,"&gt;="&amp;$A44,Journal!$B$5:$B$504,"&lt;"&amp;EDATE($A44,1))+SUMIFS(Journal!$J$5:$J$504,Journal!$G$5:$G$504,"6150",Journal!$B$5:$B$504,"&gt;="&amp;$A44,Journal!$B$5:$B$504,"&lt;"&amp;EDATE($A44,1))-SUMIFS(Journal!$K$5:$K$504,Journal!$H$5:$H$504,"6150",Journal!$B$5:$B$504,"&gt;="&amp;$A44,Journal!$B$5:$B$504,"&lt;"&amp;EDATE($A44,1))+SUMIFS(Journal!$J$5:$J$504,Journal!$G$5:$G$504,"6160",Journal!$B$5:$B$504,"&gt;="&amp;$A44,Journal!$B$5:$B$504,"&lt;"&amp;EDATE($A44,1))-SUMIFS(Journal!$K$5:$K$504,Journal!$H$5:$H$504,"6160",Journal!$B$5:$B$504,"&gt;="&amp;$A44,Journal!$B$5:$B$504,"&lt;"&amp;EDATE($A44,1))+SUMIFS(Journal!$J$5:$J$504,Journal!$G$5:$G$504,"6170",Journal!$B$5:$B$504,"&gt;="&amp;$A44,Journal!$B$5:$B$504,"&lt;"&amp;EDATE($A44,1))-SUMIFS(Journal!$K$5:$K$504,Journal!$H$5:$H$504,"6170",Journal!$B$5:$B$504,"&gt;="&amp;$A44,Journal!$B$5:$B$504,"&lt;"&amp;EDATE($A44,1))</f>
        <v>0</v>
      </c>
      <c r="F44" s="129">
        <f t="shared" si="3"/>
        <v>0</v>
      </c>
      <c r="G44" s="129">
        <f t="shared" si="4"/>
        <v>0</v>
      </c>
      <c r="H44" s="130">
        <f t="shared" si="5"/>
        <v>0</v>
      </c>
      <c r="I44" s="122"/>
      <c r="J44" s="122"/>
      <c r="K44" s="122"/>
      <c r="L44" s="122"/>
      <c r="M44" s="122"/>
      <c r="N44" s="44"/>
      <c r="O44" s="44"/>
      <c r="P44" s="44"/>
      <c r="Q44" s="44"/>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4">
    <mergeCell ref="A1:Q1"/>
    <mergeCell ref="A2:Q2"/>
    <mergeCell ref="A6:Q6"/>
    <mergeCell ref="A31:H31"/>
  </mergeCells>
  <conditionalFormatting sqref="H33:H44">
    <cfRule type="expression" dxfId="147" priority="1">
      <formula>H33&lt;0</formula>
    </cfRule>
    <cfRule type="expression" dxfId="146" priority="2">
      <formula>H33&gt;=0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600"/>
  <sheetViews>
    <sheetView topLeftCell="E1" workbookViewId="0">
      <selection sqref="A1:O1"/>
    </sheetView>
  </sheetViews>
  <sheetFormatPr defaultRowHeight="14.25"/>
  <cols>
    <col min="1" max="1" width="34" bestFit="1" customWidth="1"/>
    <col min="2" max="2" width="7.25" bestFit="1" customWidth="1"/>
    <col min="3" max="3" width="6.375" bestFit="1" customWidth="1"/>
    <col min="4" max="4" width="25.875" customWidth="1"/>
    <col min="5" max="5" width="23" bestFit="1" customWidth="1"/>
    <col min="6" max="6" width="5.75" bestFit="1" customWidth="1"/>
    <col min="7" max="8" width="11.625" customWidth="1"/>
    <col min="9" max="9" width="25" bestFit="1" customWidth="1"/>
    <col min="10" max="12" width="13" customWidth="1"/>
    <col min="13" max="13" width="23" bestFit="1" customWidth="1"/>
    <col min="14" max="15" width="13" customWidth="1"/>
  </cols>
  <sheetData>
    <row r="1" spans="1:26" ht="24">
      <c r="A1" s="155" t="s">
        <v>335</v>
      </c>
      <c r="B1" s="155"/>
      <c r="C1" s="155"/>
      <c r="D1" s="155"/>
      <c r="E1" s="155"/>
      <c r="F1" s="155"/>
      <c r="G1" s="155"/>
      <c r="H1" s="155"/>
      <c r="I1" s="155"/>
      <c r="J1" s="155"/>
      <c r="K1" s="155"/>
      <c r="L1" s="155"/>
      <c r="M1" s="155"/>
      <c r="N1" s="155"/>
      <c r="O1" s="155"/>
      <c r="P1" s="5"/>
      <c r="Q1" s="5"/>
      <c r="R1" s="5"/>
      <c r="S1" s="5"/>
      <c r="T1" s="5"/>
      <c r="U1" s="5"/>
      <c r="V1" s="5"/>
      <c r="W1" s="5"/>
      <c r="X1" s="5"/>
      <c r="Y1" s="5"/>
      <c r="Z1" s="5"/>
    </row>
    <row r="2" spans="1:26" ht="15">
      <c r="A2" s="135" t="s">
        <v>357</v>
      </c>
      <c r="B2" s="135"/>
      <c r="C2" s="135"/>
      <c r="D2" s="135"/>
      <c r="E2" s="135"/>
      <c r="F2" s="135"/>
      <c r="G2" s="135"/>
      <c r="H2" s="135"/>
      <c r="I2" s="135"/>
      <c r="J2" s="135"/>
      <c r="K2" s="135"/>
      <c r="L2" s="135"/>
      <c r="M2" s="135"/>
      <c r="N2" s="135"/>
      <c r="O2" s="135"/>
      <c r="P2" s="5"/>
      <c r="Q2" s="5"/>
      <c r="R2" s="5"/>
      <c r="S2" s="5"/>
      <c r="T2" s="5"/>
      <c r="U2" s="5"/>
      <c r="V2" s="5"/>
      <c r="W2" s="5"/>
      <c r="X2" s="5"/>
      <c r="Y2" s="5"/>
      <c r="Z2" s="5"/>
    </row>
    <row r="3" spans="1:26" ht="15">
      <c r="A3" s="136"/>
      <c r="B3" s="136"/>
      <c r="C3" s="136"/>
      <c r="D3" s="136"/>
      <c r="E3" s="136"/>
      <c r="F3" s="136"/>
      <c r="G3" s="136"/>
      <c r="H3" s="136"/>
      <c r="I3" s="136"/>
      <c r="J3" s="136"/>
      <c r="K3" s="136"/>
      <c r="L3" s="136"/>
      <c r="M3" s="136"/>
      <c r="N3" s="136"/>
      <c r="O3" s="136"/>
      <c r="P3" s="5"/>
      <c r="Q3" s="5"/>
      <c r="R3" s="5"/>
      <c r="S3" s="5"/>
      <c r="T3" s="5"/>
      <c r="U3" s="5"/>
      <c r="V3" s="5"/>
      <c r="W3" s="5"/>
      <c r="X3" s="5"/>
      <c r="Y3" s="5"/>
      <c r="Z3" s="5"/>
    </row>
    <row r="4" spans="1:26" ht="15">
      <c r="A4" s="156" t="s">
        <v>298</v>
      </c>
      <c r="B4" s="157"/>
      <c r="C4" s="157"/>
      <c r="D4" s="136"/>
      <c r="E4" s="156" t="s">
        <v>336</v>
      </c>
      <c r="F4" s="157"/>
      <c r="G4" s="157"/>
      <c r="H4" s="136"/>
      <c r="I4" s="156" t="s">
        <v>337</v>
      </c>
      <c r="J4" s="157"/>
      <c r="K4" s="157"/>
      <c r="L4" s="136"/>
      <c r="M4" s="156" t="s">
        <v>340</v>
      </c>
      <c r="N4" s="157"/>
      <c r="O4" s="157"/>
      <c r="P4" s="5"/>
      <c r="Q4" s="5"/>
      <c r="R4" s="5"/>
      <c r="S4" s="5"/>
      <c r="T4" s="5"/>
      <c r="U4" s="5"/>
      <c r="V4" s="5"/>
      <c r="W4" s="5"/>
      <c r="X4" s="5"/>
      <c r="Y4" s="5"/>
      <c r="Z4" s="5"/>
    </row>
    <row r="5" spans="1:26" ht="26.25">
      <c r="A5" s="158">
        <f>'P&amp;L'!B8</f>
        <v>0</v>
      </c>
      <c r="B5" s="159"/>
      <c r="C5" s="159"/>
      <c r="D5" s="160"/>
      <c r="E5" s="158">
        <f>'P&amp;L'!B30</f>
        <v>0</v>
      </c>
      <c r="F5" s="159"/>
      <c r="G5" s="159"/>
      <c r="H5" s="160"/>
      <c r="I5" s="158">
        <f>_xlfn.XLOOKUP(TEXT(Setup!$B$10,"0"),ChartOfAccountsTable[Code],ChartOfAccountsTable[Closing Balance (£)],0)</f>
        <v>0</v>
      </c>
      <c r="J5" s="159"/>
      <c r="K5" s="159"/>
      <c r="L5" s="160"/>
      <c r="M5" s="158">
        <f>'Bank Reconciliation'!E17</f>
        <v>0</v>
      </c>
      <c r="N5" s="161"/>
      <c r="O5" s="161"/>
      <c r="P5" s="5"/>
      <c r="Q5" s="5"/>
      <c r="R5" s="5"/>
      <c r="S5" s="5"/>
      <c r="T5" s="5"/>
      <c r="U5" s="5"/>
      <c r="V5" s="5"/>
      <c r="W5" s="5"/>
      <c r="X5" s="5"/>
      <c r="Y5" s="5"/>
      <c r="Z5" s="5"/>
    </row>
    <row r="6" spans="1:26" ht="15">
      <c r="A6" s="162" t="s">
        <v>358</v>
      </c>
      <c r="B6" s="161"/>
      <c r="C6" s="161"/>
      <c r="D6" s="136"/>
      <c r="E6" s="162" t="s">
        <v>359</v>
      </c>
      <c r="F6" s="161"/>
      <c r="G6" s="161"/>
      <c r="H6" s="136"/>
      <c r="I6" s="162" t="s">
        <v>62</v>
      </c>
      <c r="J6" s="161"/>
      <c r="K6" s="161"/>
      <c r="L6" s="136"/>
      <c r="M6" s="162" t="s">
        <v>360</v>
      </c>
      <c r="N6" s="161"/>
      <c r="O6" s="161"/>
      <c r="P6" s="5"/>
      <c r="Q6" s="5"/>
      <c r="R6" s="5"/>
      <c r="S6" s="5"/>
      <c r="T6" s="5"/>
      <c r="U6" s="5"/>
      <c r="V6" s="5"/>
      <c r="W6" s="5"/>
      <c r="X6" s="5"/>
      <c r="Y6" s="5"/>
      <c r="Z6" s="5"/>
    </row>
    <row r="7" spans="1:26" ht="15">
      <c r="A7" s="163"/>
      <c r="B7" s="163"/>
      <c r="C7" s="163"/>
      <c r="D7" s="136"/>
      <c r="E7" s="163"/>
      <c r="F7" s="163"/>
      <c r="G7" s="163"/>
      <c r="H7" s="136"/>
      <c r="I7" s="163"/>
      <c r="J7" s="163"/>
      <c r="K7" s="163"/>
      <c r="L7" s="136"/>
      <c r="M7" s="163"/>
      <c r="N7" s="163"/>
      <c r="O7" s="163"/>
      <c r="P7" s="5"/>
      <c r="Q7" s="5"/>
      <c r="R7" s="5"/>
      <c r="S7" s="5"/>
      <c r="T7" s="5"/>
      <c r="U7" s="5"/>
      <c r="V7" s="5"/>
      <c r="W7" s="5"/>
      <c r="X7" s="5"/>
      <c r="Y7" s="5"/>
      <c r="Z7" s="5"/>
    </row>
    <row r="8" spans="1:26" ht="15">
      <c r="A8" s="136"/>
      <c r="B8" s="136"/>
      <c r="C8" s="136"/>
      <c r="D8" s="136"/>
      <c r="E8" s="136"/>
      <c r="F8" s="136"/>
      <c r="G8" s="136"/>
      <c r="H8" s="136"/>
      <c r="I8" s="136"/>
      <c r="J8" s="136"/>
      <c r="K8" s="136"/>
      <c r="L8" s="136"/>
      <c r="M8" s="136"/>
      <c r="N8" s="136"/>
      <c r="O8" s="136"/>
      <c r="P8" s="5"/>
      <c r="Q8" s="5"/>
      <c r="R8" s="5"/>
      <c r="S8" s="5"/>
      <c r="T8" s="5"/>
      <c r="U8" s="5"/>
      <c r="V8" s="5"/>
      <c r="W8" s="5"/>
      <c r="X8" s="5"/>
      <c r="Y8" s="5"/>
      <c r="Z8" s="5"/>
    </row>
    <row r="9" spans="1:26" ht="15">
      <c r="A9" s="156" t="s">
        <v>338</v>
      </c>
      <c r="B9" s="157"/>
      <c r="C9" s="157"/>
      <c r="D9" s="136"/>
      <c r="E9" s="156" t="s">
        <v>339</v>
      </c>
      <c r="F9" s="157"/>
      <c r="G9" s="157"/>
      <c r="H9" s="136"/>
      <c r="I9" s="156" t="s">
        <v>363</v>
      </c>
      <c r="J9" s="157"/>
      <c r="K9" s="157"/>
      <c r="L9" s="136"/>
      <c r="M9" s="156" t="s">
        <v>365</v>
      </c>
      <c r="N9" s="157"/>
      <c r="O9" s="157"/>
      <c r="P9" s="5"/>
      <c r="Q9" s="5"/>
      <c r="R9" s="5"/>
      <c r="S9" s="5"/>
      <c r="T9" s="5"/>
      <c r="U9" s="5"/>
      <c r="V9" s="5"/>
      <c r="W9" s="5"/>
      <c r="X9" s="5"/>
      <c r="Y9" s="5"/>
      <c r="Z9" s="5"/>
    </row>
    <row r="10" spans="1:26" ht="26.25">
      <c r="A10" s="158">
        <f>SUM(SalesInvoicesTable[Outstanding (£)])</f>
        <v>0</v>
      </c>
      <c r="B10" s="159"/>
      <c r="C10" s="159"/>
      <c r="D10" s="160"/>
      <c r="E10" s="158">
        <f>SUM(PurchaseBillsTable[Outstanding (£)])</f>
        <v>0</v>
      </c>
      <c r="F10" s="161"/>
      <c r="G10" s="161"/>
      <c r="H10" s="136"/>
      <c r="I10" s="164">
        <f>COUNTIFS(BankStatementTable[Statement Line ID],"&lt;&gt;",BankStatementTable[Matched?],"&lt;&gt;Yes")</f>
        <v>0</v>
      </c>
      <c r="J10" s="161"/>
      <c r="K10" s="161"/>
      <c r="L10" s="136"/>
      <c r="M10" s="158">
        <f>MAX(0,'P&amp;L'!B30)*Setup!B13</f>
        <v>0</v>
      </c>
      <c r="N10" s="161"/>
      <c r="O10" s="161"/>
      <c r="P10" s="5"/>
      <c r="Q10" s="5"/>
      <c r="R10" s="5"/>
      <c r="S10" s="5"/>
      <c r="T10" s="5"/>
      <c r="U10" s="5"/>
      <c r="V10" s="5"/>
      <c r="W10" s="5"/>
      <c r="X10" s="5"/>
      <c r="Y10" s="5"/>
      <c r="Z10" s="5"/>
    </row>
    <row r="11" spans="1:26" ht="30">
      <c r="A11" s="162" t="s">
        <v>361</v>
      </c>
      <c r="B11" s="161"/>
      <c r="C11" s="161"/>
      <c r="D11" s="136"/>
      <c r="E11" s="162" t="s">
        <v>362</v>
      </c>
      <c r="F11" s="161"/>
      <c r="G11" s="161"/>
      <c r="H11" s="136"/>
      <c r="I11" s="162" t="s">
        <v>364</v>
      </c>
      <c r="J11" s="161"/>
      <c r="K11" s="161"/>
      <c r="L11" s="136"/>
      <c r="M11" s="162" t="s">
        <v>366</v>
      </c>
      <c r="N11" s="161"/>
      <c r="O11" s="161"/>
      <c r="P11" s="5"/>
      <c r="Q11" s="5"/>
      <c r="R11" s="5"/>
      <c r="S11" s="5"/>
      <c r="T11" s="5"/>
      <c r="U11" s="5"/>
      <c r="V11" s="5"/>
      <c r="W11" s="5"/>
      <c r="X11" s="5"/>
      <c r="Y11" s="5"/>
      <c r="Z11" s="5"/>
    </row>
    <row r="12" spans="1:26" ht="15">
      <c r="A12" s="163"/>
      <c r="B12" s="163"/>
      <c r="C12" s="163"/>
      <c r="D12" s="136"/>
      <c r="E12" s="163"/>
      <c r="F12" s="163"/>
      <c r="G12" s="163"/>
      <c r="H12" s="136"/>
      <c r="I12" s="163"/>
      <c r="J12" s="163"/>
      <c r="K12" s="163"/>
      <c r="L12" s="136"/>
      <c r="M12" s="163"/>
      <c r="N12" s="163"/>
      <c r="O12" s="163"/>
      <c r="P12" s="5"/>
      <c r="Q12" s="5"/>
      <c r="R12" s="5"/>
      <c r="S12" s="5"/>
      <c r="T12" s="5"/>
      <c r="U12" s="5"/>
      <c r="V12" s="5"/>
      <c r="W12" s="5"/>
      <c r="X12" s="5"/>
      <c r="Y12" s="5"/>
      <c r="Z12" s="5"/>
    </row>
    <row r="13" spans="1:26" ht="15">
      <c r="A13" s="136"/>
      <c r="B13" s="136"/>
      <c r="C13" s="136"/>
      <c r="D13" s="136"/>
      <c r="E13" s="136"/>
      <c r="F13" s="136"/>
      <c r="G13" s="136"/>
      <c r="H13" s="136"/>
      <c r="I13" s="136"/>
      <c r="J13" s="136"/>
      <c r="K13" s="136"/>
      <c r="L13" s="136"/>
      <c r="M13" s="136"/>
      <c r="N13" s="136"/>
      <c r="O13" s="136"/>
      <c r="P13" s="5"/>
      <c r="Q13" s="5"/>
      <c r="R13" s="5"/>
      <c r="S13" s="5"/>
      <c r="T13" s="5"/>
      <c r="U13" s="5"/>
      <c r="V13" s="5"/>
      <c r="W13" s="5"/>
      <c r="X13" s="5"/>
      <c r="Y13" s="5"/>
      <c r="Z13" s="5"/>
    </row>
    <row r="14" spans="1:26" ht="15.75">
      <c r="A14" s="138" t="s">
        <v>367</v>
      </c>
      <c r="B14" s="138"/>
      <c r="C14" s="138"/>
      <c r="D14" s="138"/>
      <c r="E14" s="138"/>
      <c r="F14" s="138"/>
      <c r="G14" s="138"/>
      <c r="H14" s="136"/>
      <c r="I14" s="138" t="s">
        <v>368</v>
      </c>
      <c r="J14" s="138"/>
      <c r="K14" s="138"/>
      <c r="L14" s="138"/>
      <c r="M14" s="138"/>
      <c r="N14" s="138"/>
      <c r="O14" s="138"/>
      <c r="P14" s="5"/>
      <c r="Q14" s="5"/>
      <c r="R14" s="5"/>
      <c r="S14" s="5"/>
      <c r="T14" s="5"/>
      <c r="U14" s="5"/>
      <c r="V14" s="5"/>
      <c r="W14" s="5"/>
      <c r="X14" s="5"/>
      <c r="Y14" s="5"/>
      <c r="Z14" s="5"/>
    </row>
    <row r="15" spans="1:26" ht="15">
      <c r="A15" s="165" t="s">
        <v>344</v>
      </c>
      <c r="B15" s="165" t="s">
        <v>345</v>
      </c>
      <c r="C15" s="165" t="s">
        <v>214</v>
      </c>
      <c r="D15" s="165" t="s">
        <v>346</v>
      </c>
      <c r="E15" s="136"/>
      <c r="F15" s="136"/>
      <c r="G15" s="136"/>
      <c r="H15" s="136"/>
      <c r="I15" s="136">
        <v>1</v>
      </c>
      <c r="J15" s="145" t="s">
        <v>369</v>
      </c>
      <c r="K15" s="145"/>
      <c r="L15" s="145"/>
      <c r="M15" s="145"/>
      <c r="N15" s="145"/>
      <c r="O15" s="145"/>
      <c r="P15" s="5"/>
      <c r="Q15" s="5"/>
      <c r="R15" s="5"/>
      <c r="S15" s="5"/>
      <c r="T15" s="5"/>
      <c r="U15" s="5"/>
      <c r="V15" s="5"/>
      <c r="W15" s="5"/>
      <c r="X15" s="5"/>
      <c r="Y15" s="5"/>
      <c r="Z15" s="5"/>
    </row>
    <row r="16" spans="1:26" ht="15">
      <c r="A16" s="136" t="str">
        <f>Exceptions!A6</f>
        <v>Duplicate Journal transaction IDs</v>
      </c>
      <c r="B16" s="153">
        <f>Exceptions!B6</f>
        <v>0</v>
      </c>
      <c r="C16" s="136" t="str">
        <f>Exceptions!C6</f>
        <v>OK</v>
      </c>
      <c r="D16" s="137" t="str">
        <f>Exceptions!D6</f>
        <v>None</v>
      </c>
      <c r="E16" s="136"/>
      <c r="F16" s="136"/>
      <c r="G16" s="136"/>
      <c r="H16" s="136"/>
      <c r="I16" s="136">
        <v>2</v>
      </c>
      <c r="J16" s="145" t="s">
        <v>370</v>
      </c>
      <c r="K16" s="145"/>
      <c r="L16" s="145"/>
      <c r="M16" s="145"/>
      <c r="N16" s="145"/>
      <c r="O16" s="145"/>
      <c r="P16" s="5"/>
      <c r="Q16" s="5"/>
      <c r="R16" s="5"/>
      <c r="S16" s="5"/>
      <c r="T16" s="5"/>
      <c r="U16" s="5"/>
      <c r="V16" s="5"/>
      <c r="W16" s="5"/>
      <c r="X16" s="5"/>
      <c r="Y16" s="5"/>
      <c r="Z16" s="5"/>
    </row>
    <row r="17" spans="1:26" ht="15">
      <c r="A17" s="136" t="str">
        <f>Exceptions!A7</f>
        <v>Duplicate bank statement line IDs</v>
      </c>
      <c r="B17" s="153">
        <f>Exceptions!B7</f>
        <v>0</v>
      </c>
      <c r="C17" s="136" t="str">
        <f>Exceptions!C7</f>
        <v>OK</v>
      </c>
      <c r="D17" s="137" t="str">
        <f>Exceptions!D7</f>
        <v>None</v>
      </c>
      <c r="E17" s="136"/>
      <c r="F17" s="136"/>
      <c r="G17" s="136"/>
      <c r="H17" s="136"/>
      <c r="I17" s="136">
        <v>3</v>
      </c>
      <c r="J17" s="145" t="s">
        <v>371</v>
      </c>
      <c r="K17" s="145"/>
      <c r="L17" s="145"/>
      <c r="M17" s="145"/>
      <c r="N17" s="145"/>
      <c r="O17" s="145"/>
      <c r="P17" s="5"/>
      <c r="Q17" s="5"/>
      <c r="R17" s="5"/>
      <c r="S17" s="5"/>
      <c r="T17" s="5"/>
      <c r="U17" s="5"/>
      <c r="V17" s="5"/>
      <c r="W17" s="5"/>
      <c r="X17" s="5"/>
      <c r="Y17" s="5"/>
      <c r="Z17" s="5"/>
    </row>
    <row r="18" spans="1:26" ht="15">
      <c r="A18" s="136" t="str">
        <f>Exceptions!A8</f>
        <v>Duplicate sales invoice numbers</v>
      </c>
      <c r="B18" s="153">
        <f>Exceptions!B8</f>
        <v>0</v>
      </c>
      <c r="C18" s="136" t="str">
        <f>Exceptions!C8</f>
        <v>OK</v>
      </c>
      <c r="D18" s="137" t="str">
        <f>Exceptions!D8</f>
        <v>None</v>
      </c>
      <c r="E18" s="136"/>
      <c r="F18" s="136"/>
      <c r="G18" s="136"/>
      <c r="H18" s="136"/>
      <c r="I18" s="136">
        <v>4</v>
      </c>
      <c r="J18" s="145" t="s">
        <v>372</v>
      </c>
      <c r="K18" s="145"/>
      <c r="L18" s="145"/>
      <c r="M18" s="145"/>
      <c r="N18" s="145"/>
      <c r="O18" s="145"/>
      <c r="P18" s="5"/>
      <c r="Q18" s="5"/>
      <c r="R18" s="5"/>
      <c r="S18" s="5"/>
      <c r="T18" s="5"/>
      <c r="U18" s="5"/>
      <c r="V18" s="5"/>
      <c r="W18" s="5"/>
      <c r="X18" s="5"/>
      <c r="Y18" s="5"/>
      <c r="Z18" s="5"/>
    </row>
    <row r="19" spans="1:26" ht="15">
      <c r="A19" s="136" t="str">
        <f>Exceptions!A9</f>
        <v>Duplicate purchase bill references</v>
      </c>
      <c r="B19" s="153">
        <f>Exceptions!B9</f>
        <v>0</v>
      </c>
      <c r="C19" s="136" t="str">
        <f>Exceptions!C9</f>
        <v>OK</v>
      </c>
      <c r="D19" s="137" t="str">
        <f>Exceptions!D9</f>
        <v>None</v>
      </c>
      <c r="E19" s="136"/>
      <c r="F19" s="136"/>
      <c r="G19" s="136"/>
      <c r="H19" s="136"/>
      <c r="I19" s="136"/>
      <c r="J19" s="136"/>
      <c r="K19" s="136"/>
      <c r="L19" s="136"/>
      <c r="M19" s="136"/>
      <c r="N19" s="136"/>
      <c r="O19" s="136"/>
      <c r="P19" s="5"/>
      <c r="Q19" s="5"/>
      <c r="R19" s="5"/>
      <c r="S19" s="5"/>
      <c r="T19" s="5"/>
      <c r="U19" s="5"/>
      <c r="V19" s="5"/>
      <c r="W19" s="5"/>
      <c r="X19" s="5"/>
      <c r="Y19" s="5"/>
      <c r="Z19" s="5"/>
    </row>
    <row r="20" spans="1:26" ht="15">
      <c r="A20" s="136" t="str">
        <f>Exceptions!A10</f>
        <v>Sales invoices missing journal reference</v>
      </c>
      <c r="B20" s="153">
        <f>Exceptions!B10</f>
        <v>0</v>
      </c>
      <c r="C20" s="136" t="str">
        <f>Exceptions!C10</f>
        <v>OK</v>
      </c>
      <c r="D20" s="137" t="str">
        <f>Exceptions!D10</f>
        <v>None</v>
      </c>
      <c r="E20" s="136"/>
      <c r="F20" s="136"/>
      <c r="G20" s="136"/>
      <c r="H20" s="136"/>
      <c r="I20" s="136"/>
      <c r="J20" s="136"/>
      <c r="K20" s="136"/>
      <c r="L20" s="136"/>
      <c r="M20" s="136"/>
      <c r="N20" s="136"/>
      <c r="O20" s="136"/>
      <c r="P20" s="5"/>
      <c r="Q20" s="5"/>
      <c r="R20" s="5"/>
      <c r="S20" s="5"/>
      <c r="T20" s="5"/>
      <c r="U20" s="5"/>
      <c r="V20" s="5"/>
      <c r="W20" s="5"/>
      <c r="X20" s="5"/>
      <c r="Y20" s="5"/>
      <c r="Z20" s="5"/>
    </row>
    <row r="21" spans="1:26" ht="15">
      <c r="A21" s="136" t="str">
        <f>Exceptions!A11</f>
        <v>Purchase bills missing journal reference</v>
      </c>
      <c r="B21" s="153">
        <f>Exceptions!B11</f>
        <v>0</v>
      </c>
      <c r="C21" s="136" t="str">
        <f>Exceptions!C11</f>
        <v>OK</v>
      </c>
      <c r="D21" s="137" t="str">
        <f>Exceptions!D11</f>
        <v>None</v>
      </c>
      <c r="E21" s="136"/>
      <c r="F21" s="136"/>
      <c r="G21" s="136"/>
      <c r="H21" s="136"/>
      <c r="I21" s="136"/>
      <c r="J21" s="136"/>
      <c r="K21" s="136"/>
      <c r="L21" s="136"/>
      <c r="M21" s="136"/>
      <c r="N21" s="136"/>
      <c r="O21" s="136"/>
      <c r="P21" s="5"/>
      <c r="Q21" s="5"/>
      <c r="R21" s="5"/>
      <c r="S21" s="5"/>
      <c r="T21" s="5"/>
      <c r="U21" s="5"/>
      <c r="V21" s="5"/>
      <c r="W21" s="5"/>
      <c r="X21" s="5"/>
      <c r="Y21" s="5"/>
      <c r="Z21" s="5"/>
    </row>
    <row r="22" spans="1:26" ht="15">
      <c r="A22" s="136" t="str">
        <f>Exceptions!A12</f>
        <v>Unreconciled bank statement lines</v>
      </c>
      <c r="B22" s="153">
        <f>Exceptions!B12</f>
        <v>0</v>
      </c>
      <c r="C22" s="136" t="str">
        <f>Exceptions!C12</f>
        <v>OK</v>
      </c>
      <c r="D22" s="137" t="str">
        <f>Exceptions!D12</f>
        <v>None</v>
      </c>
      <c r="E22" s="136"/>
      <c r="F22" s="136"/>
      <c r="G22" s="136"/>
      <c r="H22" s="136"/>
      <c r="I22" s="136"/>
      <c r="J22" s="136"/>
      <c r="K22" s="136"/>
      <c r="L22" s="136"/>
      <c r="M22" s="136"/>
      <c r="N22" s="136"/>
      <c r="O22" s="136"/>
      <c r="P22" s="5"/>
      <c r="Q22" s="5"/>
      <c r="R22" s="5"/>
      <c r="S22" s="5"/>
      <c r="T22" s="5"/>
      <c r="U22" s="5"/>
      <c r="V22" s="5"/>
      <c r="W22" s="5"/>
      <c r="X22" s="5"/>
      <c r="Y22" s="5"/>
      <c r="Z22" s="5"/>
    </row>
    <row r="23" spans="1:26" ht="15">
      <c r="A23" s="136" t="str">
        <f>Exceptions!A13</f>
        <v>Unbalanced journal entries</v>
      </c>
      <c r="B23" s="153">
        <f>Exceptions!B13</f>
        <v>0</v>
      </c>
      <c r="C23" s="136" t="str">
        <f>Exceptions!C13</f>
        <v>OK</v>
      </c>
      <c r="D23" s="137" t="str">
        <f>Exceptions!D13</f>
        <v>None</v>
      </c>
      <c r="E23" s="136"/>
      <c r="F23" s="136"/>
      <c r="G23" s="136"/>
      <c r="H23" s="136"/>
      <c r="I23" s="136"/>
      <c r="J23" s="136"/>
      <c r="K23" s="136"/>
      <c r="L23" s="136"/>
      <c r="M23" s="136"/>
      <c r="N23" s="136"/>
      <c r="O23" s="136"/>
      <c r="P23" s="5"/>
      <c r="Q23" s="5"/>
      <c r="R23" s="5"/>
      <c r="S23" s="5"/>
      <c r="T23" s="5"/>
      <c r="U23" s="5"/>
      <c r="V23" s="5"/>
      <c r="W23" s="5"/>
      <c r="X23" s="5"/>
      <c r="Y23" s="5"/>
      <c r="Z23" s="5"/>
    </row>
    <row r="24" spans="1:26" ht="15">
      <c r="A24" s="136"/>
      <c r="B24" s="136"/>
      <c r="C24" s="136"/>
      <c r="D24" s="136"/>
      <c r="E24" s="136"/>
      <c r="F24" s="136"/>
      <c r="G24" s="136"/>
      <c r="H24" s="136"/>
      <c r="I24" s="136"/>
      <c r="J24" s="136"/>
      <c r="K24" s="136"/>
      <c r="L24" s="136"/>
      <c r="M24" s="136"/>
      <c r="N24" s="136"/>
      <c r="O24" s="136"/>
      <c r="P24" s="5"/>
      <c r="Q24" s="5"/>
      <c r="R24" s="5"/>
      <c r="S24" s="5"/>
      <c r="T24" s="5"/>
      <c r="U24" s="5"/>
      <c r="V24" s="5"/>
      <c r="W24" s="5"/>
      <c r="X24" s="5"/>
      <c r="Y24" s="5"/>
      <c r="Z24" s="5"/>
    </row>
    <row r="25" spans="1:26" ht="15">
      <c r="A25" s="136"/>
      <c r="B25" s="136"/>
      <c r="C25" s="136"/>
      <c r="D25" s="136"/>
      <c r="E25" s="136"/>
      <c r="F25" s="136"/>
      <c r="G25" s="136"/>
      <c r="H25" s="136"/>
      <c r="I25" s="136"/>
      <c r="J25" s="136"/>
      <c r="K25" s="136"/>
      <c r="L25" s="136"/>
      <c r="M25" s="136"/>
      <c r="N25" s="136"/>
      <c r="O25" s="136"/>
      <c r="P25" s="5"/>
      <c r="Q25" s="5"/>
      <c r="R25" s="5"/>
      <c r="S25" s="5"/>
      <c r="T25" s="5"/>
      <c r="U25" s="5"/>
      <c r="V25" s="5"/>
      <c r="W25" s="5"/>
      <c r="X25" s="5"/>
      <c r="Y25" s="5"/>
      <c r="Z25" s="5"/>
    </row>
    <row r="26" spans="1:26" ht="15">
      <c r="A26" s="136"/>
      <c r="B26" s="136"/>
      <c r="C26" s="136"/>
      <c r="D26" s="136"/>
      <c r="E26" s="136"/>
      <c r="F26" s="136"/>
      <c r="G26" s="136"/>
      <c r="H26" s="136"/>
      <c r="I26" s="136"/>
      <c r="J26" s="136"/>
      <c r="K26" s="136"/>
      <c r="L26" s="136"/>
      <c r="M26" s="136"/>
      <c r="N26" s="136"/>
      <c r="O26" s="136"/>
      <c r="P26" s="5"/>
      <c r="Q26" s="5"/>
      <c r="R26" s="5"/>
      <c r="S26" s="5"/>
      <c r="T26" s="5"/>
      <c r="U26" s="5"/>
      <c r="V26" s="5"/>
      <c r="W26" s="5"/>
      <c r="X26" s="5"/>
      <c r="Y26" s="5"/>
      <c r="Z26" s="5"/>
    </row>
    <row r="27" spans="1:26" ht="15">
      <c r="A27" s="136"/>
      <c r="B27" s="136"/>
      <c r="C27" s="136"/>
      <c r="D27" s="136"/>
      <c r="E27" s="136"/>
      <c r="F27" s="136"/>
      <c r="G27" s="136"/>
      <c r="H27" s="136"/>
      <c r="I27" s="136"/>
      <c r="J27" s="136"/>
      <c r="K27" s="136"/>
      <c r="L27" s="136"/>
      <c r="M27" s="136"/>
      <c r="N27" s="136"/>
      <c r="O27" s="136"/>
      <c r="P27" s="5"/>
      <c r="Q27" s="5"/>
      <c r="R27" s="5"/>
      <c r="S27" s="5"/>
      <c r="T27" s="5"/>
      <c r="U27" s="5"/>
      <c r="V27" s="5"/>
      <c r="W27" s="5"/>
      <c r="X27" s="5"/>
      <c r="Y27" s="5"/>
      <c r="Z27" s="5"/>
    </row>
    <row r="28" spans="1:26" ht="15">
      <c r="A28" s="136"/>
      <c r="B28" s="136"/>
      <c r="C28" s="136"/>
      <c r="D28" s="136"/>
      <c r="E28" s="136"/>
      <c r="F28" s="136"/>
      <c r="G28" s="136"/>
      <c r="H28" s="136"/>
      <c r="I28" s="136"/>
      <c r="J28" s="136"/>
      <c r="K28" s="136"/>
      <c r="L28" s="136"/>
      <c r="M28" s="136"/>
      <c r="N28" s="136"/>
      <c r="O28" s="136"/>
      <c r="P28" s="5"/>
      <c r="Q28" s="5"/>
      <c r="R28" s="5"/>
      <c r="S28" s="5"/>
      <c r="T28" s="5"/>
      <c r="U28" s="5"/>
      <c r="V28" s="5"/>
      <c r="W28" s="5"/>
      <c r="X28" s="5"/>
      <c r="Y28" s="5"/>
      <c r="Z28" s="5"/>
    </row>
    <row r="29" spans="1:26" ht="15">
      <c r="A29" s="136"/>
      <c r="B29" s="136"/>
      <c r="C29" s="136"/>
      <c r="D29" s="136"/>
      <c r="E29" s="136"/>
      <c r="F29" s="136"/>
      <c r="G29" s="136"/>
      <c r="H29" s="136"/>
      <c r="I29" s="136"/>
      <c r="J29" s="136"/>
      <c r="K29" s="136"/>
      <c r="L29" s="136"/>
      <c r="M29" s="136"/>
      <c r="N29" s="136"/>
      <c r="O29" s="136"/>
      <c r="P29" s="5"/>
      <c r="Q29" s="5"/>
      <c r="R29" s="5"/>
      <c r="S29" s="5"/>
      <c r="T29" s="5"/>
      <c r="U29" s="5"/>
      <c r="V29" s="5"/>
      <c r="W29" s="5"/>
      <c r="X29" s="5"/>
      <c r="Y29" s="5"/>
      <c r="Z29" s="5"/>
    </row>
    <row r="30" spans="1:26" ht="15">
      <c r="A30" s="136"/>
      <c r="B30" s="136"/>
      <c r="C30" s="136"/>
      <c r="D30" s="136"/>
      <c r="E30" s="136"/>
      <c r="F30" s="136"/>
      <c r="G30" s="136"/>
      <c r="H30" s="136"/>
      <c r="I30" s="136"/>
      <c r="J30" s="136"/>
      <c r="K30" s="136"/>
      <c r="L30" s="136"/>
      <c r="M30" s="136"/>
      <c r="N30" s="136"/>
      <c r="O30" s="136"/>
      <c r="P30" s="5"/>
      <c r="Q30" s="5"/>
      <c r="R30" s="5"/>
      <c r="S30" s="5"/>
      <c r="T30" s="5"/>
      <c r="U30" s="5"/>
      <c r="V30" s="5"/>
      <c r="W30" s="5"/>
      <c r="X30" s="5"/>
      <c r="Y30" s="5"/>
      <c r="Z30" s="5"/>
    </row>
    <row r="31" spans="1:26" ht="15">
      <c r="A31" s="136"/>
      <c r="B31" s="136"/>
      <c r="C31" s="136"/>
      <c r="D31" s="136"/>
      <c r="E31" s="136"/>
      <c r="F31" s="136"/>
      <c r="G31" s="136"/>
      <c r="H31" s="136"/>
      <c r="I31" s="136"/>
      <c r="J31" s="136"/>
      <c r="K31" s="136"/>
      <c r="L31" s="136"/>
      <c r="M31" s="136"/>
      <c r="N31" s="136"/>
      <c r="O31" s="136"/>
      <c r="P31" s="5"/>
      <c r="Q31" s="5"/>
      <c r="R31" s="5"/>
      <c r="S31" s="5"/>
      <c r="T31" s="5"/>
      <c r="U31" s="5"/>
      <c r="V31" s="5"/>
      <c r="W31" s="5"/>
      <c r="X31" s="5"/>
      <c r="Y31" s="5"/>
      <c r="Z31" s="5"/>
    </row>
    <row r="32" spans="1:26" ht="15">
      <c r="A32" s="166" t="s">
        <v>373</v>
      </c>
      <c r="B32" s="166" t="s">
        <v>374</v>
      </c>
      <c r="C32" s="166" t="s">
        <v>345</v>
      </c>
      <c r="D32" s="166"/>
      <c r="E32" s="166" t="s">
        <v>377</v>
      </c>
      <c r="F32" s="166" t="s">
        <v>345</v>
      </c>
      <c r="G32" s="136"/>
      <c r="H32" s="136"/>
      <c r="I32" s="136"/>
      <c r="J32" s="136"/>
      <c r="K32" s="136"/>
      <c r="L32" s="136"/>
      <c r="M32" s="136"/>
      <c r="N32" s="136"/>
      <c r="O32" s="136"/>
      <c r="P32" s="5"/>
      <c r="Q32" s="5"/>
      <c r="R32" s="5"/>
      <c r="S32" s="5"/>
      <c r="T32" s="5"/>
      <c r="U32" s="5"/>
      <c r="V32" s="5"/>
      <c r="W32" s="5"/>
      <c r="X32" s="5"/>
      <c r="Y32" s="5"/>
      <c r="Z32" s="5"/>
    </row>
    <row r="33" spans="1:26" ht="15">
      <c r="A33" s="166" t="s">
        <v>298</v>
      </c>
      <c r="B33" s="166">
        <f>'P&amp;L'!B8</f>
        <v>0</v>
      </c>
      <c r="C33" s="166"/>
      <c r="D33" s="166"/>
      <c r="E33" s="166" t="s">
        <v>378</v>
      </c>
      <c r="F33" s="167">
        <f>Exceptions!B12</f>
        <v>0</v>
      </c>
      <c r="G33" s="136"/>
      <c r="H33" s="136"/>
      <c r="I33" s="136"/>
      <c r="J33" s="136"/>
      <c r="K33" s="136"/>
      <c r="L33" s="136"/>
      <c r="M33" s="136"/>
      <c r="N33" s="136"/>
      <c r="O33" s="136"/>
      <c r="P33" s="5"/>
      <c r="Q33" s="5"/>
      <c r="R33" s="5"/>
      <c r="S33" s="5"/>
      <c r="T33" s="5"/>
      <c r="U33" s="5"/>
      <c r="V33" s="5"/>
      <c r="W33" s="5"/>
      <c r="X33" s="5"/>
      <c r="Y33" s="5"/>
      <c r="Z33" s="5"/>
    </row>
    <row r="34" spans="1:26" ht="15">
      <c r="A34" s="166" t="s">
        <v>299</v>
      </c>
      <c r="B34" s="166">
        <f>'P&amp;L'!B29</f>
        <v>0</v>
      </c>
      <c r="C34" s="166"/>
      <c r="D34" s="166"/>
      <c r="E34" s="166" t="s">
        <v>379</v>
      </c>
      <c r="F34" s="167">
        <f>Exceptions!B10+Exceptions!B11</f>
        <v>0</v>
      </c>
      <c r="G34" s="136"/>
      <c r="H34" s="136"/>
      <c r="I34" s="136"/>
      <c r="J34" s="136"/>
      <c r="K34" s="136"/>
      <c r="L34" s="136"/>
      <c r="M34" s="136"/>
      <c r="N34" s="136"/>
      <c r="O34" s="136"/>
      <c r="P34" s="5"/>
      <c r="Q34" s="5"/>
      <c r="R34" s="5"/>
      <c r="S34" s="5"/>
      <c r="T34" s="5"/>
      <c r="U34" s="5"/>
      <c r="V34" s="5"/>
      <c r="W34" s="5"/>
      <c r="X34" s="5"/>
      <c r="Y34" s="5"/>
      <c r="Z34" s="5"/>
    </row>
    <row r="35" spans="1:26" ht="15">
      <c r="A35" s="166" t="s">
        <v>375</v>
      </c>
      <c r="B35" s="166">
        <f>'P&amp;L'!B30</f>
        <v>0</v>
      </c>
      <c r="C35" s="166"/>
      <c r="D35" s="166"/>
      <c r="E35" s="166" t="s">
        <v>354</v>
      </c>
      <c r="F35" s="167">
        <f>Exceptions!B13</f>
        <v>0</v>
      </c>
      <c r="G35" s="136"/>
      <c r="H35" s="136"/>
      <c r="I35" s="136"/>
      <c r="J35" s="136"/>
      <c r="K35" s="136"/>
      <c r="L35" s="136"/>
      <c r="M35" s="136"/>
      <c r="N35" s="136"/>
      <c r="O35" s="136"/>
      <c r="P35" s="5"/>
      <c r="Q35" s="5"/>
      <c r="R35" s="5"/>
      <c r="S35" s="5"/>
      <c r="T35" s="5"/>
      <c r="U35" s="5"/>
      <c r="V35" s="5"/>
      <c r="W35" s="5"/>
      <c r="X35" s="5"/>
      <c r="Y35" s="5"/>
      <c r="Z35" s="5"/>
    </row>
    <row r="36" spans="1:26" ht="15.75">
      <c r="A36" s="166" t="s">
        <v>338</v>
      </c>
      <c r="B36" s="166">
        <f>SUM(SalesInvoicesTable[Outstanding (£)])</f>
        <v>0</v>
      </c>
      <c r="C36" s="166"/>
      <c r="D36" s="166"/>
      <c r="E36" s="166"/>
      <c r="F36" s="166"/>
      <c r="G36" s="136"/>
      <c r="H36" s="136"/>
      <c r="I36" s="168" t="s">
        <v>499</v>
      </c>
      <c r="J36" s="168"/>
      <c r="K36" s="168"/>
      <c r="L36" s="168"/>
      <c r="M36" s="168"/>
      <c r="N36" s="168"/>
      <c r="O36" s="168"/>
      <c r="P36" s="5"/>
      <c r="Q36" s="5"/>
      <c r="R36" s="5"/>
      <c r="S36" s="5"/>
      <c r="T36" s="5"/>
      <c r="U36" s="5"/>
      <c r="V36" s="5"/>
      <c r="W36" s="5"/>
      <c r="X36" s="5"/>
      <c r="Y36" s="5"/>
      <c r="Z36" s="5"/>
    </row>
    <row r="37" spans="1:26" ht="60">
      <c r="A37" s="166" t="s">
        <v>376</v>
      </c>
      <c r="B37" s="166">
        <f>SUM(PurchaseBillsTable[Outstanding (£)])</f>
        <v>0</v>
      </c>
      <c r="C37" s="166"/>
      <c r="D37" s="166"/>
      <c r="E37" s="166"/>
      <c r="F37" s="166"/>
      <c r="G37" s="136"/>
      <c r="H37" s="136"/>
      <c r="I37" s="136" t="s">
        <v>500</v>
      </c>
      <c r="J37" s="137" t="s">
        <v>501</v>
      </c>
      <c r="K37" s="137"/>
      <c r="L37" s="137"/>
      <c r="M37" s="137"/>
      <c r="N37" s="137"/>
      <c r="O37" s="137"/>
      <c r="P37" s="5"/>
      <c r="Q37" s="5"/>
      <c r="R37" s="5"/>
      <c r="S37" s="5"/>
      <c r="T37" s="5"/>
      <c r="U37" s="5"/>
      <c r="V37" s="5"/>
      <c r="W37" s="5"/>
      <c r="X37" s="5"/>
      <c r="Y37" s="5"/>
      <c r="Z37" s="5"/>
    </row>
    <row r="38" spans="1:26" ht="45">
      <c r="A38" s="136"/>
      <c r="B38" s="136"/>
      <c r="C38" s="136"/>
      <c r="D38" s="136"/>
      <c r="E38" s="136"/>
      <c r="F38" s="136"/>
      <c r="G38" s="136"/>
      <c r="H38" s="136"/>
      <c r="I38" s="136" t="s">
        <v>502</v>
      </c>
      <c r="J38" s="137" t="s">
        <v>503</v>
      </c>
      <c r="K38" s="137"/>
      <c r="L38" s="137"/>
      <c r="M38" s="137"/>
      <c r="N38" s="137"/>
      <c r="O38" s="137"/>
      <c r="P38" s="5"/>
      <c r="Q38" s="5"/>
      <c r="R38" s="5"/>
      <c r="S38" s="5"/>
      <c r="T38" s="5"/>
      <c r="U38" s="5"/>
      <c r="V38" s="5"/>
      <c r="W38" s="5"/>
      <c r="X38" s="5"/>
      <c r="Y38" s="5"/>
      <c r="Z38" s="5"/>
    </row>
    <row r="39" spans="1:26" ht="60">
      <c r="A39" s="136"/>
      <c r="B39" s="136"/>
      <c r="C39" s="136"/>
      <c r="D39" s="136"/>
      <c r="E39" s="136"/>
      <c r="F39" s="136"/>
      <c r="G39" s="136"/>
      <c r="H39" s="136"/>
      <c r="I39" s="136" t="s">
        <v>504</v>
      </c>
      <c r="J39" s="137" t="s">
        <v>505</v>
      </c>
      <c r="K39" s="137"/>
      <c r="L39" s="137"/>
      <c r="M39" s="137"/>
      <c r="N39" s="137"/>
      <c r="O39" s="137"/>
      <c r="P39" s="5"/>
      <c r="Q39" s="5"/>
      <c r="R39" s="5"/>
      <c r="S39" s="5"/>
      <c r="T39" s="5"/>
      <c r="U39" s="5"/>
      <c r="V39" s="5"/>
      <c r="W39" s="5"/>
      <c r="X39" s="5"/>
      <c r="Y39" s="5"/>
      <c r="Z39" s="5"/>
    </row>
    <row r="40" spans="1:26" ht="60">
      <c r="A40" s="136"/>
      <c r="B40" s="136"/>
      <c r="C40" s="136"/>
      <c r="D40" s="136"/>
      <c r="E40" s="136"/>
      <c r="F40" s="136"/>
      <c r="G40" s="136"/>
      <c r="H40" s="136"/>
      <c r="I40" s="136" t="s">
        <v>506</v>
      </c>
      <c r="J40" s="137" t="s">
        <v>507</v>
      </c>
      <c r="K40" s="137"/>
      <c r="L40" s="137"/>
      <c r="M40" s="137"/>
      <c r="N40" s="137"/>
      <c r="O40" s="137"/>
      <c r="P40" s="5"/>
      <c r="Q40" s="5"/>
      <c r="R40" s="5"/>
      <c r="S40" s="5"/>
      <c r="T40" s="5"/>
      <c r="U40" s="5"/>
      <c r="V40" s="5"/>
      <c r="W40" s="5"/>
      <c r="X40" s="5"/>
      <c r="Y40" s="5"/>
      <c r="Z40" s="5"/>
    </row>
    <row r="41" spans="1:26" ht="15.75">
      <c r="A41" s="136"/>
      <c r="B41" s="136"/>
      <c r="C41" s="136"/>
      <c r="D41" s="136"/>
      <c r="E41" s="136"/>
      <c r="F41" s="136"/>
      <c r="G41" s="136"/>
      <c r="H41" s="136"/>
      <c r="I41" s="168" t="s">
        <v>629</v>
      </c>
      <c r="J41" s="168"/>
      <c r="K41" s="168"/>
      <c r="L41" s="168"/>
      <c r="M41" s="168"/>
      <c r="N41" s="168"/>
      <c r="O41" s="168"/>
      <c r="P41" s="5"/>
      <c r="Q41" s="5"/>
      <c r="R41" s="5"/>
      <c r="S41" s="5"/>
      <c r="T41" s="5"/>
      <c r="U41" s="5"/>
      <c r="V41" s="5"/>
      <c r="W41" s="5"/>
      <c r="X41" s="5"/>
      <c r="Y41" s="5"/>
      <c r="Z41" s="5"/>
    </row>
    <row r="42" spans="1:26" ht="15">
      <c r="A42" s="136"/>
      <c r="B42" s="136"/>
      <c r="C42" s="136"/>
      <c r="D42" s="136"/>
      <c r="E42" s="136"/>
      <c r="F42" s="136"/>
      <c r="G42" s="136"/>
      <c r="H42" s="136"/>
      <c r="I42" s="165" t="s">
        <v>630</v>
      </c>
      <c r="J42" s="165"/>
      <c r="K42" s="165" t="s">
        <v>631</v>
      </c>
      <c r="L42" s="165"/>
      <c r="M42" s="165" t="s">
        <v>632</v>
      </c>
      <c r="N42" s="165"/>
      <c r="O42" s="165"/>
      <c r="P42" s="5"/>
      <c r="Q42" s="5"/>
      <c r="R42" s="5"/>
      <c r="S42" s="5"/>
      <c r="T42" s="5"/>
      <c r="U42" s="5"/>
      <c r="V42" s="5"/>
      <c r="W42" s="5"/>
      <c r="X42" s="5"/>
      <c r="Y42" s="5"/>
      <c r="Z42" s="5"/>
    </row>
    <row r="43" spans="1:26">
      <c r="A43" s="44"/>
      <c r="B43" s="44"/>
      <c r="C43" s="44"/>
      <c r="D43" s="44"/>
      <c r="E43" s="44"/>
      <c r="F43" s="44"/>
      <c r="G43" s="44"/>
      <c r="H43" s="44"/>
      <c r="I43" s="146" t="s">
        <v>633</v>
      </c>
      <c r="J43" s="146"/>
      <c r="K43" s="147">
        <f ca="1">TODAY()</f>
        <v>46229</v>
      </c>
      <c r="L43" s="147"/>
      <c r="M43" s="146" t="s">
        <v>634</v>
      </c>
      <c r="N43" s="146"/>
      <c r="O43" s="146"/>
      <c r="P43" s="5"/>
      <c r="Q43" s="5"/>
      <c r="R43" s="5"/>
      <c r="S43" s="5"/>
      <c r="T43" s="5"/>
      <c r="U43" s="5"/>
      <c r="V43" s="5"/>
      <c r="W43" s="5"/>
      <c r="X43" s="5"/>
      <c r="Y43" s="5"/>
      <c r="Z43" s="5"/>
    </row>
    <row r="44" spans="1:26">
      <c r="A44" s="44"/>
      <c r="B44" s="44"/>
      <c r="C44" s="44"/>
      <c r="D44" s="44"/>
      <c r="E44" s="44"/>
      <c r="F44" s="44"/>
      <c r="G44" s="44"/>
      <c r="H44" s="44"/>
      <c r="I44" s="146"/>
      <c r="J44" s="146"/>
      <c r="K44" s="147"/>
      <c r="L44" s="147"/>
      <c r="M44" s="146"/>
      <c r="N44" s="146"/>
      <c r="O44" s="146"/>
      <c r="P44" s="5"/>
      <c r="Q44" s="5"/>
      <c r="R44" s="5"/>
      <c r="S44" s="5"/>
      <c r="T44" s="5"/>
      <c r="U44" s="5"/>
      <c r="V44" s="5"/>
      <c r="W44" s="5"/>
      <c r="X44" s="5"/>
      <c r="Y44" s="5"/>
      <c r="Z44" s="5"/>
    </row>
    <row r="45" spans="1:26">
      <c r="A45" s="44"/>
      <c r="B45" s="44"/>
      <c r="C45" s="44"/>
      <c r="D45" s="44"/>
      <c r="E45" s="44"/>
      <c r="F45" s="44"/>
      <c r="G45" s="44"/>
      <c r="H45" s="44"/>
      <c r="I45" s="146"/>
      <c r="J45" s="146"/>
      <c r="K45" s="147"/>
      <c r="L45" s="147"/>
      <c r="M45" s="146"/>
      <c r="N45" s="146"/>
      <c r="O45" s="146"/>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sheetData>
  <sheetProtection sheet="1" objects="1" scenarios="1" insertRows="0" sort="0" autoFilter="0"/>
  <mergeCells count="13">
    <mergeCell ref="I41:O41"/>
    <mergeCell ref="I43:J45"/>
    <mergeCell ref="K43:L45"/>
    <mergeCell ref="M43:O45"/>
    <mergeCell ref="J15:O15"/>
    <mergeCell ref="J16:O16"/>
    <mergeCell ref="J17:O17"/>
    <mergeCell ref="J18:O18"/>
    <mergeCell ref="I36:O36"/>
    <mergeCell ref="A1:O1"/>
    <mergeCell ref="A2:O2"/>
    <mergeCell ref="A14:G14"/>
    <mergeCell ref="I14:O14"/>
  </mergeCells>
  <conditionalFormatting sqref="M4:O7">
    <cfRule type="expression" dxfId="140" priority="1">
      <formula>ABS($M$5)&gt;0.005</formula>
    </cfRule>
  </conditionalFormatting>
  <conditionalFormatting sqref="A9:C12">
    <cfRule type="expression" dxfId="139" priority="2">
      <formula>$A$10&gt;0</formula>
    </cfRule>
  </conditionalFormatting>
  <conditionalFormatting sqref="E9:G12">
    <cfRule type="expression" dxfId="138" priority="3">
      <formula>$E$10&gt;0</formula>
    </cfRule>
  </conditionalFormatting>
  <conditionalFormatting sqref="I9:K12">
    <cfRule type="expression" dxfId="137" priority="4">
      <formula>$I$10&gt;0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4C70-58E1-4220-9664-D5BD286C92E1}">
  <dimension ref="A1:D20"/>
  <sheetViews>
    <sheetView workbookViewId="0">
      <selection activeCell="B6" sqref="B6"/>
    </sheetView>
  </sheetViews>
  <sheetFormatPr defaultRowHeight="14.25"/>
  <cols>
    <col min="1" max="1" width="34" bestFit="1" customWidth="1"/>
    <col min="2" max="2" width="6.25" bestFit="1" customWidth="1"/>
    <col min="3" max="3" width="6.375" bestFit="1" customWidth="1"/>
    <col min="4" max="4" width="33.375" customWidth="1"/>
  </cols>
  <sheetData>
    <row r="1" spans="1:4" ht="24">
      <c r="A1" s="155" t="s">
        <v>341</v>
      </c>
      <c r="B1" s="155"/>
      <c r="C1" s="155"/>
      <c r="D1" s="155"/>
    </row>
    <row r="2" spans="1:4" ht="15">
      <c r="A2" s="135" t="s">
        <v>342</v>
      </c>
      <c r="B2" s="135"/>
      <c r="C2" s="135"/>
      <c r="D2" s="135"/>
    </row>
    <row r="3" spans="1:4" ht="15">
      <c r="A3" s="136"/>
      <c r="B3" s="136"/>
      <c r="C3" s="136"/>
      <c r="D3" s="136"/>
    </row>
    <row r="4" spans="1:4" ht="15.75">
      <c r="A4" s="138" t="s">
        <v>343</v>
      </c>
      <c r="B4" s="138"/>
      <c r="C4" s="138"/>
      <c r="D4" s="138"/>
    </row>
    <row r="5" spans="1:4" ht="15">
      <c r="A5" s="165" t="s">
        <v>344</v>
      </c>
      <c r="B5" s="165" t="s">
        <v>345</v>
      </c>
      <c r="C5" s="165" t="s">
        <v>214</v>
      </c>
      <c r="D5" s="165" t="s">
        <v>346</v>
      </c>
    </row>
    <row r="6" spans="1:4" ht="15">
      <c r="A6" s="136" t="s">
        <v>347</v>
      </c>
      <c r="B6" s="153" cm="1">
        <f t="array" ref="B6">_xlfn.LET(_xlpm.ids,_xlfn._xlws.FILTER(JournalTable[Transaction ID],JournalTable[Transaction ID]&lt;&gt;""),IFERROR(SUM(--(COUNTIF(_xlpm.ids,_xlpm.ids)&gt;1)),0))</f>
        <v>0</v>
      </c>
      <c r="C6" s="136" t="str">
        <f>IF(B6=0,"OK","Review")</f>
        <v>OK</v>
      </c>
      <c r="D6" s="137" t="str" cm="1">
        <f t="array" ref="D6">_xlfn.LET(_xlpm.ids,_xlfn._xlws.FILTER(JournalTable[Transaction ID],JournalTable[Transaction ID]&lt;&gt;""),_xlpm.u,_xlfn.UNIQUE(_xlpm.ids),_xlpm.d,_xlfn._xlws.FILTER(_xlpm.u,COUNTIF(_xlpm.ids,_xlpm.u)&gt;1),IFERROR(_xlfn.TEXTJOIN(", ",TRUE,_xlpm.d),"None"))</f>
        <v>None</v>
      </c>
    </row>
    <row r="7" spans="1:4" ht="15">
      <c r="A7" s="136" t="s">
        <v>348</v>
      </c>
      <c r="B7" s="153" cm="1">
        <f t="array" ref="B7">_xlfn.LET(_xlpm.ids,_xlfn._xlws.FILTER(BankStatementTable[Statement Line ID],BankStatementTable[Statement Line ID]&lt;&gt;""),IFERROR(SUM(--(COUNTIF(_xlpm.ids,_xlpm.ids)&gt;1)),0))</f>
        <v>0</v>
      </c>
      <c r="C7" s="136" t="str">
        <f>IF(B7=0,"OK","Review")</f>
        <v>OK</v>
      </c>
      <c r="D7" s="137" t="str" cm="1">
        <f t="array" ref="D7">_xlfn.LET(_xlpm.ids,_xlfn._xlws.FILTER(BankStatementTable[Statement Line ID],BankStatementTable[Statement Line ID]&lt;&gt;""),_xlpm.u,_xlfn.UNIQUE(_xlpm.ids),_xlpm.d,_xlfn._xlws.FILTER(_xlpm.u,COUNTIF(_xlpm.ids,_xlpm.u)&gt;1),IFERROR(_xlfn.TEXTJOIN(", ",TRUE,_xlpm.d),"None"))</f>
        <v>None</v>
      </c>
    </row>
    <row r="8" spans="1:4" ht="15">
      <c r="A8" s="136" t="s">
        <v>349</v>
      </c>
      <c r="B8" s="153" cm="1">
        <f t="array" ref="B8">_xlfn.LET(_xlpm.ids,_xlfn._xlws.FILTER(SalesInvoicesTable[Invoice Number],SalesInvoicesTable[Invoice Number]&lt;&gt;""),IFERROR(SUM(--(COUNTIF(_xlpm.ids,_xlpm.ids)&gt;1)),0))</f>
        <v>0</v>
      </c>
      <c r="C8" s="136" t="str">
        <f>IF(B8=0,"OK","Review")</f>
        <v>OK</v>
      </c>
      <c r="D8" s="137" t="str" cm="1">
        <f t="array" ref="D8">_xlfn.LET(_xlpm.ids,_xlfn._xlws.FILTER(SalesInvoicesTable[Invoice Number],SalesInvoicesTable[Invoice Number]&lt;&gt;""),_xlpm.u,_xlfn.UNIQUE(_xlpm.ids),_xlpm.d,_xlfn._xlws.FILTER(_xlpm.u,COUNTIF(_xlpm.ids,_xlpm.u)&gt;1),IFERROR(_xlfn.TEXTJOIN(", ",TRUE,_xlpm.d),"None"))</f>
        <v>None</v>
      </c>
    </row>
    <row r="9" spans="1:4" ht="15">
      <c r="A9" s="136" t="s">
        <v>350</v>
      </c>
      <c r="B9" s="153" cm="1">
        <f t="array" ref="B9">_xlfn.LET(_xlpm.ids,_xlfn._xlws.FILTER(PurchaseBillsTable[Bill Reference],PurchaseBillsTable[Bill Reference]&lt;&gt;""),IFERROR(SUM(--(COUNTIF(_xlpm.ids,_xlpm.ids)&gt;1)),0))</f>
        <v>0</v>
      </c>
      <c r="C9" s="136" t="str">
        <f>IF(B9=0,"OK","Review")</f>
        <v>OK</v>
      </c>
      <c r="D9" s="137" t="str" cm="1">
        <f t="array" ref="D9">_xlfn.LET(_xlpm.ids,_xlfn._xlws.FILTER(PurchaseBillsTable[Bill Reference],PurchaseBillsTable[Bill Reference]&lt;&gt;""),_xlpm.u,_xlfn.UNIQUE(_xlpm.ids),_xlpm.d,_xlfn._xlws.FILTER(_xlpm.u,COUNTIF(_xlpm.ids,_xlpm.u)&gt;1),IFERROR(_xlfn.TEXTJOIN(", ",TRUE,_xlpm.d),"None"))</f>
        <v>None</v>
      </c>
    </row>
    <row r="10" spans="1:4" ht="15">
      <c r="A10" s="136" t="s">
        <v>351</v>
      </c>
      <c r="B10" s="153">
        <f>COUNTIFS(SalesInvoicesTable[Invoice Number],"&lt;&gt;",SalesInvoicesTable[Journal Reference],"")</f>
        <v>0</v>
      </c>
      <c r="C10" s="136" t="str">
        <f>IF(B10=0,"OK","Review")</f>
        <v>OK</v>
      </c>
      <c r="D10" s="137" t="str" cm="1">
        <f t="array" ref="D10">IF(B10=0,"None",_xlfn.TEXTJOIN(", ",TRUE,_xlfn._xlws.FILTER(SalesInvoicesTable[Invoice Number],(SalesInvoicesTable[Invoice Number]&lt;&gt;"")*(SalesInvoicesTable[Journal Reference]=""))))</f>
        <v>None</v>
      </c>
    </row>
    <row r="11" spans="1:4" ht="15">
      <c r="A11" s="136" t="s">
        <v>352</v>
      </c>
      <c r="B11" s="153">
        <f>COUNTIFS(PurchaseBillsTable[Bill Reference],"&lt;&gt;",PurchaseBillsTable[Journal Reference],"")</f>
        <v>0</v>
      </c>
      <c r="C11" s="136" t="str">
        <f>IF(B11=0,"OK","Review")</f>
        <v>OK</v>
      </c>
      <c r="D11" s="137" t="str" cm="1">
        <f t="array" ref="D11">IF(B11=0,"None",_xlfn.TEXTJOIN(", ",TRUE,_xlfn._xlws.FILTER(PurchaseBillsTable[Bill Reference],(PurchaseBillsTable[Bill Reference]&lt;&gt;"")*(PurchaseBillsTable[Journal Reference]=""))))</f>
        <v>None</v>
      </c>
    </row>
    <row r="12" spans="1:4" ht="15">
      <c r="A12" s="136" t="s">
        <v>353</v>
      </c>
      <c r="B12" s="153">
        <f>COUNTIFS(BankStatementTable[Statement Line ID],"&lt;&gt;",BankStatementTable[Matched?],"&lt;&gt;Yes")</f>
        <v>0</v>
      </c>
      <c r="C12" s="136" t="str">
        <f>IF(B12=0,"OK","Review")</f>
        <v>OK</v>
      </c>
      <c r="D12" s="137" t="str" cm="1">
        <f t="array" ref="D12">IF(B12=0,"None",_xlfn.TEXTJOIN(", ",TRUE,_xlfn._xlws.FILTER(BankStatementTable[Statement Line ID],(BankStatementTable[Statement Line ID]&lt;&gt;"")*(BankStatementTable[Matched?]&lt;&gt;"Yes"))))</f>
        <v>None</v>
      </c>
    </row>
    <row r="13" spans="1:4" ht="15">
      <c r="A13" s="136" t="s">
        <v>354</v>
      </c>
      <c r="B13" s="153" cm="1">
        <f t="array" ref="B13">SUMPRODUCT((JournalTable[Transaction ID]&lt;&gt;"")*(IFERROR(ABS(JournalTable[Balance Check (£)]),0)&gt;0.005))</f>
        <v>0</v>
      </c>
      <c r="C13" s="136" t="str">
        <f>IF(B13=0,"OK","Review")</f>
        <v>OK</v>
      </c>
      <c r="D13" s="137" t="str" cm="1">
        <f t="array" ref="D13">IF(B13=0,"None",_xlfn.TEXTJOIN(", ",TRUE,_xlfn._xlws.FILTER(JournalTable[Transaction ID],(JournalTable[Transaction ID]&lt;&gt;"")*(IFERROR(ABS(JournalTable[Balance Check (£)]),0)&gt;0.005))))</f>
        <v>None</v>
      </c>
    </row>
    <row r="14" spans="1:4" ht="15">
      <c r="A14" s="136"/>
      <c r="B14" s="136"/>
      <c r="C14" s="136"/>
      <c r="D14" s="136"/>
    </row>
    <row r="15" spans="1:4" ht="15">
      <c r="A15" s="136"/>
      <c r="B15" s="136"/>
      <c r="C15" s="136"/>
      <c r="D15" s="136"/>
    </row>
    <row r="16" spans="1:4" ht="15.75">
      <c r="A16" s="138" t="s">
        <v>355</v>
      </c>
      <c r="B16" s="138"/>
      <c r="C16" s="138"/>
      <c r="D16" s="138"/>
    </row>
    <row r="17" spans="1:4" ht="15">
      <c r="A17" s="145" t="s">
        <v>356</v>
      </c>
      <c r="B17" s="145"/>
      <c r="C17" s="145"/>
      <c r="D17" s="145"/>
    </row>
    <row r="18" spans="1:4" ht="15">
      <c r="A18" s="136"/>
      <c r="B18" s="136"/>
      <c r="C18" s="136"/>
      <c r="D18" s="136"/>
    </row>
    <row r="19" spans="1:4" ht="15">
      <c r="A19" s="136"/>
      <c r="B19" s="136"/>
      <c r="C19" s="136"/>
      <c r="D19" s="136"/>
    </row>
    <row r="20" spans="1:4" ht="15">
      <c r="A20" s="136"/>
      <c r="B20" s="136"/>
      <c r="C20" s="136"/>
      <c r="D20" s="136"/>
    </row>
  </sheetData>
  <sheetProtection sheet="1" objects="1" scenarios="1" insertRows="0" sort="0" autoFilter="0"/>
  <mergeCells count="5">
    <mergeCell ref="A1:D1"/>
    <mergeCell ref="A2:D2"/>
    <mergeCell ref="A4:D4"/>
    <mergeCell ref="A16:D16"/>
    <mergeCell ref="A17:D17"/>
  </mergeCells>
  <conditionalFormatting sqref="B6:B13">
    <cfRule type="expression" dxfId="143" priority="1">
      <formula>B6&gt;0</formula>
    </cfRule>
  </conditionalFormatting>
  <conditionalFormatting sqref="C6:C13">
    <cfRule type="expression" dxfId="142" priority="2">
      <formula>C6="OK"</formula>
    </cfRule>
  </conditionalFormatting>
  <conditionalFormatting sqref="C6:C13">
    <cfRule type="expression" dxfId="141" priority="3">
      <formula>C6="Review"</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C0FF-04BC-4619-853F-2529BE20C1EE}">
  <dimension ref="A1:J40"/>
  <sheetViews>
    <sheetView workbookViewId="0">
      <selection activeCell="C10" sqref="C10"/>
    </sheetView>
  </sheetViews>
  <sheetFormatPr defaultRowHeight="14.25"/>
  <cols>
    <col min="1" max="1" width="21.875" bestFit="1" customWidth="1"/>
    <col min="2" max="2" width="11.5" bestFit="1" customWidth="1"/>
    <col min="3" max="3" width="13.125" bestFit="1" customWidth="1"/>
    <col min="4" max="6" width="16.625" customWidth="1"/>
    <col min="7" max="7" width="13.625" customWidth="1"/>
    <col min="8" max="8" width="18.75" bestFit="1" customWidth="1"/>
    <col min="9" max="9" width="10.375" bestFit="1" customWidth="1"/>
    <col min="10" max="10" width="6.875" bestFit="1" customWidth="1"/>
  </cols>
  <sheetData>
    <row r="1" spans="1:10" ht="24">
      <c r="A1" s="134" t="s">
        <v>382</v>
      </c>
      <c r="B1" s="134"/>
      <c r="C1" s="134"/>
      <c r="D1" s="134"/>
      <c r="E1" s="134"/>
      <c r="F1" s="134"/>
      <c r="G1" s="134"/>
      <c r="H1" s="134"/>
      <c r="I1" s="134"/>
      <c r="J1" s="134"/>
    </row>
    <row r="2" spans="1:10" ht="15">
      <c r="A2" s="135" t="s">
        <v>383</v>
      </c>
      <c r="B2" s="135"/>
      <c r="C2" s="135"/>
      <c r="D2" s="135"/>
      <c r="E2" s="135"/>
      <c r="F2" s="135"/>
      <c r="G2" s="135"/>
      <c r="H2" s="135"/>
      <c r="I2" s="135"/>
      <c r="J2" s="135"/>
    </row>
    <row r="3" spans="1:10" ht="15">
      <c r="A3" s="136"/>
      <c r="B3" s="136"/>
      <c r="C3" s="136"/>
      <c r="D3" s="136"/>
      <c r="E3" s="136"/>
      <c r="F3" s="136"/>
      <c r="G3" s="136"/>
      <c r="H3" s="136"/>
      <c r="I3" s="136"/>
      <c r="J3" s="136"/>
    </row>
    <row r="4" spans="1:10" ht="15.75">
      <c r="A4" s="138" t="s">
        <v>384</v>
      </c>
      <c r="B4" s="138"/>
      <c r="C4" s="138"/>
      <c r="D4" s="138"/>
      <c r="E4" s="138"/>
      <c r="F4" s="138"/>
      <c r="G4" s="138"/>
      <c r="H4" s="138"/>
      <c r="I4" s="138"/>
      <c r="J4" s="138"/>
    </row>
    <row r="5" spans="1:10" ht="15">
      <c r="A5" s="136" t="s">
        <v>385</v>
      </c>
      <c r="B5" s="150">
        <f>Setup!B9</f>
        <v>46482</v>
      </c>
      <c r="C5" s="136"/>
      <c r="D5" s="136" t="s">
        <v>387</v>
      </c>
      <c r="E5" s="136"/>
      <c r="F5" s="136"/>
      <c r="G5" s="136"/>
      <c r="H5" s="136"/>
      <c r="I5" s="136"/>
      <c r="J5" s="136"/>
    </row>
    <row r="6" spans="1:10" ht="15">
      <c r="A6" s="136" t="s">
        <v>386</v>
      </c>
      <c r="B6" s="131">
        <v>0</v>
      </c>
      <c r="C6" s="136"/>
      <c r="D6" s="151" t="s">
        <v>388</v>
      </c>
      <c r="E6" s="151"/>
      <c r="F6" s="151"/>
      <c r="G6" s="151"/>
      <c r="H6" s="151"/>
      <c r="I6" s="151"/>
      <c r="J6" s="151"/>
    </row>
    <row r="7" spans="1:10" ht="15">
      <c r="A7" s="136"/>
      <c r="B7" s="136"/>
      <c r="C7" s="136"/>
      <c r="D7" s="136"/>
      <c r="E7" s="136"/>
      <c r="F7" s="136"/>
      <c r="G7" s="136"/>
      <c r="H7" s="136"/>
      <c r="I7" s="136"/>
      <c r="J7" s="136"/>
    </row>
    <row r="8" spans="1:10" ht="15.75">
      <c r="A8" s="138" t="s">
        <v>389</v>
      </c>
      <c r="B8" s="138"/>
      <c r="C8" s="138"/>
      <c r="D8" s="138"/>
      <c r="E8" s="138"/>
      <c r="F8" s="138"/>
      <c r="G8" s="136"/>
      <c r="H8" s="138" t="s">
        <v>396</v>
      </c>
      <c r="I8" s="138"/>
      <c r="J8" s="138"/>
    </row>
    <row r="9" spans="1:10" ht="15">
      <c r="A9" s="139" t="s">
        <v>390</v>
      </c>
      <c r="B9" s="139" t="s">
        <v>391</v>
      </c>
      <c r="C9" s="139" t="s">
        <v>392</v>
      </c>
      <c r="D9" s="139" t="s">
        <v>393</v>
      </c>
      <c r="E9" s="139" t="s">
        <v>394</v>
      </c>
      <c r="F9" s="139" t="s">
        <v>395</v>
      </c>
      <c r="G9" s="136"/>
      <c r="H9" s="139" t="s">
        <v>397</v>
      </c>
      <c r="I9" s="139" t="s">
        <v>398</v>
      </c>
      <c r="J9" s="139" t="s">
        <v>399</v>
      </c>
    </row>
    <row r="10" spans="1:10" ht="15">
      <c r="A10" s="150">
        <f>$B$5</f>
        <v>46482</v>
      </c>
      <c r="B10" s="150">
        <f>A10+6</f>
        <v>46488</v>
      </c>
      <c r="C10" s="152">
        <f>_xlfn.XLOOKUP(TEXT(Setup!$B$10,"0"),ChartOfAccountsTable[Code],ChartOfAccountsTable[Closing Balance (£)],0)</f>
        <v>0</v>
      </c>
      <c r="D10" s="152">
        <f>SUMIFS(SalesInvoicesTable[Outstanding (£)],SalesInvoicesTable[Invoice Number],"&lt;&gt;",SalesInvoicesTable[Outstanding (£)],"&gt;0",SalesInvoicesTable[Due Date],"&gt;="&amp;A10,SalesInvoicesTable[Due Date],"&lt;="&amp;B10)</f>
        <v>0</v>
      </c>
      <c r="E10" s="152">
        <f>SUMIFS(PurchaseBillsTable[Outstanding (£)],PurchaseBillsTable[Bill Reference],"&lt;&gt;",PurchaseBillsTable[Outstanding (£)],"&gt;0",PurchaseBillsTable[Due Date],"&gt;="&amp;A10,PurchaseBillsTable[Due Date],"&lt;="&amp;B10)+$B$6</f>
        <v>0</v>
      </c>
      <c r="F10" s="152">
        <f>C10+D10-E10</f>
        <v>0</v>
      </c>
      <c r="G10" s="136"/>
      <c r="H10" s="136" t="s">
        <v>400</v>
      </c>
      <c r="I10" s="152">
        <f>SUMIFS(SalesInvoicesTable[Outstanding (£)],SalesInvoicesTable[Invoice Number],"&lt;&gt;",SalesInvoicesTable[Outstanding (£)],"&gt;0",SalesInvoicesTable[Due Date],"&gt;"&amp;$B$5)</f>
        <v>0</v>
      </c>
      <c r="J10" s="152">
        <f>SUMIFS(PurchaseBillsTable[Outstanding (£)],PurchaseBillsTable[Bill Reference],"&lt;&gt;",PurchaseBillsTable[Outstanding (£)],"&gt;0",PurchaseBillsTable[Due Date],"&gt;"&amp;$B$5)</f>
        <v>0</v>
      </c>
    </row>
    <row r="11" spans="1:10" ht="15">
      <c r="A11" s="150">
        <f>A10+7</f>
        <v>46489</v>
      </c>
      <c r="B11" s="150">
        <f>A11+6</f>
        <v>46495</v>
      </c>
      <c r="C11" s="152">
        <f>F10</f>
        <v>0</v>
      </c>
      <c r="D11" s="152">
        <f>SUMIFS(SalesInvoicesTable[Outstanding (£)],SalesInvoicesTable[Invoice Number],"&lt;&gt;",SalesInvoicesTable[Outstanding (£)],"&gt;0",SalesInvoicesTable[Due Date],"&gt;="&amp;A11,SalesInvoicesTable[Due Date],"&lt;="&amp;B11)</f>
        <v>0</v>
      </c>
      <c r="E11" s="152">
        <f>SUMIFS(PurchaseBillsTable[Outstanding (£)],PurchaseBillsTable[Bill Reference],"&lt;&gt;",PurchaseBillsTable[Outstanding (£)],"&gt;0",PurchaseBillsTable[Due Date],"&gt;="&amp;A11,PurchaseBillsTable[Due Date],"&lt;="&amp;B11)+$B$6</f>
        <v>0</v>
      </c>
      <c r="F11" s="152">
        <f>C11+D11-E11</f>
        <v>0</v>
      </c>
      <c r="G11" s="136"/>
      <c r="H11" s="136" t="s">
        <v>401</v>
      </c>
      <c r="I11" s="152">
        <f>SUMIFS(SalesInvoicesTable[Outstanding (£)],SalesInvoicesTable[Invoice Number],"&lt;&gt;",SalesInvoicesTable[Outstanding (£)],"&gt;0",SalesInvoicesTable[Due Date],"&gt;="&amp;$B$5-30,SalesInvoicesTable[Due Date],"&lt;="&amp;$B$5)</f>
        <v>0</v>
      </c>
      <c r="J11" s="152">
        <f>SUMIFS(PurchaseBillsTable[Outstanding (£)],PurchaseBillsTable[Bill Reference],"&lt;&gt;",PurchaseBillsTable[Outstanding (£)],"&gt;0",PurchaseBillsTable[Due Date],"&gt;="&amp;$B$5-30,PurchaseBillsTable[Due Date],"&lt;="&amp;$B$5)</f>
        <v>0</v>
      </c>
    </row>
    <row r="12" spans="1:10" ht="15">
      <c r="A12" s="150">
        <f>A11+7</f>
        <v>46496</v>
      </c>
      <c r="B12" s="150">
        <f>A12+6</f>
        <v>46502</v>
      </c>
      <c r="C12" s="152">
        <f>F11</f>
        <v>0</v>
      </c>
      <c r="D12" s="152">
        <f>SUMIFS(SalesInvoicesTable[Outstanding (£)],SalesInvoicesTable[Invoice Number],"&lt;&gt;",SalesInvoicesTable[Outstanding (£)],"&gt;0",SalesInvoicesTable[Due Date],"&gt;="&amp;A12,SalesInvoicesTable[Due Date],"&lt;="&amp;B12)</f>
        <v>0</v>
      </c>
      <c r="E12" s="152">
        <f>SUMIFS(PurchaseBillsTable[Outstanding (£)],PurchaseBillsTable[Bill Reference],"&lt;&gt;",PurchaseBillsTable[Outstanding (£)],"&gt;0",PurchaseBillsTable[Due Date],"&gt;="&amp;A12,PurchaseBillsTable[Due Date],"&lt;="&amp;B12)+$B$6</f>
        <v>0</v>
      </c>
      <c r="F12" s="152">
        <f>C12+D12-E12</f>
        <v>0</v>
      </c>
      <c r="G12" s="136"/>
      <c r="H12" s="136" t="s">
        <v>402</v>
      </c>
      <c r="I12" s="152">
        <f>SUMIFS(SalesInvoicesTable[Outstanding (£)],SalesInvoicesTable[Invoice Number],"&lt;&gt;",SalesInvoicesTable[Outstanding (£)],"&gt;0",SalesInvoicesTable[Due Date],"&gt;="&amp;$B$5-60,SalesInvoicesTable[Due Date],"&lt;"&amp;$B$5-30)</f>
        <v>0</v>
      </c>
      <c r="J12" s="152">
        <f>SUMIFS(PurchaseBillsTable[Outstanding (£)],PurchaseBillsTable[Bill Reference],"&lt;&gt;",PurchaseBillsTable[Outstanding (£)],"&gt;0",PurchaseBillsTable[Due Date],"&gt;="&amp;$B$5-60,PurchaseBillsTable[Due Date],"&lt;"&amp;$B$5-30)</f>
        <v>0</v>
      </c>
    </row>
    <row r="13" spans="1:10" ht="15">
      <c r="A13" s="150">
        <f>A12+7</f>
        <v>46503</v>
      </c>
      <c r="B13" s="150">
        <f>A13+6</f>
        <v>46509</v>
      </c>
      <c r="C13" s="152">
        <f>F12</f>
        <v>0</v>
      </c>
      <c r="D13" s="152">
        <f>SUMIFS(SalesInvoicesTable[Outstanding (£)],SalesInvoicesTable[Invoice Number],"&lt;&gt;",SalesInvoicesTable[Outstanding (£)],"&gt;0",SalesInvoicesTable[Due Date],"&gt;="&amp;A13,SalesInvoicesTable[Due Date],"&lt;="&amp;B13)</f>
        <v>0</v>
      </c>
      <c r="E13" s="152">
        <f>SUMIFS(PurchaseBillsTable[Outstanding (£)],PurchaseBillsTable[Bill Reference],"&lt;&gt;",PurchaseBillsTable[Outstanding (£)],"&gt;0",PurchaseBillsTable[Due Date],"&gt;="&amp;A13,PurchaseBillsTable[Due Date],"&lt;="&amp;B13)+$B$6</f>
        <v>0</v>
      </c>
      <c r="F13" s="152">
        <f>C13+D13-E13</f>
        <v>0</v>
      </c>
      <c r="G13" s="136"/>
      <c r="H13" s="136" t="s">
        <v>403</v>
      </c>
      <c r="I13" s="152">
        <f>SUMIFS(SalesInvoicesTable[Outstanding (£)],SalesInvoicesTable[Invoice Number],"&lt;&gt;",SalesInvoicesTable[Outstanding (£)],"&gt;0",SalesInvoicesTable[Due Date],"&gt;="&amp;$B$5-90,SalesInvoicesTable[Due Date],"&lt;"&amp;$B$5-60)</f>
        <v>0</v>
      </c>
      <c r="J13" s="152">
        <f>SUMIFS(PurchaseBillsTable[Outstanding (£)],PurchaseBillsTable[Bill Reference],"&lt;&gt;",PurchaseBillsTable[Outstanding (£)],"&gt;0",PurchaseBillsTable[Due Date],"&gt;="&amp;$B$5-90,PurchaseBillsTable[Due Date],"&lt;"&amp;$B$5-60)</f>
        <v>0</v>
      </c>
    </row>
    <row r="14" spans="1:10" ht="15">
      <c r="A14" s="150">
        <f>A13+7</f>
        <v>46510</v>
      </c>
      <c r="B14" s="150">
        <f>A14+6</f>
        <v>46516</v>
      </c>
      <c r="C14" s="152">
        <f>F13</f>
        <v>0</v>
      </c>
      <c r="D14" s="152">
        <f>SUMIFS(SalesInvoicesTable[Outstanding (£)],SalesInvoicesTable[Invoice Number],"&lt;&gt;",SalesInvoicesTable[Outstanding (£)],"&gt;0",SalesInvoicesTable[Due Date],"&gt;="&amp;A14,SalesInvoicesTable[Due Date],"&lt;="&amp;B14)</f>
        <v>0</v>
      </c>
      <c r="E14" s="152">
        <f>SUMIFS(PurchaseBillsTable[Outstanding (£)],PurchaseBillsTable[Bill Reference],"&lt;&gt;",PurchaseBillsTable[Outstanding (£)],"&gt;0",PurchaseBillsTable[Due Date],"&gt;="&amp;A14,PurchaseBillsTable[Due Date],"&lt;="&amp;B14)+$B$6</f>
        <v>0</v>
      </c>
      <c r="F14" s="152">
        <f>C14+D14-E14</f>
        <v>0</v>
      </c>
      <c r="G14" s="136"/>
      <c r="H14" s="136" t="s">
        <v>404</v>
      </c>
      <c r="I14" s="152">
        <f>SUMIFS(SalesInvoicesTable[Outstanding (£)],SalesInvoicesTable[Invoice Number],"&lt;&gt;",SalesInvoicesTable[Outstanding (£)],"&gt;0",SalesInvoicesTable[Due Date],"&lt;"&amp;$B$5-90)</f>
        <v>0</v>
      </c>
      <c r="J14" s="152">
        <f>SUMIFS(PurchaseBillsTable[Outstanding (£)],PurchaseBillsTable[Bill Reference],"&lt;&gt;",PurchaseBillsTable[Outstanding (£)],"&gt;0",PurchaseBillsTable[Due Date],"&lt;"&amp;$B$5-90)</f>
        <v>0</v>
      </c>
    </row>
    <row r="15" spans="1:10" ht="15">
      <c r="A15" s="150">
        <f>A14+7</f>
        <v>46517</v>
      </c>
      <c r="B15" s="150">
        <f>A15+6</f>
        <v>46523</v>
      </c>
      <c r="C15" s="152">
        <f>F14</f>
        <v>0</v>
      </c>
      <c r="D15" s="152">
        <f>SUMIFS(SalesInvoicesTable[Outstanding (£)],SalesInvoicesTable[Invoice Number],"&lt;&gt;",SalesInvoicesTable[Outstanding (£)],"&gt;0",SalesInvoicesTable[Due Date],"&gt;="&amp;A15,SalesInvoicesTable[Due Date],"&lt;="&amp;B15)</f>
        <v>0</v>
      </c>
      <c r="E15" s="152">
        <f>SUMIFS(PurchaseBillsTable[Outstanding (£)],PurchaseBillsTable[Bill Reference],"&lt;&gt;",PurchaseBillsTable[Outstanding (£)],"&gt;0",PurchaseBillsTable[Due Date],"&gt;="&amp;A15,PurchaseBillsTable[Due Date],"&lt;="&amp;B15)+$B$6</f>
        <v>0</v>
      </c>
      <c r="F15" s="152">
        <f>C15+D15-E15</f>
        <v>0</v>
      </c>
      <c r="G15" s="136"/>
      <c r="H15" s="136"/>
      <c r="I15" s="136"/>
      <c r="J15" s="136"/>
    </row>
    <row r="16" spans="1:10" ht="15">
      <c r="A16" s="150">
        <f>A15+7</f>
        <v>46524</v>
      </c>
      <c r="B16" s="150">
        <f>A16+6</f>
        <v>46530</v>
      </c>
      <c r="C16" s="152">
        <f>F15</f>
        <v>0</v>
      </c>
      <c r="D16" s="152">
        <f>SUMIFS(SalesInvoicesTable[Outstanding (£)],SalesInvoicesTable[Invoice Number],"&lt;&gt;",SalesInvoicesTable[Outstanding (£)],"&gt;0",SalesInvoicesTable[Due Date],"&gt;="&amp;A16,SalesInvoicesTable[Due Date],"&lt;="&amp;B16)</f>
        <v>0</v>
      </c>
      <c r="E16" s="152">
        <f>SUMIFS(PurchaseBillsTable[Outstanding (£)],PurchaseBillsTable[Bill Reference],"&lt;&gt;",PurchaseBillsTable[Outstanding (£)],"&gt;0",PurchaseBillsTable[Due Date],"&gt;="&amp;A16,PurchaseBillsTable[Due Date],"&lt;="&amp;B16)+$B$6</f>
        <v>0</v>
      </c>
      <c r="F16" s="152">
        <f>C16+D16-E16</f>
        <v>0</v>
      </c>
      <c r="G16" s="136"/>
      <c r="H16" s="136"/>
      <c r="I16" s="136"/>
      <c r="J16" s="136"/>
    </row>
    <row r="17" spans="1:10" ht="15.75">
      <c r="A17" s="150">
        <f>A16+7</f>
        <v>46531</v>
      </c>
      <c r="B17" s="150">
        <f>A17+6</f>
        <v>46537</v>
      </c>
      <c r="C17" s="152">
        <f>F16</f>
        <v>0</v>
      </c>
      <c r="D17" s="152">
        <f>SUMIFS(SalesInvoicesTable[Outstanding (£)],SalesInvoicesTable[Invoice Number],"&lt;&gt;",SalesInvoicesTable[Outstanding (£)],"&gt;0",SalesInvoicesTable[Due Date],"&gt;="&amp;A17,SalesInvoicesTable[Due Date],"&lt;="&amp;B17)</f>
        <v>0</v>
      </c>
      <c r="E17" s="152">
        <f>SUMIFS(PurchaseBillsTable[Outstanding (£)],PurchaseBillsTable[Bill Reference],"&lt;&gt;",PurchaseBillsTable[Outstanding (£)],"&gt;0",PurchaseBillsTable[Due Date],"&gt;="&amp;A17,PurchaseBillsTable[Due Date],"&lt;="&amp;B17)+$B$6</f>
        <v>0</v>
      </c>
      <c r="F17" s="152">
        <f>C17+D17-E17</f>
        <v>0</v>
      </c>
      <c r="G17" s="136"/>
      <c r="H17" s="138" t="s">
        <v>405</v>
      </c>
      <c r="I17" s="138"/>
      <c r="J17" s="138"/>
    </row>
    <row r="18" spans="1:10" ht="15">
      <c r="A18" s="150">
        <f>A17+7</f>
        <v>46538</v>
      </c>
      <c r="B18" s="150">
        <f>A18+6</f>
        <v>46544</v>
      </c>
      <c r="C18" s="152">
        <f>F17</f>
        <v>0</v>
      </c>
      <c r="D18" s="152">
        <f>SUMIFS(SalesInvoicesTable[Outstanding (£)],SalesInvoicesTable[Invoice Number],"&lt;&gt;",SalesInvoicesTable[Outstanding (£)],"&gt;0",SalesInvoicesTable[Due Date],"&gt;="&amp;A18,SalesInvoicesTable[Due Date],"&lt;="&amp;B18)</f>
        <v>0</v>
      </c>
      <c r="E18" s="152">
        <f>SUMIFS(PurchaseBillsTable[Outstanding (£)],PurchaseBillsTable[Bill Reference],"&lt;&gt;",PurchaseBillsTable[Outstanding (£)],"&gt;0",PurchaseBillsTable[Due Date],"&gt;="&amp;A18,PurchaseBillsTable[Due Date],"&lt;="&amp;B18)+$B$6</f>
        <v>0</v>
      </c>
      <c r="F18" s="152">
        <f>C18+D18-E18</f>
        <v>0</v>
      </c>
      <c r="G18" s="136"/>
      <c r="H18" s="136" t="s">
        <v>406</v>
      </c>
      <c r="I18" s="152">
        <f>MIN(F10:F22)</f>
        <v>0</v>
      </c>
      <c r="J18" s="136"/>
    </row>
    <row r="19" spans="1:10" ht="15">
      <c r="A19" s="150">
        <f>A18+7</f>
        <v>46545</v>
      </c>
      <c r="B19" s="150">
        <f>A19+6</f>
        <v>46551</v>
      </c>
      <c r="C19" s="152">
        <f>F18</f>
        <v>0</v>
      </c>
      <c r="D19" s="152">
        <f>SUMIFS(SalesInvoicesTable[Outstanding (£)],SalesInvoicesTable[Invoice Number],"&lt;&gt;",SalesInvoicesTable[Outstanding (£)],"&gt;0",SalesInvoicesTable[Due Date],"&gt;="&amp;A19,SalesInvoicesTable[Due Date],"&lt;="&amp;B19)</f>
        <v>0</v>
      </c>
      <c r="E19" s="152">
        <f>SUMIFS(PurchaseBillsTable[Outstanding (£)],PurchaseBillsTable[Bill Reference],"&lt;&gt;",PurchaseBillsTable[Outstanding (£)],"&gt;0",PurchaseBillsTable[Due Date],"&gt;="&amp;A19,PurchaseBillsTable[Due Date],"&lt;="&amp;B19)+$B$6</f>
        <v>0</v>
      </c>
      <c r="F19" s="152">
        <f>C19+D19-E19</f>
        <v>0</v>
      </c>
      <c r="G19" s="136"/>
      <c r="H19" s="136" t="s">
        <v>407</v>
      </c>
      <c r="I19" s="153">
        <f>COUNTIF(F10:F22,"&lt;0")</f>
        <v>0</v>
      </c>
      <c r="J19" s="136"/>
    </row>
    <row r="20" spans="1:10" ht="15">
      <c r="A20" s="150">
        <f>A19+7</f>
        <v>46552</v>
      </c>
      <c r="B20" s="150">
        <f>A20+6</f>
        <v>46558</v>
      </c>
      <c r="C20" s="152">
        <f>F19</f>
        <v>0</v>
      </c>
      <c r="D20" s="152">
        <f>SUMIFS(SalesInvoicesTable[Outstanding (£)],SalesInvoicesTable[Invoice Number],"&lt;&gt;",SalesInvoicesTable[Outstanding (£)],"&gt;0",SalesInvoicesTable[Due Date],"&gt;="&amp;A20,SalesInvoicesTable[Due Date],"&lt;="&amp;B20)</f>
        <v>0</v>
      </c>
      <c r="E20" s="152">
        <f>SUMIFS(PurchaseBillsTable[Outstanding (£)],PurchaseBillsTable[Bill Reference],"&lt;&gt;",PurchaseBillsTable[Outstanding (£)],"&gt;0",PurchaseBillsTable[Due Date],"&gt;="&amp;A20,PurchaseBillsTable[Due Date],"&lt;="&amp;B20)+$B$6</f>
        <v>0</v>
      </c>
      <c r="F20" s="152">
        <f>C20+D20-E20</f>
        <v>0</v>
      </c>
      <c r="G20" s="136"/>
      <c r="H20" s="136" t="s">
        <v>408</v>
      </c>
      <c r="I20" s="152">
        <f>I14+J14</f>
        <v>0</v>
      </c>
      <c r="J20" s="136"/>
    </row>
    <row r="21" spans="1:10" ht="15">
      <c r="A21" s="150">
        <f>A20+7</f>
        <v>46559</v>
      </c>
      <c r="B21" s="150">
        <f>A21+6</f>
        <v>46565</v>
      </c>
      <c r="C21" s="152">
        <f>F20</f>
        <v>0</v>
      </c>
      <c r="D21" s="152">
        <f>SUMIFS(SalesInvoicesTable[Outstanding (£)],SalesInvoicesTable[Invoice Number],"&lt;&gt;",SalesInvoicesTable[Outstanding (£)],"&gt;0",SalesInvoicesTable[Due Date],"&gt;="&amp;A21,SalesInvoicesTable[Due Date],"&lt;="&amp;B21)</f>
        <v>0</v>
      </c>
      <c r="E21" s="152">
        <f>SUMIFS(PurchaseBillsTable[Outstanding (£)],PurchaseBillsTable[Bill Reference],"&lt;&gt;",PurchaseBillsTable[Outstanding (£)],"&gt;0",PurchaseBillsTable[Due Date],"&gt;="&amp;A21,PurchaseBillsTable[Due Date],"&lt;="&amp;B21)+$B$6</f>
        <v>0</v>
      </c>
      <c r="F21" s="152">
        <f>C21+D21-E21</f>
        <v>0</v>
      </c>
      <c r="G21" s="136"/>
      <c r="H21" s="136"/>
      <c r="I21" s="136"/>
      <c r="J21" s="136"/>
    </row>
    <row r="22" spans="1:10" ht="15">
      <c r="A22" s="150">
        <f>A21+7</f>
        <v>46566</v>
      </c>
      <c r="B22" s="150">
        <f>A22+6</f>
        <v>46572</v>
      </c>
      <c r="C22" s="152">
        <f>F21</f>
        <v>0</v>
      </c>
      <c r="D22" s="152">
        <f>SUMIFS(SalesInvoicesTable[Outstanding (£)],SalesInvoicesTable[Invoice Number],"&lt;&gt;",SalesInvoicesTable[Outstanding (£)],"&gt;0",SalesInvoicesTable[Due Date],"&gt;="&amp;A22,SalesInvoicesTable[Due Date],"&lt;="&amp;B22)</f>
        <v>0</v>
      </c>
      <c r="E22" s="152">
        <f>SUMIFS(PurchaseBillsTable[Outstanding (£)],PurchaseBillsTable[Bill Reference],"&lt;&gt;",PurchaseBillsTable[Outstanding (£)],"&gt;0",PurchaseBillsTable[Due Date],"&gt;="&amp;A22,PurchaseBillsTable[Due Date],"&lt;="&amp;B22)+$B$6</f>
        <v>0</v>
      </c>
      <c r="F22" s="152">
        <f>C22+D22-E22</f>
        <v>0</v>
      </c>
      <c r="G22" s="136"/>
      <c r="H22" s="136"/>
      <c r="I22" s="136"/>
      <c r="J22" s="136"/>
    </row>
    <row r="23" spans="1:10">
      <c r="A23" s="154"/>
      <c r="B23" s="154"/>
      <c r="C23" s="154"/>
      <c r="D23" s="154"/>
      <c r="E23" s="154"/>
      <c r="F23" s="154"/>
      <c r="G23" s="154"/>
      <c r="H23" s="154"/>
      <c r="I23" s="154"/>
      <c r="J23" s="154"/>
    </row>
    <row r="24" spans="1:10">
      <c r="A24" s="154"/>
      <c r="B24" s="154"/>
      <c r="C24" s="154"/>
      <c r="D24" s="154"/>
      <c r="E24" s="154"/>
      <c r="F24" s="154"/>
      <c r="G24" s="154"/>
      <c r="H24" s="154"/>
      <c r="I24" s="154"/>
      <c r="J24" s="154"/>
    </row>
    <row r="25" spans="1:10">
      <c r="A25" s="154"/>
      <c r="B25" s="154"/>
      <c r="C25" s="154"/>
      <c r="D25" s="154"/>
      <c r="E25" s="154"/>
      <c r="F25" s="154"/>
      <c r="G25" s="154"/>
      <c r="H25" s="154"/>
      <c r="I25" s="154"/>
      <c r="J25" s="154"/>
    </row>
    <row r="26" spans="1:10">
      <c r="A26" s="154"/>
      <c r="B26" s="154"/>
      <c r="C26" s="154"/>
      <c r="D26" s="154"/>
      <c r="E26" s="154"/>
      <c r="F26" s="154"/>
      <c r="G26" s="154"/>
      <c r="H26" s="154"/>
      <c r="I26" s="154"/>
      <c r="J26" s="154"/>
    </row>
    <row r="27" spans="1:10">
      <c r="A27" s="154"/>
      <c r="B27" s="154"/>
      <c r="C27" s="154"/>
      <c r="D27" s="154"/>
      <c r="E27" s="154"/>
      <c r="F27" s="154"/>
      <c r="G27" s="154"/>
      <c r="H27" s="154"/>
      <c r="I27" s="154"/>
      <c r="J27" s="154"/>
    </row>
    <row r="28" spans="1:10">
      <c r="A28" s="154"/>
      <c r="B28" s="154"/>
      <c r="C28" s="154"/>
      <c r="D28" s="154"/>
      <c r="E28" s="154"/>
      <c r="F28" s="154"/>
      <c r="G28" s="154"/>
      <c r="H28" s="154"/>
      <c r="I28" s="154"/>
      <c r="J28" s="154"/>
    </row>
    <row r="29" spans="1:10">
      <c r="A29" s="154"/>
      <c r="B29" s="154"/>
      <c r="C29" s="154"/>
      <c r="D29" s="154"/>
      <c r="E29" s="154"/>
      <c r="F29" s="154"/>
      <c r="G29" s="154"/>
      <c r="H29" s="154"/>
      <c r="I29" s="154"/>
      <c r="J29" s="154"/>
    </row>
    <row r="30" spans="1:10">
      <c r="A30" s="154"/>
      <c r="B30" s="154"/>
      <c r="C30" s="154"/>
      <c r="D30" s="154"/>
      <c r="E30" s="154"/>
      <c r="F30" s="154"/>
      <c r="G30" s="154"/>
      <c r="H30" s="154"/>
      <c r="I30" s="154"/>
      <c r="J30" s="154"/>
    </row>
    <row r="31" spans="1:10">
      <c r="A31" s="154"/>
      <c r="B31" s="154"/>
      <c r="C31" s="154"/>
      <c r="D31" s="154"/>
      <c r="E31" s="154"/>
      <c r="F31" s="154"/>
      <c r="G31" s="154"/>
      <c r="H31" s="154"/>
      <c r="I31" s="154"/>
      <c r="J31" s="154"/>
    </row>
    <row r="32" spans="1:10">
      <c r="A32" s="154"/>
      <c r="B32" s="154"/>
      <c r="C32" s="154"/>
      <c r="D32" s="154"/>
      <c r="E32" s="154"/>
      <c r="F32" s="154"/>
      <c r="G32" s="154"/>
      <c r="H32" s="154"/>
      <c r="I32" s="154"/>
      <c r="J32" s="154"/>
    </row>
    <row r="33" spans="1:10">
      <c r="A33" s="154"/>
      <c r="B33" s="154"/>
      <c r="C33" s="154"/>
      <c r="D33" s="154"/>
      <c r="E33" s="154"/>
      <c r="F33" s="154"/>
      <c r="G33" s="154"/>
      <c r="H33" s="154"/>
      <c r="I33" s="154"/>
      <c r="J33" s="154"/>
    </row>
    <row r="34" spans="1:10">
      <c r="A34" s="154"/>
      <c r="B34" s="154"/>
      <c r="C34" s="154"/>
      <c r="D34" s="154"/>
      <c r="E34" s="154"/>
      <c r="F34" s="154"/>
      <c r="G34" s="154"/>
      <c r="H34" s="154"/>
      <c r="I34" s="154"/>
      <c r="J34" s="154"/>
    </row>
    <row r="35" spans="1:10">
      <c r="A35" s="154"/>
      <c r="B35" s="154"/>
      <c r="C35" s="154"/>
      <c r="D35" s="154"/>
      <c r="E35" s="154"/>
      <c r="F35" s="154"/>
      <c r="G35" s="154"/>
      <c r="H35" s="154"/>
      <c r="I35" s="154"/>
      <c r="J35" s="154"/>
    </row>
    <row r="36" spans="1:10">
      <c r="A36" s="154"/>
      <c r="B36" s="154"/>
      <c r="C36" s="154"/>
      <c r="D36" s="154"/>
      <c r="E36" s="154"/>
      <c r="F36" s="154"/>
      <c r="G36" s="154"/>
      <c r="H36" s="154"/>
      <c r="I36" s="154"/>
      <c r="J36" s="154"/>
    </row>
    <row r="37" spans="1:10">
      <c r="A37" s="154"/>
      <c r="B37" s="154"/>
      <c r="C37" s="154"/>
      <c r="D37" s="154"/>
      <c r="E37" s="154"/>
      <c r="F37" s="154"/>
      <c r="G37" s="154"/>
      <c r="H37" s="154"/>
      <c r="I37" s="154"/>
      <c r="J37" s="154"/>
    </row>
    <row r="38" spans="1:10">
      <c r="A38" s="154"/>
      <c r="B38" s="154"/>
      <c r="C38" s="154"/>
      <c r="D38" s="154"/>
      <c r="E38" s="154"/>
      <c r="F38" s="154"/>
      <c r="G38" s="154"/>
      <c r="H38" s="154"/>
      <c r="I38" s="154"/>
      <c r="J38" s="154"/>
    </row>
    <row r="39" spans="1:10">
      <c r="A39" s="154"/>
      <c r="B39" s="154"/>
      <c r="C39" s="154"/>
      <c r="D39" s="154"/>
      <c r="E39" s="154"/>
      <c r="F39" s="154"/>
      <c r="G39" s="154"/>
      <c r="H39" s="154"/>
      <c r="I39" s="154"/>
      <c r="J39" s="154"/>
    </row>
    <row r="40" spans="1:10">
      <c r="A40" s="154"/>
      <c r="B40" s="154"/>
      <c r="C40" s="154"/>
      <c r="D40" s="154"/>
      <c r="E40" s="154"/>
      <c r="F40" s="154"/>
      <c r="G40" s="154"/>
      <c r="H40" s="154"/>
      <c r="I40" s="154"/>
      <c r="J40" s="154"/>
    </row>
  </sheetData>
  <sheetProtection sheet="1" objects="1" scenarios="1" insertRows="0" sort="0" autoFilter="0"/>
  <mergeCells count="7">
    <mergeCell ref="H17:J17"/>
    <mergeCell ref="A1:J1"/>
    <mergeCell ref="A2:J2"/>
    <mergeCell ref="A4:J4"/>
    <mergeCell ref="D6:J6"/>
    <mergeCell ref="A8:F8"/>
    <mergeCell ref="H8:J8"/>
  </mergeCells>
  <conditionalFormatting sqref="I18:I20">
    <cfRule type="expression" dxfId="130" priority="1">
      <formula>I18&gt;0</formula>
    </cfRule>
  </conditionalFormatting>
  <conditionalFormatting sqref="I18:I20">
    <cfRule type="expression" dxfId="129" priority="2">
      <formula>I18&lt;0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BD5CE-F978-442C-899A-42E9BBB00FBA}">
  <dimension ref="A1:I55"/>
  <sheetViews>
    <sheetView tabSelected="1" workbookViewId="0">
      <selection activeCell="A6" sqref="A6"/>
    </sheetView>
  </sheetViews>
  <sheetFormatPr defaultRowHeight="14.25"/>
  <cols>
    <col min="1" max="1" width="9.375" bestFit="1" customWidth="1"/>
    <col min="2" max="2" width="4.875" bestFit="1" customWidth="1"/>
    <col min="3" max="3" width="11.5" bestFit="1" customWidth="1"/>
    <col min="4" max="4" width="15" bestFit="1" customWidth="1"/>
    <col min="5" max="5" width="11.5" bestFit="1" customWidth="1"/>
    <col min="6" max="6" width="6.5" bestFit="1" customWidth="1"/>
    <col min="7" max="7" width="5" bestFit="1" customWidth="1"/>
    <col min="8" max="8" width="30" customWidth="1"/>
    <col min="9" max="9" width="10" bestFit="1" customWidth="1"/>
  </cols>
  <sheetData>
    <row r="1" spans="1:9" ht="24">
      <c r="A1" s="134" t="s">
        <v>409</v>
      </c>
      <c r="B1" s="134"/>
      <c r="C1" s="134"/>
      <c r="D1" s="134"/>
      <c r="E1" s="134"/>
      <c r="F1" s="134"/>
      <c r="G1" s="134"/>
      <c r="H1" s="134"/>
      <c r="I1" s="134"/>
    </row>
    <row r="2" spans="1:9" ht="15">
      <c r="A2" s="135" t="s">
        <v>410</v>
      </c>
      <c r="B2" s="135"/>
      <c r="C2" s="135"/>
      <c r="D2" s="135"/>
      <c r="E2" s="135"/>
      <c r="F2" s="135"/>
      <c r="G2" s="135"/>
      <c r="H2" s="135"/>
      <c r="I2" s="135"/>
    </row>
    <row r="3" spans="1:9" ht="15">
      <c r="A3" s="136"/>
      <c r="B3" s="136"/>
      <c r="C3" s="136"/>
      <c r="D3" s="136"/>
      <c r="E3" s="136"/>
      <c r="F3" s="136"/>
      <c r="G3" s="136"/>
      <c r="H3" s="136"/>
      <c r="I3" s="136"/>
    </row>
    <row r="4" spans="1:9" ht="15.75">
      <c r="A4" s="138" t="s">
        <v>411</v>
      </c>
      <c r="B4" s="138"/>
      <c r="C4" s="138"/>
      <c r="D4" s="138"/>
      <c r="E4" s="138"/>
      <c r="F4" s="138"/>
      <c r="G4" s="138"/>
      <c r="H4" s="138"/>
      <c r="I4" s="138"/>
    </row>
    <row r="5" spans="1:9" ht="15">
      <c r="A5" s="139" t="s">
        <v>412</v>
      </c>
      <c r="B5" s="139" t="s">
        <v>413</v>
      </c>
      <c r="C5" s="139" t="s">
        <v>414</v>
      </c>
      <c r="D5" s="139" t="s">
        <v>415</v>
      </c>
      <c r="E5" s="139" t="s">
        <v>416</v>
      </c>
      <c r="F5" s="139" t="s">
        <v>417</v>
      </c>
      <c r="G5" s="139" t="s">
        <v>418</v>
      </c>
      <c r="H5" s="139" t="s">
        <v>419</v>
      </c>
      <c r="I5" s="139" t="s">
        <v>420</v>
      </c>
    </row>
    <row r="6" spans="1:9" ht="15">
      <c r="A6" s="132"/>
      <c r="B6" s="133"/>
      <c r="C6" s="133"/>
      <c r="D6" s="133"/>
      <c r="E6" s="133"/>
      <c r="F6" s="133"/>
      <c r="G6" s="133"/>
      <c r="H6" s="133"/>
      <c r="I6" s="133"/>
    </row>
    <row r="7" spans="1:9" ht="15">
      <c r="A7" s="132"/>
      <c r="B7" s="133"/>
      <c r="C7" s="133"/>
      <c r="D7" s="133"/>
      <c r="E7" s="133"/>
      <c r="F7" s="133"/>
      <c r="G7" s="133"/>
      <c r="H7" s="133"/>
      <c r="I7" s="133"/>
    </row>
    <row r="8" spans="1:9" ht="15">
      <c r="A8" s="132"/>
      <c r="B8" s="133"/>
      <c r="C8" s="133"/>
      <c r="D8" s="133"/>
      <c r="E8" s="133"/>
      <c r="F8" s="133"/>
      <c r="G8" s="133"/>
      <c r="H8" s="133"/>
      <c r="I8" s="133"/>
    </row>
    <row r="9" spans="1:9" ht="15">
      <c r="A9" s="132"/>
      <c r="B9" s="133"/>
      <c r="C9" s="133"/>
      <c r="D9" s="133"/>
      <c r="E9" s="133"/>
      <c r="F9" s="133"/>
      <c r="G9" s="133"/>
      <c r="H9" s="133"/>
      <c r="I9" s="133"/>
    </row>
    <row r="10" spans="1:9" ht="15">
      <c r="A10" s="132"/>
      <c r="B10" s="133"/>
      <c r="C10" s="133"/>
      <c r="D10" s="133"/>
      <c r="E10" s="133"/>
      <c r="F10" s="133"/>
      <c r="G10" s="133"/>
      <c r="H10" s="133"/>
      <c r="I10" s="133"/>
    </row>
    <row r="11" spans="1:9" ht="15">
      <c r="A11" s="132"/>
      <c r="B11" s="133"/>
      <c r="C11" s="133"/>
      <c r="D11" s="133"/>
      <c r="E11" s="133"/>
      <c r="F11" s="133"/>
      <c r="G11" s="133"/>
      <c r="H11" s="133"/>
      <c r="I11" s="133"/>
    </row>
    <row r="12" spans="1:9" ht="15">
      <c r="A12" s="132"/>
      <c r="B12" s="133"/>
      <c r="C12" s="133"/>
      <c r="D12" s="133"/>
      <c r="E12" s="133"/>
      <c r="F12" s="133"/>
      <c r="G12" s="133"/>
      <c r="H12" s="133"/>
      <c r="I12" s="133"/>
    </row>
    <row r="13" spans="1:9" ht="15">
      <c r="A13" s="132"/>
      <c r="B13" s="133"/>
      <c r="C13" s="133"/>
      <c r="D13" s="133"/>
      <c r="E13" s="133"/>
      <c r="F13" s="133"/>
      <c r="G13" s="133"/>
      <c r="H13" s="133"/>
      <c r="I13" s="133"/>
    </row>
    <row r="14" spans="1:9" ht="15">
      <c r="A14" s="132"/>
      <c r="B14" s="133"/>
      <c r="C14" s="133"/>
      <c r="D14" s="133"/>
      <c r="E14" s="133"/>
      <c r="F14" s="133"/>
      <c r="G14" s="133"/>
      <c r="H14" s="133"/>
      <c r="I14" s="133"/>
    </row>
    <row r="15" spans="1:9" ht="15">
      <c r="A15" s="132"/>
      <c r="B15" s="133"/>
      <c r="C15" s="133"/>
      <c r="D15" s="133"/>
      <c r="E15" s="133"/>
      <c r="F15" s="133"/>
      <c r="G15" s="133"/>
      <c r="H15" s="133"/>
      <c r="I15" s="133"/>
    </row>
    <row r="16" spans="1:9" ht="15">
      <c r="A16" s="132"/>
      <c r="B16" s="133"/>
      <c r="C16" s="133"/>
      <c r="D16" s="133"/>
      <c r="E16" s="133"/>
      <c r="F16" s="133"/>
      <c r="G16" s="133"/>
      <c r="H16" s="133"/>
      <c r="I16" s="133"/>
    </row>
    <row r="17" spans="1:9" ht="15">
      <c r="A17" s="132"/>
      <c r="B17" s="133"/>
      <c r="C17" s="133"/>
      <c r="D17" s="133"/>
      <c r="E17" s="133"/>
      <c r="F17" s="133"/>
      <c r="G17" s="133"/>
      <c r="H17" s="133"/>
      <c r="I17" s="133"/>
    </row>
    <row r="18" spans="1:9" ht="15">
      <c r="A18" s="132"/>
      <c r="B18" s="133"/>
      <c r="C18" s="133"/>
      <c r="D18" s="133"/>
      <c r="E18" s="133"/>
      <c r="F18" s="133"/>
      <c r="G18" s="133"/>
      <c r="H18" s="133"/>
      <c r="I18" s="133"/>
    </row>
    <row r="19" spans="1:9" ht="15">
      <c r="A19" s="132"/>
      <c r="B19" s="133"/>
      <c r="C19" s="133"/>
      <c r="D19" s="133"/>
      <c r="E19" s="133"/>
      <c r="F19" s="133"/>
      <c r="G19" s="133"/>
      <c r="H19" s="133"/>
      <c r="I19" s="133"/>
    </row>
    <row r="20" spans="1:9" ht="15">
      <c r="A20" s="132"/>
      <c r="B20" s="133"/>
      <c r="C20" s="133"/>
      <c r="D20" s="133"/>
      <c r="E20" s="133"/>
      <c r="F20" s="133"/>
      <c r="G20" s="133"/>
      <c r="H20" s="133"/>
      <c r="I20" s="133"/>
    </row>
    <row r="21" spans="1:9" ht="15">
      <c r="A21" s="132"/>
      <c r="B21" s="133"/>
      <c r="C21" s="133"/>
      <c r="D21" s="133"/>
      <c r="E21" s="133"/>
      <c r="F21" s="133"/>
      <c r="G21" s="133"/>
      <c r="H21" s="133"/>
      <c r="I21" s="133"/>
    </row>
    <row r="22" spans="1:9" ht="15">
      <c r="A22" s="132"/>
      <c r="B22" s="133"/>
      <c r="C22" s="133"/>
      <c r="D22" s="133"/>
      <c r="E22" s="133"/>
      <c r="F22" s="133"/>
      <c r="G22" s="133"/>
      <c r="H22" s="133"/>
      <c r="I22" s="133"/>
    </row>
    <row r="23" spans="1:9" ht="15">
      <c r="A23" s="132"/>
      <c r="B23" s="133"/>
      <c r="C23" s="133"/>
      <c r="D23" s="133"/>
      <c r="E23" s="133"/>
      <c r="F23" s="133"/>
      <c r="G23" s="133"/>
      <c r="H23" s="133"/>
      <c r="I23" s="133"/>
    </row>
    <row r="24" spans="1:9" ht="15">
      <c r="A24" s="132"/>
      <c r="B24" s="133"/>
      <c r="C24" s="133"/>
      <c r="D24" s="133"/>
      <c r="E24" s="133"/>
      <c r="F24" s="133"/>
      <c r="G24" s="133"/>
      <c r="H24" s="133"/>
      <c r="I24" s="133"/>
    </row>
    <row r="25" spans="1:9" ht="15">
      <c r="A25" s="132"/>
      <c r="B25" s="133"/>
      <c r="C25" s="133"/>
      <c r="D25" s="133"/>
      <c r="E25" s="133"/>
      <c r="F25" s="133"/>
      <c r="G25" s="133"/>
      <c r="H25" s="133"/>
      <c r="I25" s="133"/>
    </row>
    <row r="26" spans="1:9" ht="15">
      <c r="A26" s="132"/>
      <c r="B26" s="133"/>
      <c r="C26" s="133"/>
      <c r="D26" s="133"/>
      <c r="E26" s="133"/>
      <c r="F26" s="133"/>
      <c r="G26" s="133"/>
      <c r="H26" s="133"/>
      <c r="I26" s="133"/>
    </row>
    <row r="27" spans="1:9" ht="15">
      <c r="A27" s="132"/>
      <c r="B27" s="133"/>
      <c r="C27" s="133"/>
      <c r="D27" s="133"/>
      <c r="E27" s="133"/>
      <c r="F27" s="133"/>
      <c r="G27" s="133"/>
      <c r="H27" s="133"/>
      <c r="I27" s="133"/>
    </row>
    <row r="28" spans="1:9" ht="15">
      <c r="A28" s="132"/>
      <c r="B28" s="133"/>
      <c r="C28" s="133"/>
      <c r="D28" s="133"/>
      <c r="E28" s="133"/>
      <c r="F28" s="133"/>
      <c r="G28" s="133"/>
      <c r="H28" s="133"/>
      <c r="I28" s="133"/>
    </row>
    <row r="29" spans="1:9" ht="15">
      <c r="A29" s="132"/>
      <c r="B29" s="133"/>
      <c r="C29" s="133"/>
      <c r="D29" s="133"/>
      <c r="E29" s="133"/>
      <c r="F29" s="133"/>
      <c r="G29" s="133"/>
      <c r="H29" s="133"/>
      <c r="I29" s="133"/>
    </row>
    <row r="30" spans="1:9" ht="15">
      <c r="A30" s="132"/>
      <c r="B30" s="133"/>
      <c r="C30" s="133"/>
      <c r="D30" s="133"/>
      <c r="E30" s="133"/>
      <c r="F30" s="133"/>
      <c r="G30" s="133"/>
      <c r="H30" s="133"/>
      <c r="I30" s="133"/>
    </row>
    <row r="31" spans="1:9" ht="15">
      <c r="A31" s="132"/>
      <c r="B31" s="133"/>
      <c r="C31" s="133"/>
      <c r="D31" s="133"/>
      <c r="E31" s="133"/>
      <c r="F31" s="133"/>
      <c r="G31" s="133"/>
      <c r="H31" s="133"/>
      <c r="I31" s="133"/>
    </row>
    <row r="32" spans="1:9" ht="15">
      <c r="A32" s="132"/>
      <c r="B32" s="133"/>
      <c r="C32" s="133"/>
      <c r="D32" s="133"/>
      <c r="E32" s="133"/>
      <c r="F32" s="133"/>
      <c r="G32" s="133"/>
      <c r="H32" s="133"/>
      <c r="I32" s="133"/>
    </row>
    <row r="33" spans="1:9" ht="15">
      <c r="A33" s="132"/>
      <c r="B33" s="133"/>
      <c r="C33" s="133"/>
      <c r="D33" s="133"/>
      <c r="E33" s="133"/>
      <c r="F33" s="133"/>
      <c r="G33" s="133"/>
      <c r="H33" s="133"/>
      <c r="I33" s="133"/>
    </row>
    <row r="34" spans="1:9" ht="15">
      <c r="A34" s="132"/>
      <c r="B34" s="133"/>
      <c r="C34" s="133"/>
      <c r="D34" s="133"/>
      <c r="E34" s="133"/>
      <c r="F34" s="133"/>
      <c r="G34" s="133"/>
      <c r="H34" s="133"/>
      <c r="I34" s="133"/>
    </row>
    <row r="35" spans="1:9" ht="15">
      <c r="A35" s="132"/>
      <c r="B35" s="133"/>
      <c r="C35" s="133"/>
      <c r="D35" s="133"/>
      <c r="E35" s="133"/>
      <c r="F35" s="133"/>
      <c r="G35" s="133"/>
      <c r="H35" s="133"/>
      <c r="I35" s="133"/>
    </row>
    <row r="36" spans="1:9" ht="15">
      <c r="A36" s="132"/>
      <c r="B36" s="133"/>
      <c r="C36" s="133"/>
      <c r="D36" s="133"/>
      <c r="E36" s="133"/>
      <c r="F36" s="133"/>
      <c r="G36" s="133"/>
      <c r="H36" s="133"/>
      <c r="I36" s="133"/>
    </row>
    <row r="37" spans="1:9" ht="15">
      <c r="A37" s="132"/>
      <c r="B37" s="133"/>
      <c r="C37" s="133"/>
      <c r="D37" s="133"/>
      <c r="E37" s="133"/>
      <c r="F37" s="133"/>
      <c r="G37" s="133"/>
      <c r="H37" s="133"/>
      <c r="I37" s="133"/>
    </row>
    <row r="38" spans="1:9" ht="15">
      <c r="A38" s="132"/>
      <c r="B38" s="133"/>
      <c r="C38" s="133"/>
      <c r="D38" s="133"/>
      <c r="E38" s="133"/>
      <c r="F38" s="133"/>
      <c r="G38" s="133"/>
      <c r="H38" s="133"/>
      <c r="I38" s="133"/>
    </row>
    <row r="39" spans="1:9" ht="15">
      <c r="A39" s="132"/>
      <c r="B39" s="133"/>
      <c r="C39" s="133"/>
      <c r="D39" s="133"/>
      <c r="E39" s="133"/>
      <c r="F39" s="133"/>
      <c r="G39" s="133"/>
      <c r="H39" s="133"/>
      <c r="I39" s="133"/>
    </row>
    <row r="40" spans="1:9" ht="15">
      <c r="A40" s="132"/>
      <c r="B40" s="133"/>
      <c r="C40" s="133"/>
      <c r="D40" s="133"/>
      <c r="E40" s="133"/>
      <c r="F40" s="133"/>
      <c r="G40" s="133"/>
      <c r="H40" s="133"/>
      <c r="I40" s="133"/>
    </row>
    <row r="41" spans="1:9" ht="15">
      <c r="A41" s="132"/>
      <c r="B41" s="133"/>
      <c r="C41" s="133"/>
      <c r="D41" s="133"/>
      <c r="E41" s="133"/>
      <c r="F41" s="133"/>
      <c r="G41" s="133"/>
      <c r="H41" s="133"/>
      <c r="I41" s="133"/>
    </row>
    <row r="42" spans="1:9" ht="15">
      <c r="A42" s="132"/>
      <c r="B42" s="133"/>
      <c r="C42" s="133"/>
      <c r="D42" s="133"/>
      <c r="E42" s="133"/>
      <c r="F42" s="133"/>
      <c r="G42" s="133"/>
      <c r="H42" s="133"/>
      <c r="I42" s="133"/>
    </row>
    <row r="43" spans="1:9" ht="15">
      <c r="A43" s="132"/>
      <c r="B43" s="133"/>
      <c r="C43" s="133"/>
      <c r="D43" s="133"/>
      <c r="E43" s="133"/>
      <c r="F43" s="133"/>
      <c r="G43" s="133"/>
      <c r="H43" s="133"/>
      <c r="I43" s="133"/>
    </row>
    <row r="44" spans="1:9" ht="15">
      <c r="A44" s="132"/>
      <c r="B44" s="133"/>
      <c r="C44" s="133"/>
      <c r="D44" s="133"/>
      <c r="E44" s="133"/>
      <c r="F44" s="133"/>
      <c r="G44" s="133"/>
      <c r="H44" s="133"/>
      <c r="I44" s="133"/>
    </row>
    <row r="45" spans="1:9" ht="15">
      <c r="A45" s="132"/>
      <c r="B45" s="133"/>
      <c r="C45" s="133"/>
      <c r="D45" s="133"/>
      <c r="E45" s="133"/>
      <c r="F45" s="133"/>
      <c r="G45" s="133"/>
      <c r="H45" s="133"/>
      <c r="I45" s="133"/>
    </row>
    <row r="46" spans="1:9" ht="15">
      <c r="A46" s="132"/>
      <c r="B46" s="133"/>
      <c r="C46" s="133"/>
      <c r="D46" s="133"/>
      <c r="E46" s="133"/>
      <c r="F46" s="133"/>
      <c r="G46" s="133"/>
      <c r="H46" s="133"/>
      <c r="I46" s="133"/>
    </row>
    <row r="47" spans="1:9" ht="15">
      <c r="A47" s="132"/>
      <c r="B47" s="133"/>
      <c r="C47" s="133"/>
      <c r="D47" s="133"/>
      <c r="E47" s="133"/>
      <c r="F47" s="133"/>
      <c r="G47" s="133"/>
      <c r="H47" s="133"/>
      <c r="I47" s="133"/>
    </row>
    <row r="48" spans="1:9" ht="15">
      <c r="A48" s="132"/>
      <c r="B48" s="133"/>
      <c r="C48" s="133"/>
      <c r="D48" s="133"/>
      <c r="E48" s="133"/>
      <c r="F48" s="133"/>
      <c r="G48" s="133"/>
      <c r="H48" s="133"/>
      <c r="I48" s="133"/>
    </row>
    <row r="49" spans="1:9" ht="15">
      <c r="A49" s="132"/>
      <c r="B49" s="133"/>
      <c r="C49" s="133"/>
      <c r="D49" s="133"/>
      <c r="E49" s="133"/>
      <c r="F49" s="133"/>
      <c r="G49" s="133"/>
      <c r="H49" s="133"/>
      <c r="I49" s="133"/>
    </row>
    <row r="50" spans="1:9" ht="15">
      <c r="A50" s="132"/>
      <c r="B50" s="133"/>
      <c r="C50" s="133"/>
      <c r="D50" s="133"/>
      <c r="E50" s="133"/>
      <c r="F50" s="133"/>
      <c r="G50" s="133"/>
      <c r="H50" s="133"/>
      <c r="I50" s="133"/>
    </row>
    <row r="51" spans="1:9" ht="15">
      <c r="A51" s="132"/>
      <c r="B51" s="133"/>
      <c r="C51" s="133"/>
      <c r="D51" s="133"/>
      <c r="E51" s="133"/>
      <c r="F51" s="133"/>
      <c r="G51" s="133"/>
      <c r="H51" s="133"/>
      <c r="I51" s="133"/>
    </row>
    <row r="52" spans="1:9" ht="15">
      <c r="A52" s="132"/>
      <c r="B52" s="133"/>
      <c r="C52" s="133"/>
      <c r="D52" s="133"/>
      <c r="E52" s="133"/>
      <c r="F52" s="133"/>
      <c r="G52" s="133"/>
      <c r="H52" s="133"/>
      <c r="I52" s="133"/>
    </row>
    <row r="53" spans="1:9" ht="15">
      <c r="A53" s="132"/>
      <c r="B53" s="133"/>
      <c r="C53" s="133"/>
      <c r="D53" s="133"/>
      <c r="E53" s="133"/>
      <c r="F53" s="133"/>
      <c r="G53" s="133"/>
      <c r="H53" s="133"/>
      <c r="I53" s="133"/>
    </row>
    <row r="54" spans="1:9" ht="15">
      <c r="A54" s="132"/>
      <c r="B54" s="133"/>
      <c r="C54" s="133"/>
      <c r="D54" s="133"/>
      <c r="E54" s="133"/>
      <c r="F54" s="133"/>
      <c r="G54" s="133"/>
      <c r="H54" s="133"/>
      <c r="I54" s="133"/>
    </row>
    <row r="55" spans="1:9" ht="15">
      <c r="A55" s="132"/>
      <c r="B55" s="133"/>
      <c r="C55" s="133"/>
      <c r="D55" s="133"/>
      <c r="E55" s="133"/>
      <c r="F55" s="133"/>
      <c r="G55" s="133"/>
      <c r="H55" s="133"/>
      <c r="I55" s="133"/>
    </row>
  </sheetData>
  <sheetProtection sheet="1" objects="1" scenarios="1" insertRows="0" sort="0" autoFilter="0"/>
  <mergeCells count="3">
    <mergeCell ref="A1:I1"/>
    <mergeCell ref="A2:I2"/>
    <mergeCell ref="A4:I4"/>
  </mergeCells>
  <dataValidations count="2">
    <dataValidation type="list" allowBlank="1" showInputMessage="1" showErrorMessage="1" sqref="I6:I55" xr:uid="{DCDBC71D-C32A-4E32-9B4B-DA5B06674511}">
      <formula1>"Yes,No"</formula1>
    </dataValidation>
    <dataValidation type="list" allowBlank="1" showInputMessage="1" showErrorMessage="1" sqref="E6:E55" xr:uid="{F7B88CDF-5A10-4CAE-B7E7-F5B823257285}">
      <formula1>"New entry,Correction,Deletion,Reclassification,Reconciliation,Setup change,Review note"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C1FC7-F133-4E3C-8356-545F126E1202}">
  <dimension ref="A1:F25"/>
  <sheetViews>
    <sheetView workbookViewId="0">
      <selection activeCell="B6" sqref="B6"/>
    </sheetView>
  </sheetViews>
  <sheetFormatPr defaultRowHeight="14.25"/>
  <cols>
    <col min="1" max="1" width="21.75" bestFit="1" customWidth="1"/>
    <col min="2" max="3" width="30" customWidth="1"/>
    <col min="4" max="4" width="10" bestFit="1" customWidth="1"/>
    <col min="5" max="5" width="11.75" bestFit="1" customWidth="1"/>
    <col min="6" max="6" width="30" customWidth="1"/>
  </cols>
  <sheetData>
    <row r="1" spans="1:6" ht="24">
      <c r="A1" s="134" t="s">
        <v>421</v>
      </c>
      <c r="B1" s="134"/>
      <c r="C1" s="134"/>
      <c r="D1" s="134"/>
      <c r="E1" s="134"/>
      <c r="F1" s="134"/>
    </row>
    <row r="2" spans="1:6" ht="15">
      <c r="A2" s="135" t="s">
        <v>422</v>
      </c>
      <c r="B2" s="135"/>
      <c r="C2" s="135"/>
      <c r="D2" s="135"/>
      <c r="E2" s="135"/>
      <c r="F2" s="135"/>
    </row>
    <row r="3" spans="1:6" ht="15">
      <c r="A3" s="136"/>
      <c r="B3" s="136"/>
      <c r="C3" s="136"/>
      <c r="D3" s="136"/>
      <c r="E3" s="136"/>
      <c r="F3" s="136"/>
    </row>
    <row r="4" spans="1:6" ht="15.75">
      <c r="A4" s="138" t="s">
        <v>423</v>
      </c>
      <c r="B4" s="138"/>
      <c r="C4" s="138"/>
      <c r="D4" s="138"/>
      <c r="E4" s="138"/>
      <c r="F4" s="138"/>
    </row>
    <row r="5" spans="1:6" ht="15">
      <c r="A5" s="139" t="s">
        <v>424</v>
      </c>
      <c r="B5" s="139" t="s">
        <v>425</v>
      </c>
      <c r="C5" s="139" t="s">
        <v>426</v>
      </c>
      <c r="D5" s="139" t="s">
        <v>214</v>
      </c>
      <c r="E5" s="139" t="s">
        <v>427</v>
      </c>
      <c r="F5" s="139" t="s">
        <v>47</v>
      </c>
    </row>
    <row r="6" spans="1:6" ht="15">
      <c r="A6" s="136" t="s">
        <v>83</v>
      </c>
      <c r="B6" s="136" t="s">
        <v>428</v>
      </c>
      <c r="C6" s="136" t="s">
        <v>429</v>
      </c>
      <c r="D6" s="133" t="s">
        <v>430</v>
      </c>
      <c r="E6" s="133"/>
      <c r="F6" s="133"/>
    </row>
    <row r="7" spans="1:6" ht="15">
      <c r="A7" s="136" t="s">
        <v>431</v>
      </c>
      <c r="B7" s="136" t="s">
        <v>432</v>
      </c>
      <c r="C7" s="136" t="s">
        <v>433</v>
      </c>
      <c r="D7" s="133" t="s">
        <v>430</v>
      </c>
      <c r="E7" s="133"/>
      <c r="F7" s="133"/>
    </row>
    <row r="8" spans="1:6" ht="15">
      <c r="A8" s="136" t="s">
        <v>434</v>
      </c>
      <c r="B8" s="136" t="s">
        <v>435</v>
      </c>
      <c r="C8" s="136" t="s">
        <v>436</v>
      </c>
      <c r="D8" s="133" t="s">
        <v>430</v>
      </c>
      <c r="E8" s="133"/>
      <c r="F8" s="133"/>
    </row>
    <row r="9" spans="1:6" ht="15">
      <c r="A9" s="136" t="s">
        <v>122</v>
      </c>
      <c r="B9" s="136" t="s">
        <v>437</v>
      </c>
      <c r="C9" s="136" t="s">
        <v>438</v>
      </c>
      <c r="D9" s="133" t="s">
        <v>430</v>
      </c>
      <c r="E9" s="133"/>
      <c r="F9" s="133"/>
    </row>
    <row r="10" spans="1:6" ht="15">
      <c r="A10" s="136" t="s">
        <v>118</v>
      </c>
      <c r="B10" s="136" t="s">
        <v>439</v>
      </c>
      <c r="C10" s="136" t="s">
        <v>440</v>
      </c>
      <c r="D10" s="133" t="s">
        <v>430</v>
      </c>
      <c r="E10" s="133"/>
      <c r="F10" s="133"/>
    </row>
    <row r="11" spans="1:6" ht="15">
      <c r="A11" s="136" t="s">
        <v>441</v>
      </c>
      <c r="B11" s="136" t="s">
        <v>442</v>
      </c>
      <c r="C11" s="136" t="s">
        <v>443</v>
      </c>
      <c r="D11" s="133" t="s">
        <v>430</v>
      </c>
      <c r="E11" s="133"/>
      <c r="F11" s="133"/>
    </row>
    <row r="12" spans="1:6" ht="15">
      <c r="A12" s="136" t="s">
        <v>56</v>
      </c>
      <c r="B12" s="136" t="s">
        <v>444</v>
      </c>
      <c r="C12" s="136" t="s">
        <v>445</v>
      </c>
      <c r="D12" s="133" t="s">
        <v>430</v>
      </c>
      <c r="E12" s="133"/>
      <c r="F12" s="133"/>
    </row>
    <row r="13" spans="1:6" ht="15">
      <c r="A13" s="136" t="s">
        <v>446</v>
      </c>
      <c r="B13" s="136" t="s">
        <v>447</v>
      </c>
      <c r="C13" s="136" t="s">
        <v>448</v>
      </c>
      <c r="D13" s="133" t="s">
        <v>430</v>
      </c>
      <c r="E13" s="133"/>
      <c r="F13" s="133"/>
    </row>
    <row r="14" spans="1:6" ht="15">
      <c r="A14" s="136" t="s">
        <v>449</v>
      </c>
      <c r="B14" s="136" t="s">
        <v>450</v>
      </c>
      <c r="C14" s="136" t="s">
        <v>451</v>
      </c>
      <c r="D14" s="133" t="s">
        <v>430</v>
      </c>
      <c r="E14" s="133"/>
      <c r="F14" s="133"/>
    </row>
    <row r="15" spans="1:6" ht="15">
      <c r="A15" s="136" t="s">
        <v>26</v>
      </c>
      <c r="B15" s="136" t="s">
        <v>452</v>
      </c>
      <c r="C15" s="136" t="s">
        <v>453</v>
      </c>
      <c r="D15" s="133" t="s">
        <v>430</v>
      </c>
      <c r="E15" s="133"/>
      <c r="F15" s="133"/>
    </row>
    <row r="16" spans="1:6" ht="15">
      <c r="A16" s="136" t="s">
        <v>454</v>
      </c>
      <c r="B16" s="136" t="s">
        <v>455</v>
      </c>
      <c r="C16" s="136" t="s">
        <v>456</v>
      </c>
      <c r="D16" s="133" t="s">
        <v>430</v>
      </c>
      <c r="E16" s="133"/>
      <c r="F16" s="133"/>
    </row>
    <row r="17" spans="1:6" ht="15">
      <c r="A17" s="136" t="s">
        <v>457</v>
      </c>
      <c r="B17" s="136" t="s">
        <v>458</v>
      </c>
      <c r="C17" s="136" t="s">
        <v>459</v>
      </c>
      <c r="D17" s="133" t="s">
        <v>430</v>
      </c>
      <c r="E17" s="133"/>
      <c r="F17" s="133"/>
    </row>
    <row r="18" spans="1:6" ht="15">
      <c r="A18" s="136"/>
      <c r="B18" s="136"/>
      <c r="C18" s="136"/>
      <c r="D18" s="136"/>
      <c r="E18" s="136"/>
      <c r="F18" s="136"/>
    </row>
    <row r="19" spans="1:6" ht="15">
      <c r="A19" s="136"/>
      <c r="B19" s="136"/>
      <c r="C19" s="136"/>
      <c r="D19" s="136"/>
      <c r="E19" s="136"/>
      <c r="F19" s="136"/>
    </row>
    <row r="20" spans="1:6" ht="15.75">
      <c r="A20" s="138" t="s">
        <v>460</v>
      </c>
      <c r="B20" s="138"/>
      <c r="C20" s="138"/>
      <c r="D20" s="138"/>
      <c r="E20" s="138"/>
      <c r="F20" s="138"/>
    </row>
    <row r="21" spans="1:6" ht="15">
      <c r="A21" s="136" t="s">
        <v>461</v>
      </c>
      <c r="B21" s="152">
        <f>'P&amp;L'!B30</f>
        <v>0</v>
      </c>
      <c r="C21" s="136"/>
      <c r="D21" s="136"/>
      <c r="E21" s="136"/>
      <c r="F21" s="136"/>
    </row>
    <row r="22" spans="1:6" ht="15">
      <c r="A22" s="136" t="s">
        <v>462</v>
      </c>
      <c r="B22" s="152">
        <f>MAX(0,'P&amp;L'!B30)*Setup!B13</f>
        <v>0</v>
      </c>
      <c r="C22" s="136"/>
      <c r="D22" s="136"/>
      <c r="E22" s="136"/>
      <c r="F22" s="136"/>
    </row>
    <row r="23" spans="1:6" ht="15">
      <c r="A23" s="136" t="s">
        <v>463</v>
      </c>
      <c r="B23" s="152">
        <f>'Balance Sheet'!B28</f>
        <v>0</v>
      </c>
      <c r="C23" s="136"/>
      <c r="D23" s="136"/>
      <c r="E23" s="136"/>
      <c r="F23" s="136"/>
    </row>
    <row r="24" spans="1:6" ht="15">
      <c r="A24" s="136" t="s">
        <v>464</v>
      </c>
      <c r="B24" s="152">
        <f>'Balance Sheet'!B30</f>
        <v>0</v>
      </c>
      <c r="C24" s="136"/>
      <c r="D24" s="136"/>
      <c r="E24" s="136"/>
      <c r="F24" s="136"/>
    </row>
    <row r="25" spans="1:6" ht="15">
      <c r="A25" s="136" t="s">
        <v>465</v>
      </c>
      <c r="B25" s="152">
        <f>'Bank Reconciliation'!E17</f>
        <v>0</v>
      </c>
      <c r="C25" s="136"/>
      <c r="D25" s="136"/>
      <c r="E25" s="136"/>
      <c r="F25" s="136"/>
    </row>
  </sheetData>
  <sheetProtection sheet="1" objects="1" scenarios="1" insertRows="0" sort="0" autoFilter="0"/>
  <mergeCells count="4">
    <mergeCell ref="A1:F1"/>
    <mergeCell ref="A2:F2"/>
    <mergeCell ref="A4:F4"/>
    <mergeCell ref="A20:F20"/>
  </mergeCells>
  <dataValidations count="1">
    <dataValidation type="list" allowBlank="1" showInputMessage="1" showErrorMessage="1" sqref="D6:D17" xr:uid="{6885C97C-2DB3-4862-8C83-46704D555C6C}">
      <formula1>"Not started,In progress,Done,N/A"</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C82B-F3A6-4703-B05E-906F16727A8F}">
  <dimension ref="A1:L163"/>
  <sheetViews>
    <sheetView workbookViewId="0">
      <selection activeCell="B6" sqref="B6"/>
    </sheetView>
  </sheetViews>
  <sheetFormatPr defaultRowHeight="14.25"/>
  <cols>
    <col min="1" max="1" width="14.5" bestFit="1" customWidth="1"/>
    <col min="2" max="2" width="26.625" customWidth="1"/>
    <col min="3" max="3" width="11.375" bestFit="1" customWidth="1"/>
    <col min="4" max="4" width="12.375" bestFit="1" customWidth="1"/>
    <col min="5" max="5" width="26.625" customWidth="1"/>
    <col min="6" max="6" width="9.625" bestFit="1" customWidth="1"/>
    <col min="7" max="7" width="15.625" bestFit="1" customWidth="1"/>
    <col min="8" max="8" width="9.25" bestFit="1" customWidth="1"/>
    <col min="9" max="9" width="18.375" bestFit="1" customWidth="1"/>
    <col min="10" max="10" width="16.5" bestFit="1" customWidth="1"/>
    <col min="11" max="11" width="6" bestFit="1" customWidth="1"/>
    <col min="12" max="12" width="15.875" customWidth="1"/>
  </cols>
  <sheetData>
    <row r="1" spans="1:12" ht="24">
      <c r="A1" s="134" t="s">
        <v>466</v>
      </c>
      <c r="B1" s="134"/>
      <c r="C1" s="134"/>
      <c r="D1" s="134"/>
      <c r="E1" s="134"/>
      <c r="F1" s="134"/>
      <c r="G1" s="134"/>
      <c r="H1" s="134"/>
      <c r="I1" s="134"/>
      <c r="J1" s="134"/>
      <c r="K1" s="134"/>
      <c r="L1" s="134"/>
    </row>
    <row r="2" spans="1:12" ht="15">
      <c r="A2" s="135" t="s">
        <v>467</v>
      </c>
      <c r="B2" s="135"/>
      <c r="C2" s="135"/>
      <c r="D2" s="135"/>
      <c r="E2" s="135"/>
      <c r="F2" s="135"/>
      <c r="G2" s="135"/>
      <c r="H2" s="135"/>
      <c r="I2" s="135"/>
      <c r="J2" s="135"/>
      <c r="K2" s="135"/>
      <c r="L2" s="135"/>
    </row>
    <row r="3" spans="1:12" ht="15">
      <c r="A3" s="136"/>
      <c r="B3" s="136"/>
      <c r="C3" s="136"/>
      <c r="D3" s="136"/>
      <c r="E3" s="136"/>
      <c r="F3" s="136"/>
      <c r="G3" s="136"/>
      <c r="H3" s="136"/>
      <c r="I3" s="136"/>
      <c r="J3" s="136"/>
      <c r="K3" s="136"/>
      <c r="L3" s="136"/>
    </row>
    <row r="4" spans="1:12" ht="15.75">
      <c r="A4" s="138" t="s">
        <v>468</v>
      </c>
      <c r="B4" s="138"/>
      <c r="C4" s="138"/>
      <c r="D4" s="138"/>
      <c r="E4" s="138"/>
      <c r="F4" s="138"/>
      <c r="G4" s="138"/>
      <c r="H4" s="138"/>
      <c r="I4" s="138"/>
      <c r="J4" s="138"/>
      <c r="K4" s="138"/>
      <c r="L4" s="138"/>
    </row>
    <row r="5" spans="1:12" ht="15">
      <c r="A5" s="139" t="s">
        <v>226</v>
      </c>
      <c r="B5" s="139" t="s">
        <v>206</v>
      </c>
      <c r="C5" s="139" t="s">
        <v>245</v>
      </c>
      <c r="D5" s="139" t="s">
        <v>246</v>
      </c>
      <c r="E5" s="139" t="s">
        <v>469</v>
      </c>
      <c r="F5" s="139" t="s">
        <v>228</v>
      </c>
      <c r="G5" s="139" t="s">
        <v>470</v>
      </c>
      <c r="H5" s="139" t="s">
        <v>249</v>
      </c>
      <c r="I5" s="139" t="s">
        <v>47</v>
      </c>
      <c r="J5" s="136"/>
      <c r="K5" s="136"/>
      <c r="L5" s="136"/>
    </row>
    <row r="6" spans="1:12" ht="15">
      <c r="A6" s="133"/>
      <c r="B6" s="133"/>
      <c r="C6" s="133"/>
      <c r="D6" s="133"/>
      <c r="E6" s="133"/>
      <c r="F6" s="133"/>
      <c r="G6" s="133"/>
      <c r="H6" s="133"/>
      <c r="I6" s="133"/>
      <c r="J6" s="136"/>
      <c r="K6" s="136"/>
      <c r="L6" s="136"/>
    </row>
    <row r="7" spans="1:12" ht="15">
      <c r="A7" s="133"/>
      <c r="B7" s="133"/>
      <c r="C7" s="133"/>
      <c r="D7" s="133"/>
      <c r="E7" s="133"/>
      <c r="F7" s="133"/>
      <c r="G7" s="133"/>
      <c r="H7" s="133"/>
      <c r="I7" s="133"/>
      <c r="J7" s="136"/>
      <c r="K7" s="136"/>
      <c r="L7" s="136"/>
    </row>
    <row r="8" spans="1:12" ht="15">
      <c r="A8" s="133"/>
      <c r="B8" s="133"/>
      <c r="C8" s="133"/>
      <c r="D8" s="133"/>
      <c r="E8" s="133"/>
      <c r="F8" s="133"/>
      <c r="G8" s="133"/>
      <c r="H8" s="133"/>
      <c r="I8" s="133"/>
      <c r="J8" s="136"/>
      <c r="K8" s="136"/>
      <c r="L8" s="136"/>
    </row>
    <row r="9" spans="1:12" ht="15">
      <c r="A9" s="133"/>
      <c r="B9" s="133"/>
      <c r="C9" s="133"/>
      <c r="D9" s="133"/>
      <c r="E9" s="133"/>
      <c r="F9" s="133"/>
      <c r="G9" s="133"/>
      <c r="H9" s="133"/>
      <c r="I9" s="133"/>
      <c r="J9" s="136"/>
      <c r="K9" s="136"/>
      <c r="L9" s="136"/>
    </row>
    <row r="10" spans="1:12" ht="15">
      <c r="A10" s="133"/>
      <c r="B10" s="133"/>
      <c r="C10" s="133"/>
      <c r="D10" s="133"/>
      <c r="E10" s="133"/>
      <c r="F10" s="133"/>
      <c r="G10" s="133"/>
      <c r="H10" s="133"/>
      <c r="I10" s="133"/>
      <c r="J10" s="136"/>
      <c r="K10" s="136"/>
      <c r="L10" s="136"/>
    </row>
    <row r="11" spans="1:12" ht="15">
      <c r="A11" s="133"/>
      <c r="B11" s="133"/>
      <c r="C11" s="133"/>
      <c r="D11" s="133"/>
      <c r="E11" s="133"/>
      <c r="F11" s="133"/>
      <c r="G11" s="133"/>
      <c r="H11" s="133"/>
      <c r="I11" s="133"/>
      <c r="J11" s="136"/>
      <c r="K11" s="136"/>
      <c r="L11" s="136"/>
    </row>
    <row r="12" spans="1:12" ht="15">
      <c r="A12" s="133"/>
      <c r="B12" s="133"/>
      <c r="C12" s="133"/>
      <c r="D12" s="133"/>
      <c r="E12" s="133"/>
      <c r="F12" s="133"/>
      <c r="G12" s="133"/>
      <c r="H12" s="133"/>
      <c r="I12" s="133"/>
      <c r="J12" s="136"/>
      <c r="K12" s="136"/>
      <c r="L12" s="136"/>
    </row>
    <row r="13" spans="1:12" ht="15">
      <c r="A13" s="133"/>
      <c r="B13" s="133"/>
      <c r="C13" s="133"/>
      <c r="D13" s="133"/>
      <c r="E13" s="133"/>
      <c r="F13" s="133"/>
      <c r="G13" s="133"/>
      <c r="H13" s="133"/>
      <c r="I13" s="133"/>
      <c r="J13" s="136"/>
      <c r="K13" s="136"/>
      <c r="L13" s="136"/>
    </row>
    <row r="14" spans="1:12" ht="15">
      <c r="A14" s="133"/>
      <c r="B14" s="133"/>
      <c r="C14" s="133"/>
      <c r="D14" s="133"/>
      <c r="E14" s="133"/>
      <c r="F14" s="133"/>
      <c r="G14" s="133"/>
      <c r="H14" s="133"/>
      <c r="I14" s="133"/>
      <c r="J14" s="136"/>
      <c r="K14" s="136"/>
      <c r="L14" s="136"/>
    </row>
    <row r="15" spans="1:12" ht="15">
      <c r="A15" s="133"/>
      <c r="B15" s="133"/>
      <c r="C15" s="133"/>
      <c r="D15" s="133"/>
      <c r="E15" s="133"/>
      <c r="F15" s="133"/>
      <c r="G15" s="133"/>
      <c r="H15" s="133"/>
      <c r="I15" s="133"/>
      <c r="J15" s="136"/>
      <c r="K15" s="136"/>
      <c r="L15" s="136"/>
    </row>
    <row r="16" spans="1:12" ht="15">
      <c r="A16" s="133"/>
      <c r="B16" s="133"/>
      <c r="C16" s="133"/>
      <c r="D16" s="133"/>
      <c r="E16" s="133"/>
      <c r="F16" s="133"/>
      <c r="G16" s="133"/>
      <c r="H16" s="133"/>
      <c r="I16" s="133"/>
      <c r="J16" s="136"/>
      <c r="K16" s="136"/>
      <c r="L16" s="136"/>
    </row>
    <row r="17" spans="1:12" ht="15">
      <c r="A17" s="133"/>
      <c r="B17" s="133"/>
      <c r="C17" s="133"/>
      <c r="D17" s="133"/>
      <c r="E17" s="133"/>
      <c r="F17" s="133"/>
      <c r="G17" s="133"/>
      <c r="H17" s="133"/>
      <c r="I17" s="133"/>
      <c r="J17" s="136"/>
      <c r="K17" s="136"/>
      <c r="L17" s="136"/>
    </row>
    <row r="18" spans="1:12" ht="15">
      <c r="A18" s="133"/>
      <c r="B18" s="133"/>
      <c r="C18" s="133"/>
      <c r="D18" s="133"/>
      <c r="E18" s="133"/>
      <c r="F18" s="133"/>
      <c r="G18" s="133"/>
      <c r="H18" s="133"/>
      <c r="I18" s="133"/>
      <c r="J18" s="136"/>
      <c r="K18" s="136"/>
      <c r="L18" s="136"/>
    </row>
    <row r="19" spans="1:12" ht="15">
      <c r="A19" s="133"/>
      <c r="B19" s="133"/>
      <c r="C19" s="133"/>
      <c r="D19" s="133"/>
      <c r="E19" s="133"/>
      <c r="F19" s="133"/>
      <c r="G19" s="133"/>
      <c r="H19" s="133"/>
      <c r="I19" s="133"/>
      <c r="J19" s="136"/>
      <c r="K19" s="136"/>
      <c r="L19" s="136"/>
    </row>
    <row r="20" spans="1:12" ht="15">
      <c r="A20" s="133"/>
      <c r="B20" s="133"/>
      <c r="C20" s="133"/>
      <c r="D20" s="133"/>
      <c r="E20" s="133"/>
      <c r="F20" s="133"/>
      <c r="G20" s="133"/>
      <c r="H20" s="133"/>
      <c r="I20" s="133"/>
      <c r="J20" s="136"/>
      <c r="K20" s="136"/>
      <c r="L20" s="136"/>
    </row>
    <row r="21" spans="1:12" ht="15">
      <c r="A21" s="133"/>
      <c r="B21" s="133"/>
      <c r="C21" s="133"/>
      <c r="D21" s="133"/>
      <c r="E21" s="133"/>
      <c r="F21" s="133"/>
      <c r="G21" s="133"/>
      <c r="H21" s="133"/>
      <c r="I21" s="133"/>
      <c r="J21" s="136"/>
      <c r="K21" s="136"/>
      <c r="L21" s="136"/>
    </row>
    <row r="22" spans="1:12" ht="15">
      <c r="A22" s="133"/>
      <c r="B22" s="133"/>
      <c r="C22" s="133"/>
      <c r="D22" s="133"/>
      <c r="E22" s="133"/>
      <c r="F22" s="133"/>
      <c r="G22" s="133"/>
      <c r="H22" s="133"/>
      <c r="I22" s="133"/>
      <c r="J22" s="136"/>
      <c r="K22" s="136"/>
      <c r="L22" s="136"/>
    </row>
    <row r="23" spans="1:12" ht="15">
      <c r="A23" s="133"/>
      <c r="B23" s="133"/>
      <c r="C23" s="133"/>
      <c r="D23" s="133"/>
      <c r="E23" s="133"/>
      <c r="F23" s="133"/>
      <c r="G23" s="133"/>
      <c r="H23" s="133"/>
      <c r="I23" s="133"/>
      <c r="J23" s="136"/>
      <c r="K23" s="136"/>
      <c r="L23" s="136"/>
    </row>
    <row r="24" spans="1:12" ht="15">
      <c r="A24" s="133"/>
      <c r="B24" s="133"/>
      <c r="C24" s="133"/>
      <c r="D24" s="133"/>
      <c r="E24" s="133"/>
      <c r="F24" s="133"/>
      <c r="G24" s="133"/>
      <c r="H24" s="133"/>
      <c r="I24" s="133"/>
      <c r="J24" s="136"/>
      <c r="K24" s="136"/>
      <c r="L24" s="136"/>
    </row>
    <row r="25" spans="1:12" ht="15">
      <c r="A25" s="133"/>
      <c r="B25" s="133"/>
      <c r="C25" s="133"/>
      <c r="D25" s="133"/>
      <c r="E25" s="133"/>
      <c r="F25" s="133"/>
      <c r="G25" s="133"/>
      <c r="H25" s="133"/>
      <c r="I25" s="133"/>
      <c r="J25" s="136"/>
      <c r="K25" s="136"/>
      <c r="L25" s="136"/>
    </row>
    <row r="26" spans="1:12" ht="15">
      <c r="A26" s="133"/>
      <c r="B26" s="133"/>
      <c r="C26" s="133"/>
      <c r="D26" s="133"/>
      <c r="E26" s="133"/>
      <c r="F26" s="133"/>
      <c r="G26" s="133"/>
      <c r="H26" s="133"/>
      <c r="I26" s="133"/>
      <c r="J26" s="136"/>
      <c r="K26" s="136"/>
      <c r="L26" s="136"/>
    </row>
    <row r="27" spans="1:12" ht="15">
      <c r="A27" s="133"/>
      <c r="B27" s="133"/>
      <c r="C27" s="133"/>
      <c r="D27" s="133"/>
      <c r="E27" s="133"/>
      <c r="F27" s="133"/>
      <c r="G27" s="133"/>
      <c r="H27" s="133"/>
      <c r="I27" s="133"/>
      <c r="J27" s="136"/>
      <c r="K27" s="136"/>
      <c r="L27" s="136"/>
    </row>
    <row r="28" spans="1:12" ht="15">
      <c r="A28" s="133"/>
      <c r="B28" s="133"/>
      <c r="C28" s="133"/>
      <c r="D28" s="133"/>
      <c r="E28" s="133"/>
      <c r="F28" s="133"/>
      <c r="G28" s="133"/>
      <c r="H28" s="133"/>
      <c r="I28" s="133"/>
      <c r="J28" s="136"/>
      <c r="K28" s="136"/>
      <c r="L28" s="136"/>
    </row>
    <row r="29" spans="1:12" ht="15">
      <c r="A29" s="133"/>
      <c r="B29" s="133"/>
      <c r="C29" s="133"/>
      <c r="D29" s="133"/>
      <c r="E29" s="133"/>
      <c r="F29" s="133"/>
      <c r="G29" s="133"/>
      <c r="H29" s="133"/>
      <c r="I29" s="133"/>
      <c r="J29" s="136"/>
      <c r="K29" s="136"/>
      <c r="L29" s="136"/>
    </row>
    <row r="30" spans="1:12" ht="15">
      <c r="A30" s="133"/>
      <c r="B30" s="133"/>
      <c r="C30" s="133"/>
      <c r="D30" s="133"/>
      <c r="E30" s="133"/>
      <c r="F30" s="133"/>
      <c r="G30" s="133"/>
      <c r="H30" s="133"/>
      <c r="I30" s="133"/>
      <c r="J30" s="136"/>
      <c r="K30" s="136"/>
      <c r="L30" s="136"/>
    </row>
    <row r="31" spans="1:12" ht="15">
      <c r="A31" s="133"/>
      <c r="B31" s="133"/>
      <c r="C31" s="133"/>
      <c r="D31" s="133"/>
      <c r="E31" s="133"/>
      <c r="F31" s="133"/>
      <c r="G31" s="133"/>
      <c r="H31" s="133"/>
      <c r="I31" s="133"/>
      <c r="J31" s="136"/>
      <c r="K31" s="136"/>
      <c r="L31" s="136"/>
    </row>
    <row r="32" spans="1:12" ht="15">
      <c r="A32" s="133"/>
      <c r="B32" s="133"/>
      <c r="C32" s="133"/>
      <c r="D32" s="133"/>
      <c r="E32" s="133"/>
      <c r="F32" s="133"/>
      <c r="G32" s="133"/>
      <c r="H32" s="133"/>
      <c r="I32" s="133"/>
      <c r="J32" s="136"/>
      <c r="K32" s="136"/>
      <c r="L32" s="136"/>
    </row>
    <row r="33" spans="1:12" ht="15">
      <c r="A33" s="133"/>
      <c r="B33" s="133"/>
      <c r="C33" s="133"/>
      <c r="D33" s="133"/>
      <c r="E33" s="133"/>
      <c r="F33" s="133"/>
      <c r="G33" s="133"/>
      <c r="H33" s="133"/>
      <c r="I33" s="133"/>
      <c r="J33" s="136"/>
      <c r="K33" s="136"/>
      <c r="L33" s="136"/>
    </row>
    <row r="34" spans="1:12" ht="15">
      <c r="A34" s="133"/>
      <c r="B34" s="133"/>
      <c r="C34" s="133"/>
      <c r="D34" s="133"/>
      <c r="E34" s="133"/>
      <c r="F34" s="133"/>
      <c r="G34" s="133"/>
      <c r="H34" s="133"/>
      <c r="I34" s="133"/>
      <c r="J34" s="136"/>
      <c r="K34" s="136"/>
      <c r="L34" s="136"/>
    </row>
    <row r="35" spans="1:12" ht="15">
      <c r="A35" s="133"/>
      <c r="B35" s="133"/>
      <c r="C35" s="133"/>
      <c r="D35" s="133"/>
      <c r="E35" s="133"/>
      <c r="F35" s="133"/>
      <c r="G35" s="133"/>
      <c r="H35" s="133"/>
      <c r="I35" s="133"/>
      <c r="J35" s="136"/>
      <c r="K35" s="136"/>
      <c r="L35" s="136"/>
    </row>
    <row r="36" spans="1:12" ht="15">
      <c r="A36" s="133"/>
      <c r="B36" s="133"/>
      <c r="C36" s="133"/>
      <c r="D36" s="133"/>
      <c r="E36" s="133"/>
      <c r="F36" s="133"/>
      <c r="G36" s="133"/>
      <c r="H36" s="133"/>
      <c r="I36" s="133"/>
      <c r="J36" s="136"/>
      <c r="K36" s="136"/>
      <c r="L36" s="136"/>
    </row>
    <row r="37" spans="1:12" ht="15">
      <c r="A37" s="133"/>
      <c r="B37" s="133"/>
      <c r="C37" s="133"/>
      <c r="D37" s="133"/>
      <c r="E37" s="133"/>
      <c r="F37" s="133"/>
      <c r="G37" s="133"/>
      <c r="H37" s="133"/>
      <c r="I37" s="133"/>
      <c r="J37" s="136"/>
      <c r="K37" s="136"/>
      <c r="L37" s="136"/>
    </row>
    <row r="38" spans="1:12" ht="15">
      <c r="A38" s="133"/>
      <c r="B38" s="133"/>
      <c r="C38" s="133"/>
      <c r="D38" s="133"/>
      <c r="E38" s="133"/>
      <c r="F38" s="133"/>
      <c r="G38" s="133"/>
      <c r="H38" s="133"/>
      <c r="I38" s="133"/>
      <c r="J38" s="136"/>
      <c r="K38" s="136"/>
      <c r="L38" s="136"/>
    </row>
    <row r="39" spans="1:12" ht="15">
      <c r="A39" s="133"/>
      <c r="B39" s="133"/>
      <c r="C39" s="133"/>
      <c r="D39" s="133"/>
      <c r="E39" s="133"/>
      <c r="F39" s="133"/>
      <c r="G39" s="133"/>
      <c r="H39" s="133"/>
      <c r="I39" s="133"/>
      <c r="J39" s="136"/>
      <c r="K39" s="136"/>
      <c r="L39" s="136"/>
    </row>
    <row r="40" spans="1:12" ht="15">
      <c r="A40" s="133"/>
      <c r="B40" s="133"/>
      <c r="C40" s="133"/>
      <c r="D40" s="133"/>
      <c r="E40" s="133"/>
      <c r="F40" s="133"/>
      <c r="G40" s="133"/>
      <c r="H40" s="133"/>
      <c r="I40" s="133"/>
      <c r="J40" s="136"/>
      <c r="K40" s="136"/>
      <c r="L40" s="136"/>
    </row>
    <row r="41" spans="1:12" ht="15">
      <c r="A41" s="133"/>
      <c r="B41" s="133"/>
      <c r="C41" s="133"/>
      <c r="D41" s="133"/>
      <c r="E41" s="133"/>
      <c r="F41" s="133"/>
      <c r="G41" s="133"/>
      <c r="H41" s="133"/>
      <c r="I41" s="133"/>
      <c r="J41" s="136"/>
      <c r="K41" s="136"/>
      <c r="L41" s="136"/>
    </row>
    <row r="42" spans="1:12" ht="15">
      <c r="A42" s="133"/>
      <c r="B42" s="133"/>
      <c r="C42" s="133"/>
      <c r="D42" s="133"/>
      <c r="E42" s="133"/>
      <c r="F42" s="133"/>
      <c r="G42" s="133"/>
      <c r="H42" s="133"/>
      <c r="I42" s="133"/>
      <c r="J42" s="136"/>
      <c r="K42" s="136"/>
      <c r="L42" s="136"/>
    </row>
    <row r="43" spans="1:12" ht="15">
      <c r="A43" s="133"/>
      <c r="B43" s="133"/>
      <c r="C43" s="133"/>
      <c r="D43" s="133"/>
      <c r="E43" s="133"/>
      <c r="F43" s="133"/>
      <c r="G43" s="133"/>
      <c r="H43" s="133"/>
      <c r="I43" s="133"/>
      <c r="J43" s="136"/>
      <c r="K43" s="136"/>
      <c r="L43" s="136"/>
    </row>
    <row r="44" spans="1:12" ht="15">
      <c r="A44" s="133"/>
      <c r="B44" s="133"/>
      <c r="C44" s="133"/>
      <c r="D44" s="133"/>
      <c r="E44" s="133"/>
      <c r="F44" s="133"/>
      <c r="G44" s="133"/>
      <c r="H44" s="133"/>
      <c r="I44" s="133"/>
      <c r="J44" s="136"/>
      <c r="K44" s="136"/>
      <c r="L44" s="136"/>
    </row>
    <row r="45" spans="1:12" ht="15">
      <c r="A45" s="133"/>
      <c r="B45" s="133"/>
      <c r="C45" s="133"/>
      <c r="D45" s="133"/>
      <c r="E45" s="133"/>
      <c r="F45" s="133"/>
      <c r="G45" s="133"/>
      <c r="H45" s="133"/>
      <c r="I45" s="133"/>
      <c r="J45" s="136"/>
      <c r="K45" s="136"/>
      <c r="L45" s="136"/>
    </row>
    <row r="46" spans="1:12" ht="15">
      <c r="A46" s="133"/>
      <c r="B46" s="133"/>
      <c r="C46" s="133"/>
      <c r="D46" s="133"/>
      <c r="E46" s="133"/>
      <c r="F46" s="133"/>
      <c r="G46" s="133"/>
      <c r="H46" s="133"/>
      <c r="I46" s="133"/>
      <c r="J46" s="136"/>
      <c r="K46" s="136"/>
      <c r="L46" s="136"/>
    </row>
    <row r="47" spans="1:12" ht="15">
      <c r="A47" s="133"/>
      <c r="B47" s="133"/>
      <c r="C47" s="133"/>
      <c r="D47" s="133"/>
      <c r="E47" s="133"/>
      <c r="F47" s="133"/>
      <c r="G47" s="133"/>
      <c r="H47" s="133"/>
      <c r="I47" s="133"/>
      <c r="J47" s="136"/>
      <c r="K47" s="136"/>
      <c r="L47" s="136"/>
    </row>
    <row r="48" spans="1:12" ht="15">
      <c r="A48" s="133"/>
      <c r="B48" s="133"/>
      <c r="C48" s="133"/>
      <c r="D48" s="133"/>
      <c r="E48" s="133"/>
      <c r="F48" s="133"/>
      <c r="G48" s="133"/>
      <c r="H48" s="133"/>
      <c r="I48" s="133"/>
      <c r="J48" s="136"/>
      <c r="K48" s="136"/>
      <c r="L48" s="136"/>
    </row>
    <row r="49" spans="1:12" ht="15">
      <c r="A49" s="133"/>
      <c r="B49" s="133"/>
      <c r="C49" s="133"/>
      <c r="D49" s="133"/>
      <c r="E49" s="133"/>
      <c r="F49" s="133"/>
      <c r="G49" s="133"/>
      <c r="H49" s="133"/>
      <c r="I49" s="133"/>
      <c r="J49" s="136"/>
      <c r="K49" s="136"/>
      <c r="L49" s="136"/>
    </row>
    <row r="50" spans="1:12" ht="15">
      <c r="A50" s="133"/>
      <c r="B50" s="133"/>
      <c r="C50" s="133"/>
      <c r="D50" s="133"/>
      <c r="E50" s="133"/>
      <c r="F50" s="133"/>
      <c r="G50" s="133"/>
      <c r="H50" s="133"/>
      <c r="I50" s="133"/>
      <c r="J50" s="136"/>
      <c r="K50" s="136"/>
      <c r="L50" s="136"/>
    </row>
    <row r="51" spans="1:12" ht="15">
      <c r="A51" s="133"/>
      <c r="B51" s="133"/>
      <c r="C51" s="133"/>
      <c r="D51" s="133"/>
      <c r="E51" s="133"/>
      <c r="F51" s="133"/>
      <c r="G51" s="133"/>
      <c r="H51" s="133"/>
      <c r="I51" s="133"/>
      <c r="J51" s="136"/>
      <c r="K51" s="136"/>
      <c r="L51" s="136"/>
    </row>
    <row r="52" spans="1:12" ht="15">
      <c r="A52" s="133"/>
      <c r="B52" s="133"/>
      <c r="C52" s="133"/>
      <c r="D52" s="133"/>
      <c r="E52" s="133"/>
      <c r="F52" s="133"/>
      <c r="G52" s="133"/>
      <c r="H52" s="133"/>
      <c r="I52" s="133"/>
      <c r="J52" s="136"/>
      <c r="K52" s="136"/>
      <c r="L52" s="136"/>
    </row>
    <row r="53" spans="1:12" ht="15">
      <c r="A53" s="133"/>
      <c r="B53" s="133"/>
      <c r="C53" s="133"/>
      <c r="D53" s="133"/>
      <c r="E53" s="133"/>
      <c r="F53" s="133"/>
      <c r="G53" s="133"/>
      <c r="H53" s="133"/>
      <c r="I53" s="133"/>
      <c r="J53" s="136"/>
      <c r="K53" s="136"/>
      <c r="L53" s="136"/>
    </row>
    <row r="54" spans="1:12" ht="15">
      <c r="A54" s="133"/>
      <c r="B54" s="133"/>
      <c r="C54" s="133"/>
      <c r="D54" s="133"/>
      <c r="E54" s="133"/>
      <c r="F54" s="133"/>
      <c r="G54" s="133"/>
      <c r="H54" s="133"/>
      <c r="I54" s="133"/>
      <c r="J54" s="136"/>
      <c r="K54" s="136"/>
      <c r="L54" s="136"/>
    </row>
    <row r="55" spans="1:12" ht="15">
      <c r="A55" s="133"/>
      <c r="B55" s="133"/>
      <c r="C55" s="133"/>
      <c r="D55" s="133"/>
      <c r="E55" s="133"/>
      <c r="F55" s="133"/>
      <c r="G55" s="133"/>
      <c r="H55" s="133"/>
      <c r="I55" s="133"/>
      <c r="J55" s="136"/>
      <c r="K55" s="136"/>
      <c r="L55" s="136"/>
    </row>
    <row r="56" spans="1:12" ht="15">
      <c r="A56" s="136"/>
      <c r="B56" s="136"/>
      <c r="C56" s="136"/>
      <c r="D56" s="136"/>
      <c r="E56" s="136"/>
      <c r="F56" s="136"/>
      <c r="G56" s="136"/>
      <c r="H56" s="136"/>
      <c r="I56" s="136"/>
      <c r="J56" s="136"/>
      <c r="K56" s="136"/>
      <c r="L56" s="136"/>
    </row>
    <row r="57" spans="1:12" ht="15">
      <c r="A57" s="136"/>
      <c r="B57" s="136"/>
      <c r="C57" s="136"/>
      <c r="D57" s="136"/>
      <c r="E57" s="136"/>
      <c r="F57" s="136"/>
      <c r="G57" s="136"/>
      <c r="H57" s="136"/>
      <c r="I57" s="136"/>
      <c r="J57" s="136"/>
      <c r="K57" s="136"/>
      <c r="L57" s="136"/>
    </row>
    <row r="58" spans="1:12" ht="15.75">
      <c r="A58" s="138" t="s">
        <v>471</v>
      </c>
      <c r="B58" s="138"/>
      <c r="C58" s="138"/>
      <c r="D58" s="138"/>
      <c r="E58" s="138"/>
      <c r="F58" s="138"/>
      <c r="G58" s="138"/>
      <c r="H58" s="138"/>
      <c r="I58" s="138"/>
      <c r="J58" s="138"/>
      <c r="K58" s="138"/>
      <c r="L58" s="138"/>
    </row>
    <row r="59" spans="1:12" ht="15">
      <c r="A59" s="139" t="s">
        <v>201</v>
      </c>
      <c r="B59" s="139" t="s">
        <v>202</v>
      </c>
      <c r="C59" s="139" t="s">
        <v>203</v>
      </c>
      <c r="D59" s="139" t="s">
        <v>205</v>
      </c>
      <c r="E59" s="139" t="s">
        <v>206</v>
      </c>
      <c r="F59" s="139" t="s">
        <v>207</v>
      </c>
      <c r="G59" s="139" t="s">
        <v>208</v>
      </c>
      <c r="H59" s="139" t="s">
        <v>210</v>
      </c>
      <c r="I59" s="139" t="s">
        <v>211</v>
      </c>
      <c r="J59" s="139" t="s">
        <v>216</v>
      </c>
      <c r="K59" s="139" t="s">
        <v>47</v>
      </c>
      <c r="L59" s="136"/>
    </row>
    <row r="60" spans="1:12" ht="15">
      <c r="A60" s="133"/>
      <c r="B60" s="133"/>
      <c r="C60" s="133"/>
      <c r="D60" s="133"/>
      <c r="E60" s="133"/>
      <c r="F60" s="133"/>
      <c r="G60" s="133"/>
      <c r="H60" s="133"/>
      <c r="I60" s="133"/>
      <c r="J60" s="133"/>
      <c r="K60" s="133"/>
      <c r="L60" s="136"/>
    </row>
    <row r="61" spans="1:12" ht="15">
      <c r="A61" s="133"/>
      <c r="B61" s="133"/>
      <c r="C61" s="133"/>
      <c r="D61" s="133"/>
      <c r="E61" s="133"/>
      <c r="F61" s="133"/>
      <c r="G61" s="133"/>
      <c r="H61" s="133"/>
      <c r="I61" s="133"/>
      <c r="J61" s="133"/>
      <c r="K61" s="133"/>
      <c r="L61" s="136"/>
    </row>
    <row r="62" spans="1:12" ht="15">
      <c r="A62" s="133"/>
      <c r="B62" s="133"/>
      <c r="C62" s="133"/>
      <c r="D62" s="133"/>
      <c r="E62" s="133"/>
      <c r="F62" s="133"/>
      <c r="G62" s="133"/>
      <c r="H62" s="133"/>
      <c r="I62" s="133"/>
      <c r="J62" s="133"/>
      <c r="K62" s="133"/>
      <c r="L62" s="136"/>
    </row>
    <row r="63" spans="1:12" ht="15">
      <c r="A63" s="133"/>
      <c r="B63" s="133"/>
      <c r="C63" s="133"/>
      <c r="D63" s="133"/>
      <c r="E63" s="133"/>
      <c r="F63" s="133"/>
      <c r="G63" s="133"/>
      <c r="H63" s="133"/>
      <c r="I63" s="133"/>
      <c r="J63" s="133"/>
      <c r="K63" s="133"/>
      <c r="L63" s="136"/>
    </row>
    <row r="64" spans="1:12" ht="15">
      <c r="A64" s="133"/>
      <c r="B64" s="133"/>
      <c r="C64" s="133"/>
      <c r="D64" s="133"/>
      <c r="E64" s="133"/>
      <c r="F64" s="133"/>
      <c r="G64" s="133"/>
      <c r="H64" s="133"/>
      <c r="I64" s="133"/>
      <c r="J64" s="133"/>
      <c r="K64" s="133"/>
      <c r="L64" s="136"/>
    </row>
    <row r="65" spans="1:12" ht="15">
      <c r="A65" s="133"/>
      <c r="B65" s="133"/>
      <c r="C65" s="133"/>
      <c r="D65" s="133"/>
      <c r="E65" s="133"/>
      <c r="F65" s="133"/>
      <c r="G65" s="133"/>
      <c r="H65" s="133"/>
      <c r="I65" s="133"/>
      <c r="J65" s="133"/>
      <c r="K65" s="133"/>
      <c r="L65" s="136"/>
    </row>
    <row r="66" spans="1:12" ht="15">
      <c r="A66" s="133"/>
      <c r="B66" s="133"/>
      <c r="C66" s="133"/>
      <c r="D66" s="133"/>
      <c r="E66" s="133"/>
      <c r="F66" s="133"/>
      <c r="G66" s="133"/>
      <c r="H66" s="133"/>
      <c r="I66" s="133"/>
      <c r="J66" s="133"/>
      <c r="K66" s="133"/>
      <c r="L66" s="136"/>
    </row>
    <row r="67" spans="1:12" ht="15">
      <c r="A67" s="133"/>
      <c r="B67" s="133"/>
      <c r="C67" s="133"/>
      <c r="D67" s="133"/>
      <c r="E67" s="133"/>
      <c r="F67" s="133"/>
      <c r="G67" s="133"/>
      <c r="H67" s="133"/>
      <c r="I67" s="133"/>
      <c r="J67" s="133"/>
      <c r="K67" s="133"/>
      <c r="L67" s="136"/>
    </row>
    <row r="68" spans="1:12" ht="15">
      <c r="A68" s="133"/>
      <c r="B68" s="133"/>
      <c r="C68" s="133"/>
      <c r="D68" s="133"/>
      <c r="E68" s="133"/>
      <c r="F68" s="133"/>
      <c r="G68" s="133"/>
      <c r="H68" s="133"/>
      <c r="I68" s="133"/>
      <c r="J68" s="133"/>
      <c r="K68" s="133"/>
      <c r="L68" s="136"/>
    </row>
    <row r="69" spans="1:12" ht="15">
      <c r="A69" s="133"/>
      <c r="B69" s="133"/>
      <c r="C69" s="133"/>
      <c r="D69" s="133"/>
      <c r="E69" s="133"/>
      <c r="F69" s="133"/>
      <c r="G69" s="133"/>
      <c r="H69" s="133"/>
      <c r="I69" s="133"/>
      <c r="J69" s="133"/>
      <c r="K69" s="133"/>
      <c r="L69" s="136"/>
    </row>
    <row r="70" spans="1:12" ht="15">
      <c r="A70" s="133"/>
      <c r="B70" s="133"/>
      <c r="C70" s="133"/>
      <c r="D70" s="133"/>
      <c r="E70" s="133"/>
      <c r="F70" s="133"/>
      <c r="G70" s="133"/>
      <c r="H70" s="133"/>
      <c r="I70" s="133"/>
      <c r="J70" s="133"/>
      <c r="K70" s="133"/>
      <c r="L70" s="136"/>
    </row>
    <row r="71" spans="1:12" ht="15">
      <c r="A71" s="133"/>
      <c r="B71" s="133"/>
      <c r="C71" s="133"/>
      <c r="D71" s="133"/>
      <c r="E71" s="133"/>
      <c r="F71" s="133"/>
      <c r="G71" s="133"/>
      <c r="H71" s="133"/>
      <c r="I71" s="133"/>
      <c r="J71" s="133"/>
      <c r="K71" s="133"/>
      <c r="L71" s="136"/>
    </row>
    <row r="72" spans="1:12" ht="15">
      <c r="A72" s="133"/>
      <c r="B72" s="133"/>
      <c r="C72" s="133"/>
      <c r="D72" s="133"/>
      <c r="E72" s="133"/>
      <c r="F72" s="133"/>
      <c r="G72" s="133"/>
      <c r="H72" s="133"/>
      <c r="I72" s="133"/>
      <c r="J72" s="133"/>
      <c r="K72" s="133"/>
      <c r="L72" s="136"/>
    </row>
    <row r="73" spans="1:12" ht="15">
      <c r="A73" s="133"/>
      <c r="B73" s="133"/>
      <c r="C73" s="133"/>
      <c r="D73" s="133"/>
      <c r="E73" s="133"/>
      <c r="F73" s="133"/>
      <c r="G73" s="133"/>
      <c r="H73" s="133"/>
      <c r="I73" s="133"/>
      <c r="J73" s="133"/>
      <c r="K73" s="133"/>
      <c r="L73" s="136"/>
    </row>
    <row r="74" spans="1:12" ht="15">
      <c r="A74" s="133"/>
      <c r="B74" s="133"/>
      <c r="C74" s="133"/>
      <c r="D74" s="133"/>
      <c r="E74" s="133"/>
      <c r="F74" s="133"/>
      <c r="G74" s="133"/>
      <c r="H74" s="133"/>
      <c r="I74" s="133"/>
      <c r="J74" s="133"/>
      <c r="K74" s="133"/>
      <c r="L74" s="136"/>
    </row>
    <row r="75" spans="1:12" ht="15">
      <c r="A75" s="133"/>
      <c r="B75" s="133"/>
      <c r="C75" s="133"/>
      <c r="D75" s="133"/>
      <c r="E75" s="133"/>
      <c r="F75" s="133"/>
      <c r="G75" s="133"/>
      <c r="H75" s="133"/>
      <c r="I75" s="133"/>
      <c r="J75" s="133"/>
      <c r="K75" s="133"/>
      <c r="L75" s="136"/>
    </row>
    <row r="76" spans="1:12" ht="15">
      <c r="A76" s="133"/>
      <c r="B76" s="133"/>
      <c r="C76" s="133"/>
      <c r="D76" s="133"/>
      <c r="E76" s="133"/>
      <c r="F76" s="133"/>
      <c r="G76" s="133"/>
      <c r="H76" s="133"/>
      <c r="I76" s="133"/>
      <c r="J76" s="133"/>
      <c r="K76" s="133"/>
      <c r="L76" s="136"/>
    </row>
    <row r="77" spans="1:12" ht="15">
      <c r="A77" s="133"/>
      <c r="B77" s="133"/>
      <c r="C77" s="133"/>
      <c r="D77" s="133"/>
      <c r="E77" s="133"/>
      <c r="F77" s="133"/>
      <c r="G77" s="133"/>
      <c r="H77" s="133"/>
      <c r="I77" s="133"/>
      <c r="J77" s="133"/>
      <c r="K77" s="133"/>
      <c r="L77" s="136"/>
    </row>
    <row r="78" spans="1:12" ht="15">
      <c r="A78" s="133"/>
      <c r="B78" s="133"/>
      <c r="C78" s="133"/>
      <c r="D78" s="133"/>
      <c r="E78" s="133"/>
      <c r="F78" s="133"/>
      <c r="G78" s="133"/>
      <c r="H78" s="133"/>
      <c r="I78" s="133"/>
      <c r="J78" s="133"/>
      <c r="K78" s="133"/>
      <c r="L78" s="136"/>
    </row>
    <row r="79" spans="1:12" ht="15">
      <c r="A79" s="133"/>
      <c r="B79" s="133"/>
      <c r="C79" s="133"/>
      <c r="D79" s="133"/>
      <c r="E79" s="133"/>
      <c r="F79" s="133"/>
      <c r="G79" s="133"/>
      <c r="H79" s="133"/>
      <c r="I79" s="133"/>
      <c r="J79" s="133"/>
      <c r="K79" s="133"/>
      <c r="L79" s="136"/>
    </row>
    <row r="80" spans="1:12" ht="15">
      <c r="A80" s="133"/>
      <c r="B80" s="133"/>
      <c r="C80" s="133"/>
      <c r="D80" s="133"/>
      <c r="E80" s="133"/>
      <c r="F80" s="133"/>
      <c r="G80" s="133"/>
      <c r="H80" s="133"/>
      <c r="I80" s="133"/>
      <c r="J80" s="133"/>
      <c r="K80" s="133"/>
      <c r="L80" s="136"/>
    </row>
    <row r="81" spans="1:12" ht="15">
      <c r="A81" s="133"/>
      <c r="B81" s="133"/>
      <c r="C81" s="133"/>
      <c r="D81" s="133"/>
      <c r="E81" s="133"/>
      <c r="F81" s="133"/>
      <c r="G81" s="133"/>
      <c r="H81" s="133"/>
      <c r="I81" s="133"/>
      <c r="J81" s="133"/>
      <c r="K81" s="133"/>
      <c r="L81" s="136"/>
    </row>
    <row r="82" spans="1:12" ht="15">
      <c r="A82" s="133"/>
      <c r="B82" s="133"/>
      <c r="C82" s="133"/>
      <c r="D82" s="133"/>
      <c r="E82" s="133"/>
      <c r="F82" s="133"/>
      <c r="G82" s="133"/>
      <c r="H82" s="133"/>
      <c r="I82" s="133"/>
      <c r="J82" s="133"/>
      <c r="K82" s="133"/>
      <c r="L82" s="136"/>
    </row>
    <row r="83" spans="1:12" ht="15">
      <c r="A83" s="133"/>
      <c r="B83" s="133"/>
      <c r="C83" s="133"/>
      <c r="D83" s="133"/>
      <c r="E83" s="133"/>
      <c r="F83" s="133"/>
      <c r="G83" s="133"/>
      <c r="H83" s="133"/>
      <c r="I83" s="133"/>
      <c r="J83" s="133"/>
      <c r="K83" s="133"/>
      <c r="L83" s="136"/>
    </row>
    <row r="84" spans="1:12" ht="15">
      <c r="A84" s="133"/>
      <c r="B84" s="133"/>
      <c r="C84" s="133"/>
      <c r="D84" s="133"/>
      <c r="E84" s="133"/>
      <c r="F84" s="133"/>
      <c r="G84" s="133"/>
      <c r="H84" s="133"/>
      <c r="I84" s="133"/>
      <c r="J84" s="133"/>
      <c r="K84" s="133"/>
      <c r="L84" s="136"/>
    </row>
    <row r="85" spans="1:12" ht="15">
      <c r="A85" s="133"/>
      <c r="B85" s="133"/>
      <c r="C85" s="133"/>
      <c r="D85" s="133"/>
      <c r="E85" s="133"/>
      <c r="F85" s="133"/>
      <c r="G85" s="133"/>
      <c r="H85" s="133"/>
      <c r="I85" s="133"/>
      <c r="J85" s="133"/>
      <c r="K85" s="133"/>
      <c r="L85" s="136"/>
    </row>
    <row r="86" spans="1:12" ht="15">
      <c r="A86" s="133"/>
      <c r="B86" s="133"/>
      <c r="C86" s="133"/>
      <c r="D86" s="133"/>
      <c r="E86" s="133"/>
      <c r="F86" s="133"/>
      <c r="G86" s="133"/>
      <c r="H86" s="133"/>
      <c r="I86" s="133"/>
      <c r="J86" s="133"/>
      <c r="K86" s="133"/>
      <c r="L86" s="136"/>
    </row>
    <row r="87" spans="1:12" ht="15">
      <c r="A87" s="133"/>
      <c r="B87" s="133"/>
      <c r="C87" s="133"/>
      <c r="D87" s="133"/>
      <c r="E87" s="133"/>
      <c r="F87" s="133"/>
      <c r="G87" s="133"/>
      <c r="H87" s="133"/>
      <c r="I87" s="133"/>
      <c r="J87" s="133"/>
      <c r="K87" s="133"/>
      <c r="L87" s="136"/>
    </row>
    <row r="88" spans="1:12" ht="15">
      <c r="A88" s="133"/>
      <c r="B88" s="133"/>
      <c r="C88" s="133"/>
      <c r="D88" s="133"/>
      <c r="E88" s="133"/>
      <c r="F88" s="133"/>
      <c r="G88" s="133"/>
      <c r="H88" s="133"/>
      <c r="I88" s="133"/>
      <c r="J88" s="133"/>
      <c r="K88" s="133"/>
      <c r="L88" s="136"/>
    </row>
    <row r="89" spans="1:12" ht="15">
      <c r="A89" s="133"/>
      <c r="B89" s="133"/>
      <c r="C89" s="133"/>
      <c r="D89" s="133"/>
      <c r="E89" s="133"/>
      <c r="F89" s="133"/>
      <c r="G89" s="133"/>
      <c r="H89" s="133"/>
      <c r="I89" s="133"/>
      <c r="J89" s="133"/>
      <c r="K89" s="133"/>
      <c r="L89" s="136"/>
    </row>
    <row r="90" spans="1:12" ht="15">
      <c r="A90" s="133"/>
      <c r="B90" s="133"/>
      <c r="C90" s="133"/>
      <c r="D90" s="133"/>
      <c r="E90" s="133"/>
      <c r="F90" s="133"/>
      <c r="G90" s="133"/>
      <c r="H90" s="133"/>
      <c r="I90" s="133"/>
      <c r="J90" s="133"/>
      <c r="K90" s="133"/>
      <c r="L90" s="136"/>
    </row>
    <row r="91" spans="1:12" ht="15">
      <c r="A91" s="133"/>
      <c r="B91" s="133"/>
      <c r="C91" s="133"/>
      <c r="D91" s="133"/>
      <c r="E91" s="133"/>
      <c r="F91" s="133"/>
      <c r="G91" s="133"/>
      <c r="H91" s="133"/>
      <c r="I91" s="133"/>
      <c r="J91" s="133"/>
      <c r="K91" s="133"/>
      <c r="L91" s="136"/>
    </row>
    <row r="92" spans="1:12" ht="15">
      <c r="A92" s="133"/>
      <c r="B92" s="133"/>
      <c r="C92" s="133"/>
      <c r="D92" s="133"/>
      <c r="E92" s="133"/>
      <c r="F92" s="133"/>
      <c r="G92" s="133"/>
      <c r="H92" s="133"/>
      <c r="I92" s="133"/>
      <c r="J92" s="133"/>
      <c r="K92" s="133"/>
      <c r="L92" s="136"/>
    </row>
    <row r="93" spans="1:12" ht="15">
      <c r="A93" s="133"/>
      <c r="B93" s="133"/>
      <c r="C93" s="133"/>
      <c r="D93" s="133"/>
      <c r="E93" s="133"/>
      <c r="F93" s="133"/>
      <c r="G93" s="133"/>
      <c r="H93" s="133"/>
      <c r="I93" s="133"/>
      <c r="J93" s="133"/>
      <c r="K93" s="133"/>
      <c r="L93" s="136"/>
    </row>
    <row r="94" spans="1:12" ht="15">
      <c r="A94" s="133"/>
      <c r="B94" s="133"/>
      <c r="C94" s="133"/>
      <c r="D94" s="133"/>
      <c r="E94" s="133"/>
      <c r="F94" s="133"/>
      <c r="G94" s="133"/>
      <c r="H94" s="133"/>
      <c r="I94" s="133"/>
      <c r="J94" s="133"/>
      <c r="K94" s="133"/>
      <c r="L94" s="136"/>
    </row>
    <row r="95" spans="1:12" ht="15">
      <c r="A95" s="133"/>
      <c r="B95" s="133"/>
      <c r="C95" s="133"/>
      <c r="D95" s="133"/>
      <c r="E95" s="133"/>
      <c r="F95" s="133"/>
      <c r="G95" s="133"/>
      <c r="H95" s="133"/>
      <c r="I95" s="133"/>
      <c r="J95" s="133"/>
      <c r="K95" s="133"/>
      <c r="L95" s="136"/>
    </row>
    <row r="96" spans="1:12" ht="15">
      <c r="A96" s="133"/>
      <c r="B96" s="133"/>
      <c r="C96" s="133"/>
      <c r="D96" s="133"/>
      <c r="E96" s="133"/>
      <c r="F96" s="133"/>
      <c r="G96" s="133"/>
      <c r="H96" s="133"/>
      <c r="I96" s="133"/>
      <c r="J96" s="133"/>
      <c r="K96" s="133"/>
      <c r="L96" s="136"/>
    </row>
    <row r="97" spans="1:12" ht="15">
      <c r="A97" s="133"/>
      <c r="B97" s="133"/>
      <c r="C97" s="133"/>
      <c r="D97" s="133"/>
      <c r="E97" s="133"/>
      <c r="F97" s="133"/>
      <c r="G97" s="133"/>
      <c r="H97" s="133"/>
      <c r="I97" s="133"/>
      <c r="J97" s="133"/>
      <c r="K97" s="133"/>
      <c r="L97" s="136"/>
    </row>
    <row r="98" spans="1:12" ht="15">
      <c r="A98" s="133"/>
      <c r="B98" s="133"/>
      <c r="C98" s="133"/>
      <c r="D98" s="133"/>
      <c r="E98" s="133"/>
      <c r="F98" s="133"/>
      <c r="G98" s="133"/>
      <c r="H98" s="133"/>
      <c r="I98" s="133"/>
      <c r="J98" s="133"/>
      <c r="K98" s="133"/>
      <c r="L98" s="136"/>
    </row>
    <row r="99" spans="1:12" ht="15">
      <c r="A99" s="133"/>
      <c r="B99" s="133"/>
      <c r="C99" s="133"/>
      <c r="D99" s="133"/>
      <c r="E99" s="133"/>
      <c r="F99" s="133"/>
      <c r="G99" s="133"/>
      <c r="H99" s="133"/>
      <c r="I99" s="133"/>
      <c r="J99" s="133"/>
      <c r="K99" s="133"/>
      <c r="L99" s="136"/>
    </row>
    <row r="100" spans="1:12" ht="15">
      <c r="A100" s="133"/>
      <c r="B100" s="133"/>
      <c r="C100" s="133"/>
      <c r="D100" s="133"/>
      <c r="E100" s="133"/>
      <c r="F100" s="133"/>
      <c r="G100" s="133"/>
      <c r="H100" s="133"/>
      <c r="I100" s="133"/>
      <c r="J100" s="133"/>
      <c r="K100" s="133"/>
      <c r="L100" s="136"/>
    </row>
    <row r="101" spans="1:12" ht="15">
      <c r="A101" s="133"/>
      <c r="B101" s="133"/>
      <c r="C101" s="133"/>
      <c r="D101" s="133"/>
      <c r="E101" s="133"/>
      <c r="F101" s="133"/>
      <c r="G101" s="133"/>
      <c r="H101" s="133"/>
      <c r="I101" s="133"/>
      <c r="J101" s="133"/>
      <c r="K101" s="133"/>
      <c r="L101" s="136"/>
    </row>
    <row r="102" spans="1:12" ht="15">
      <c r="A102" s="133"/>
      <c r="B102" s="133"/>
      <c r="C102" s="133"/>
      <c r="D102" s="133"/>
      <c r="E102" s="133"/>
      <c r="F102" s="133"/>
      <c r="G102" s="133"/>
      <c r="H102" s="133"/>
      <c r="I102" s="133"/>
      <c r="J102" s="133"/>
      <c r="K102" s="133"/>
      <c r="L102" s="136"/>
    </row>
    <row r="103" spans="1:12" ht="15">
      <c r="A103" s="133"/>
      <c r="B103" s="133"/>
      <c r="C103" s="133"/>
      <c r="D103" s="133"/>
      <c r="E103" s="133"/>
      <c r="F103" s="133"/>
      <c r="G103" s="133"/>
      <c r="H103" s="133"/>
      <c r="I103" s="133"/>
      <c r="J103" s="133"/>
      <c r="K103" s="133"/>
      <c r="L103" s="136"/>
    </row>
    <row r="104" spans="1:12" ht="15">
      <c r="A104" s="133"/>
      <c r="B104" s="133"/>
      <c r="C104" s="133"/>
      <c r="D104" s="133"/>
      <c r="E104" s="133"/>
      <c r="F104" s="133"/>
      <c r="G104" s="133"/>
      <c r="H104" s="133"/>
      <c r="I104" s="133"/>
      <c r="J104" s="133"/>
      <c r="K104" s="133"/>
      <c r="L104" s="136"/>
    </row>
    <row r="105" spans="1:12" ht="15">
      <c r="A105" s="133"/>
      <c r="B105" s="133"/>
      <c r="C105" s="133"/>
      <c r="D105" s="133"/>
      <c r="E105" s="133"/>
      <c r="F105" s="133"/>
      <c r="G105" s="133"/>
      <c r="H105" s="133"/>
      <c r="I105" s="133"/>
      <c r="J105" s="133"/>
      <c r="K105" s="133"/>
      <c r="L105" s="136"/>
    </row>
    <row r="106" spans="1:12" ht="15">
      <c r="A106" s="133"/>
      <c r="B106" s="133"/>
      <c r="C106" s="133"/>
      <c r="D106" s="133"/>
      <c r="E106" s="133"/>
      <c r="F106" s="133"/>
      <c r="G106" s="133"/>
      <c r="H106" s="133"/>
      <c r="I106" s="133"/>
      <c r="J106" s="133"/>
      <c r="K106" s="133"/>
      <c r="L106" s="136"/>
    </row>
    <row r="107" spans="1:12" ht="15">
      <c r="A107" s="133"/>
      <c r="B107" s="133"/>
      <c r="C107" s="133"/>
      <c r="D107" s="133"/>
      <c r="E107" s="133"/>
      <c r="F107" s="133"/>
      <c r="G107" s="133"/>
      <c r="H107" s="133"/>
      <c r="I107" s="133"/>
      <c r="J107" s="133"/>
      <c r="K107" s="133"/>
      <c r="L107" s="136"/>
    </row>
    <row r="108" spans="1:12" ht="15">
      <c r="A108" s="133"/>
      <c r="B108" s="133"/>
      <c r="C108" s="133"/>
      <c r="D108" s="133"/>
      <c r="E108" s="133"/>
      <c r="F108" s="133"/>
      <c r="G108" s="133"/>
      <c r="H108" s="133"/>
      <c r="I108" s="133"/>
      <c r="J108" s="133"/>
      <c r="K108" s="133"/>
      <c r="L108" s="136"/>
    </row>
    <row r="109" spans="1:12" ht="15">
      <c r="A109" s="133"/>
      <c r="B109" s="133"/>
      <c r="C109" s="133"/>
      <c r="D109" s="133"/>
      <c r="E109" s="133"/>
      <c r="F109" s="133"/>
      <c r="G109" s="133"/>
      <c r="H109" s="133"/>
      <c r="I109" s="133"/>
      <c r="J109" s="133"/>
      <c r="K109" s="133"/>
      <c r="L109" s="136"/>
    </row>
    <row r="110" spans="1:12" ht="15">
      <c r="A110" s="136"/>
      <c r="B110" s="136"/>
      <c r="C110" s="136"/>
      <c r="D110" s="136"/>
      <c r="E110" s="136"/>
      <c r="F110" s="136"/>
      <c r="G110" s="136"/>
      <c r="H110" s="136"/>
      <c r="I110" s="136"/>
      <c r="J110" s="136"/>
      <c r="K110" s="136"/>
      <c r="L110" s="136"/>
    </row>
    <row r="111" spans="1:12" ht="15">
      <c r="A111" s="136"/>
      <c r="B111" s="136"/>
      <c r="C111" s="136"/>
      <c r="D111" s="136"/>
      <c r="E111" s="136"/>
      <c r="F111" s="136"/>
      <c r="G111" s="136"/>
      <c r="H111" s="136"/>
      <c r="I111" s="136"/>
      <c r="J111" s="136"/>
      <c r="K111" s="136"/>
      <c r="L111" s="136"/>
    </row>
    <row r="112" spans="1:12" ht="15.75">
      <c r="A112" s="138" t="s">
        <v>472</v>
      </c>
      <c r="B112" s="138"/>
      <c r="C112" s="138"/>
      <c r="D112" s="138"/>
      <c r="E112" s="138"/>
      <c r="F112" s="138"/>
      <c r="G112" s="138"/>
      <c r="H112" s="138"/>
      <c r="I112" s="138"/>
      <c r="J112" s="138"/>
      <c r="K112" s="138"/>
      <c r="L112" s="138"/>
    </row>
    <row r="113" spans="1:12" ht="15">
      <c r="A113" s="139" t="s">
        <v>219</v>
      </c>
      <c r="B113" s="139" t="s">
        <v>220</v>
      </c>
      <c r="C113" s="139" t="s">
        <v>221</v>
      </c>
      <c r="D113" s="139" t="s">
        <v>205</v>
      </c>
      <c r="E113" s="139" t="s">
        <v>206</v>
      </c>
      <c r="F113" s="139" t="s">
        <v>207</v>
      </c>
      <c r="G113" s="139" t="s">
        <v>208</v>
      </c>
      <c r="H113" s="139" t="s">
        <v>210</v>
      </c>
      <c r="I113" s="139" t="s">
        <v>222</v>
      </c>
      <c r="J113" s="139" t="s">
        <v>216</v>
      </c>
      <c r="K113" s="136"/>
      <c r="L113" s="136"/>
    </row>
    <row r="114" spans="1:12" ht="15">
      <c r="A114" s="133"/>
      <c r="B114" s="133"/>
      <c r="C114" s="133"/>
      <c r="D114" s="133"/>
      <c r="E114" s="133"/>
      <c r="F114" s="133"/>
      <c r="G114" s="133"/>
      <c r="H114" s="133"/>
      <c r="I114" s="133"/>
      <c r="J114" s="133"/>
      <c r="K114" s="136"/>
      <c r="L114" s="136"/>
    </row>
    <row r="115" spans="1:12" ht="15">
      <c r="A115" s="133"/>
      <c r="B115" s="133"/>
      <c r="C115" s="133"/>
      <c r="D115" s="133"/>
      <c r="E115" s="133"/>
      <c r="F115" s="133"/>
      <c r="G115" s="133"/>
      <c r="H115" s="133"/>
      <c r="I115" s="133"/>
      <c r="J115" s="133"/>
      <c r="K115" s="136"/>
      <c r="L115" s="136"/>
    </row>
    <row r="116" spans="1:12" ht="15">
      <c r="A116" s="133"/>
      <c r="B116" s="133"/>
      <c r="C116" s="133"/>
      <c r="D116" s="133"/>
      <c r="E116" s="133"/>
      <c r="F116" s="133"/>
      <c r="G116" s="133"/>
      <c r="H116" s="133"/>
      <c r="I116" s="133"/>
      <c r="J116" s="133"/>
      <c r="K116" s="136"/>
      <c r="L116" s="136"/>
    </row>
    <row r="117" spans="1:12" ht="15">
      <c r="A117" s="133"/>
      <c r="B117" s="133"/>
      <c r="C117" s="133"/>
      <c r="D117" s="133"/>
      <c r="E117" s="133"/>
      <c r="F117" s="133"/>
      <c r="G117" s="133"/>
      <c r="H117" s="133"/>
      <c r="I117" s="133"/>
      <c r="J117" s="133"/>
      <c r="K117" s="136"/>
      <c r="L117" s="136"/>
    </row>
    <row r="118" spans="1:12" ht="15">
      <c r="A118" s="133"/>
      <c r="B118" s="133"/>
      <c r="C118" s="133"/>
      <c r="D118" s="133"/>
      <c r="E118" s="133"/>
      <c r="F118" s="133"/>
      <c r="G118" s="133"/>
      <c r="H118" s="133"/>
      <c r="I118" s="133"/>
      <c r="J118" s="133"/>
      <c r="K118" s="136"/>
      <c r="L118" s="136"/>
    </row>
    <row r="119" spans="1:12" ht="15">
      <c r="A119" s="133"/>
      <c r="B119" s="133"/>
      <c r="C119" s="133"/>
      <c r="D119" s="133"/>
      <c r="E119" s="133"/>
      <c r="F119" s="133"/>
      <c r="G119" s="133"/>
      <c r="H119" s="133"/>
      <c r="I119" s="133"/>
      <c r="J119" s="133"/>
      <c r="K119" s="136"/>
      <c r="L119" s="136"/>
    </row>
    <row r="120" spans="1:12" ht="15">
      <c r="A120" s="133"/>
      <c r="B120" s="133"/>
      <c r="C120" s="133"/>
      <c r="D120" s="133"/>
      <c r="E120" s="133"/>
      <c r="F120" s="133"/>
      <c r="G120" s="133"/>
      <c r="H120" s="133"/>
      <c r="I120" s="133"/>
      <c r="J120" s="133"/>
      <c r="K120" s="136"/>
      <c r="L120" s="136"/>
    </row>
    <row r="121" spans="1:12" ht="15">
      <c r="A121" s="133"/>
      <c r="B121" s="133"/>
      <c r="C121" s="133"/>
      <c r="D121" s="133"/>
      <c r="E121" s="133"/>
      <c r="F121" s="133"/>
      <c r="G121" s="133"/>
      <c r="H121" s="133"/>
      <c r="I121" s="133"/>
      <c r="J121" s="133"/>
      <c r="K121" s="136"/>
      <c r="L121" s="136"/>
    </row>
    <row r="122" spans="1:12" ht="15">
      <c r="A122" s="133"/>
      <c r="B122" s="133"/>
      <c r="C122" s="133"/>
      <c r="D122" s="133"/>
      <c r="E122" s="133"/>
      <c r="F122" s="133"/>
      <c r="G122" s="133"/>
      <c r="H122" s="133"/>
      <c r="I122" s="133"/>
      <c r="J122" s="133"/>
      <c r="K122" s="136"/>
      <c r="L122" s="136"/>
    </row>
    <row r="123" spans="1:12" ht="15">
      <c r="A123" s="133"/>
      <c r="B123" s="133"/>
      <c r="C123" s="133"/>
      <c r="D123" s="133"/>
      <c r="E123" s="133"/>
      <c r="F123" s="133"/>
      <c r="G123" s="133"/>
      <c r="H123" s="133"/>
      <c r="I123" s="133"/>
      <c r="J123" s="133"/>
      <c r="K123" s="136"/>
      <c r="L123" s="136"/>
    </row>
    <row r="124" spans="1:12" ht="15">
      <c r="A124" s="133"/>
      <c r="B124" s="133"/>
      <c r="C124" s="133"/>
      <c r="D124" s="133"/>
      <c r="E124" s="133"/>
      <c r="F124" s="133"/>
      <c r="G124" s="133"/>
      <c r="H124" s="133"/>
      <c r="I124" s="133"/>
      <c r="J124" s="133"/>
      <c r="K124" s="136"/>
      <c r="L124" s="136"/>
    </row>
    <row r="125" spans="1:12" ht="15">
      <c r="A125" s="133"/>
      <c r="B125" s="133"/>
      <c r="C125" s="133"/>
      <c r="D125" s="133"/>
      <c r="E125" s="133"/>
      <c r="F125" s="133"/>
      <c r="G125" s="133"/>
      <c r="H125" s="133"/>
      <c r="I125" s="133"/>
      <c r="J125" s="133"/>
      <c r="K125" s="136"/>
      <c r="L125" s="136"/>
    </row>
    <row r="126" spans="1:12" ht="15">
      <c r="A126" s="133"/>
      <c r="B126" s="133"/>
      <c r="C126" s="133"/>
      <c r="D126" s="133"/>
      <c r="E126" s="133"/>
      <c r="F126" s="133"/>
      <c r="G126" s="133"/>
      <c r="H126" s="133"/>
      <c r="I126" s="133"/>
      <c r="J126" s="133"/>
      <c r="K126" s="136"/>
      <c r="L126" s="136"/>
    </row>
    <row r="127" spans="1:12" ht="15">
      <c r="A127" s="133"/>
      <c r="B127" s="133"/>
      <c r="C127" s="133"/>
      <c r="D127" s="133"/>
      <c r="E127" s="133"/>
      <c r="F127" s="133"/>
      <c r="G127" s="133"/>
      <c r="H127" s="133"/>
      <c r="I127" s="133"/>
      <c r="J127" s="133"/>
      <c r="K127" s="136"/>
      <c r="L127" s="136"/>
    </row>
    <row r="128" spans="1:12" ht="15">
      <c r="A128" s="133"/>
      <c r="B128" s="133"/>
      <c r="C128" s="133"/>
      <c r="D128" s="133"/>
      <c r="E128" s="133"/>
      <c r="F128" s="133"/>
      <c r="G128" s="133"/>
      <c r="H128" s="133"/>
      <c r="I128" s="133"/>
      <c r="J128" s="133"/>
      <c r="K128" s="136"/>
      <c r="L128" s="136"/>
    </row>
    <row r="129" spans="1:12" ht="15">
      <c r="A129" s="133"/>
      <c r="B129" s="133"/>
      <c r="C129" s="133"/>
      <c r="D129" s="133"/>
      <c r="E129" s="133"/>
      <c r="F129" s="133"/>
      <c r="G129" s="133"/>
      <c r="H129" s="133"/>
      <c r="I129" s="133"/>
      <c r="J129" s="133"/>
      <c r="K129" s="136"/>
      <c r="L129" s="136"/>
    </row>
    <row r="130" spans="1:12" ht="15">
      <c r="A130" s="133"/>
      <c r="B130" s="133"/>
      <c r="C130" s="133"/>
      <c r="D130" s="133"/>
      <c r="E130" s="133"/>
      <c r="F130" s="133"/>
      <c r="G130" s="133"/>
      <c r="H130" s="133"/>
      <c r="I130" s="133"/>
      <c r="J130" s="133"/>
      <c r="K130" s="136"/>
      <c r="L130" s="136"/>
    </row>
    <row r="131" spans="1:12" ht="15">
      <c r="A131" s="133"/>
      <c r="B131" s="133"/>
      <c r="C131" s="133"/>
      <c r="D131" s="133"/>
      <c r="E131" s="133"/>
      <c r="F131" s="133"/>
      <c r="G131" s="133"/>
      <c r="H131" s="133"/>
      <c r="I131" s="133"/>
      <c r="J131" s="133"/>
      <c r="K131" s="136"/>
      <c r="L131" s="136"/>
    </row>
    <row r="132" spans="1:12" ht="15">
      <c r="A132" s="133"/>
      <c r="B132" s="133"/>
      <c r="C132" s="133"/>
      <c r="D132" s="133"/>
      <c r="E132" s="133"/>
      <c r="F132" s="133"/>
      <c r="G132" s="133"/>
      <c r="H132" s="133"/>
      <c r="I132" s="133"/>
      <c r="J132" s="133"/>
      <c r="K132" s="136"/>
      <c r="L132" s="136"/>
    </row>
    <row r="133" spans="1:12" ht="15">
      <c r="A133" s="133"/>
      <c r="B133" s="133"/>
      <c r="C133" s="133"/>
      <c r="D133" s="133"/>
      <c r="E133" s="133"/>
      <c r="F133" s="133"/>
      <c r="G133" s="133"/>
      <c r="H133" s="133"/>
      <c r="I133" s="133"/>
      <c r="J133" s="133"/>
      <c r="K133" s="136"/>
      <c r="L133" s="136"/>
    </row>
    <row r="134" spans="1:12" ht="15">
      <c r="A134" s="133"/>
      <c r="B134" s="133"/>
      <c r="C134" s="133"/>
      <c r="D134" s="133"/>
      <c r="E134" s="133"/>
      <c r="F134" s="133"/>
      <c r="G134" s="133"/>
      <c r="H134" s="133"/>
      <c r="I134" s="133"/>
      <c r="J134" s="133"/>
      <c r="K134" s="136"/>
      <c r="L134" s="136"/>
    </row>
    <row r="135" spans="1:12" ht="15">
      <c r="A135" s="133"/>
      <c r="B135" s="133"/>
      <c r="C135" s="133"/>
      <c r="D135" s="133"/>
      <c r="E135" s="133"/>
      <c r="F135" s="133"/>
      <c r="G135" s="133"/>
      <c r="H135" s="133"/>
      <c r="I135" s="133"/>
      <c r="J135" s="133"/>
      <c r="K135" s="136"/>
      <c r="L135" s="136"/>
    </row>
    <row r="136" spans="1:12" ht="15">
      <c r="A136" s="133"/>
      <c r="B136" s="133"/>
      <c r="C136" s="133"/>
      <c r="D136" s="133"/>
      <c r="E136" s="133"/>
      <c r="F136" s="133"/>
      <c r="G136" s="133"/>
      <c r="H136" s="133"/>
      <c r="I136" s="133"/>
      <c r="J136" s="133"/>
      <c r="K136" s="136"/>
      <c r="L136" s="136"/>
    </row>
    <row r="137" spans="1:12" ht="15">
      <c r="A137" s="133"/>
      <c r="B137" s="133"/>
      <c r="C137" s="133"/>
      <c r="D137" s="133"/>
      <c r="E137" s="133"/>
      <c r="F137" s="133"/>
      <c r="G137" s="133"/>
      <c r="H137" s="133"/>
      <c r="I137" s="133"/>
      <c r="J137" s="133"/>
      <c r="K137" s="136"/>
      <c r="L137" s="136"/>
    </row>
    <row r="138" spans="1:12" ht="15">
      <c r="A138" s="133"/>
      <c r="B138" s="133"/>
      <c r="C138" s="133"/>
      <c r="D138" s="133"/>
      <c r="E138" s="133"/>
      <c r="F138" s="133"/>
      <c r="G138" s="133"/>
      <c r="H138" s="133"/>
      <c r="I138" s="133"/>
      <c r="J138" s="133"/>
      <c r="K138" s="136"/>
      <c r="L138" s="136"/>
    </row>
    <row r="139" spans="1:12" ht="15">
      <c r="A139" s="133"/>
      <c r="B139" s="133"/>
      <c r="C139" s="133"/>
      <c r="D139" s="133"/>
      <c r="E139" s="133"/>
      <c r="F139" s="133"/>
      <c r="G139" s="133"/>
      <c r="H139" s="133"/>
      <c r="I139" s="133"/>
      <c r="J139" s="133"/>
      <c r="K139" s="136"/>
      <c r="L139" s="136"/>
    </row>
    <row r="140" spans="1:12" ht="15">
      <c r="A140" s="133"/>
      <c r="B140" s="133"/>
      <c r="C140" s="133"/>
      <c r="D140" s="133"/>
      <c r="E140" s="133"/>
      <c r="F140" s="133"/>
      <c r="G140" s="133"/>
      <c r="H140" s="133"/>
      <c r="I140" s="133"/>
      <c r="J140" s="133"/>
      <c r="K140" s="136"/>
      <c r="L140" s="136"/>
    </row>
    <row r="141" spans="1:12" ht="15">
      <c r="A141" s="133"/>
      <c r="B141" s="133"/>
      <c r="C141" s="133"/>
      <c r="D141" s="133"/>
      <c r="E141" s="133"/>
      <c r="F141" s="133"/>
      <c r="G141" s="133"/>
      <c r="H141" s="133"/>
      <c r="I141" s="133"/>
      <c r="J141" s="133"/>
      <c r="K141" s="136"/>
      <c r="L141" s="136"/>
    </row>
    <row r="142" spans="1:12" ht="15">
      <c r="A142" s="133"/>
      <c r="B142" s="133"/>
      <c r="C142" s="133"/>
      <c r="D142" s="133"/>
      <c r="E142" s="133"/>
      <c r="F142" s="133"/>
      <c r="G142" s="133"/>
      <c r="H142" s="133"/>
      <c r="I142" s="133"/>
      <c r="J142" s="133"/>
      <c r="K142" s="136"/>
      <c r="L142" s="136"/>
    </row>
    <row r="143" spans="1:12" ht="15">
      <c r="A143" s="133"/>
      <c r="B143" s="133"/>
      <c r="C143" s="133"/>
      <c r="D143" s="133"/>
      <c r="E143" s="133"/>
      <c r="F143" s="133"/>
      <c r="G143" s="133"/>
      <c r="H143" s="133"/>
      <c r="I143" s="133"/>
      <c r="J143" s="133"/>
      <c r="K143" s="136"/>
      <c r="L143" s="136"/>
    </row>
    <row r="144" spans="1:12" ht="15">
      <c r="A144" s="133"/>
      <c r="B144" s="133"/>
      <c r="C144" s="133"/>
      <c r="D144" s="133"/>
      <c r="E144" s="133"/>
      <c r="F144" s="133"/>
      <c r="G144" s="133"/>
      <c r="H144" s="133"/>
      <c r="I144" s="133"/>
      <c r="J144" s="133"/>
      <c r="K144" s="136"/>
      <c r="L144" s="136"/>
    </row>
    <row r="145" spans="1:12" ht="15">
      <c r="A145" s="133"/>
      <c r="B145" s="133"/>
      <c r="C145" s="133"/>
      <c r="D145" s="133"/>
      <c r="E145" s="133"/>
      <c r="F145" s="133"/>
      <c r="G145" s="133"/>
      <c r="H145" s="133"/>
      <c r="I145" s="133"/>
      <c r="J145" s="133"/>
      <c r="K145" s="136"/>
      <c r="L145" s="136"/>
    </row>
    <row r="146" spans="1:12" ht="15">
      <c r="A146" s="133"/>
      <c r="B146" s="133"/>
      <c r="C146" s="133"/>
      <c r="D146" s="133"/>
      <c r="E146" s="133"/>
      <c r="F146" s="133"/>
      <c r="G146" s="133"/>
      <c r="H146" s="133"/>
      <c r="I146" s="133"/>
      <c r="J146" s="133"/>
      <c r="K146" s="136"/>
      <c r="L146" s="136"/>
    </row>
    <row r="147" spans="1:12" ht="15">
      <c r="A147" s="133"/>
      <c r="B147" s="133"/>
      <c r="C147" s="133"/>
      <c r="D147" s="133"/>
      <c r="E147" s="133"/>
      <c r="F147" s="133"/>
      <c r="G147" s="133"/>
      <c r="H147" s="133"/>
      <c r="I147" s="133"/>
      <c r="J147" s="133"/>
      <c r="K147" s="136"/>
      <c r="L147" s="136"/>
    </row>
    <row r="148" spans="1:12" ht="15">
      <c r="A148" s="133"/>
      <c r="B148" s="133"/>
      <c r="C148" s="133"/>
      <c r="D148" s="133"/>
      <c r="E148" s="133"/>
      <c r="F148" s="133"/>
      <c r="G148" s="133"/>
      <c r="H148" s="133"/>
      <c r="I148" s="133"/>
      <c r="J148" s="133"/>
      <c r="K148" s="136"/>
      <c r="L148" s="136"/>
    </row>
    <row r="149" spans="1:12" ht="15">
      <c r="A149" s="133"/>
      <c r="B149" s="133"/>
      <c r="C149" s="133"/>
      <c r="D149" s="133"/>
      <c r="E149" s="133"/>
      <c r="F149" s="133"/>
      <c r="G149" s="133"/>
      <c r="H149" s="133"/>
      <c r="I149" s="133"/>
      <c r="J149" s="133"/>
      <c r="K149" s="136"/>
      <c r="L149" s="136"/>
    </row>
    <row r="150" spans="1:12" ht="15">
      <c r="A150" s="133"/>
      <c r="B150" s="133"/>
      <c r="C150" s="133"/>
      <c r="D150" s="133"/>
      <c r="E150" s="133"/>
      <c r="F150" s="133"/>
      <c r="G150" s="133"/>
      <c r="H150" s="133"/>
      <c r="I150" s="133"/>
      <c r="J150" s="133"/>
      <c r="K150" s="136"/>
      <c r="L150" s="136"/>
    </row>
    <row r="151" spans="1:12" ht="15">
      <c r="A151" s="133"/>
      <c r="B151" s="133"/>
      <c r="C151" s="133"/>
      <c r="D151" s="133"/>
      <c r="E151" s="133"/>
      <c r="F151" s="133"/>
      <c r="G151" s="133"/>
      <c r="H151" s="133"/>
      <c r="I151" s="133"/>
      <c r="J151" s="133"/>
      <c r="K151" s="136"/>
      <c r="L151" s="136"/>
    </row>
    <row r="152" spans="1:12" ht="15">
      <c r="A152" s="133"/>
      <c r="B152" s="133"/>
      <c r="C152" s="133"/>
      <c r="D152" s="133"/>
      <c r="E152" s="133"/>
      <c r="F152" s="133"/>
      <c r="G152" s="133"/>
      <c r="H152" s="133"/>
      <c r="I152" s="133"/>
      <c r="J152" s="133"/>
      <c r="K152" s="136"/>
      <c r="L152" s="136"/>
    </row>
    <row r="153" spans="1:12" ht="15">
      <c r="A153" s="133"/>
      <c r="B153" s="133"/>
      <c r="C153" s="133"/>
      <c r="D153" s="133"/>
      <c r="E153" s="133"/>
      <c r="F153" s="133"/>
      <c r="G153" s="133"/>
      <c r="H153" s="133"/>
      <c r="I153" s="133"/>
      <c r="J153" s="133"/>
      <c r="K153" s="136"/>
      <c r="L153" s="136"/>
    </row>
    <row r="154" spans="1:12" ht="15">
      <c r="A154" s="133"/>
      <c r="B154" s="133"/>
      <c r="C154" s="133"/>
      <c r="D154" s="133"/>
      <c r="E154" s="133"/>
      <c r="F154" s="133"/>
      <c r="G154" s="133"/>
      <c r="H154" s="133"/>
      <c r="I154" s="133"/>
      <c r="J154" s="133"/>
      <c r="K154" s="136"/>
      <c r="L154" s="136"/>
    </row>
    <row r="155" spans="1:12" ht="15">
      <c r="A155" s="133"/>
      <c r="B155" s="133"/>
      <c r="C155" s="133"/>
      <c r="D155" s="133"/>
      <c r="E155" s="133"/>
      <c r="F155" s="133"/>
      <c r="G155" s="133"/>
      <c r="H155" s="133"/>
      <c r="I155" s="133"/>
      <c r="J155" s="133"/>
      <c r="K155" s="136"/>
      <c r="L155" s="136"/>
    </row>
    <row r="156" spans="1:12" ht="15">
      <c r="A156" s="133"/>
      <c r="B156" s="133"/>
      <c r="C156" s="133"/>
      <c r="D156" s="133"/>
      <c r="E156" s="133"/>
      <c r="F156" s="133"/>
      <c r="G156" s="133"/>
      <c r="H156" s="133"/>
      <c r="I156" s="133"/>
      <c r="J156" s="133"/>
      <c r="K156" s="136"/>
      <c r="L156" s="136"/>
    </row>
    <row r="157" spans="1:12" ht="15">
      <c r="A157" s="133"/>
      <c r="B157" s="133"/>
      <c r="C157" s="133"/>
      <c r="D157" s="133"/>
      <c r="E157" s="133"/>
      <c r="F157" s="133"/>
      <c r="G157" s="133"/>
      <c r="H157" s="133"/>
      <c r="I157" s="133"/>
      <c r="J157" s="133"/>
      <c r="K157" s="136"/>
      <c r="L157" s="136"/>
    </row>
    <row r="158" spans="1:12" ht="15">
      <c r="A158" s="133"/>
      <c r="B158" s="133"/>
      <c r="C158" s="133"/>
      <c r="D158" s="133"/>
      <c r="E158" s="133"/>
      <c r="F158" s="133"/>
      <c r="G158" s="133"/>
      <c r="H158" s="133"/>
      <c r="I158" s="133"/>
      <c r="J158" s="133"/>
      <c r="K158" s="136"/>
      <c r="L158" s="136"/>
    </row>
    <row r="159" spans="1:12" ht="15">
      <c r="A159" s="133"/>
      <c r="B159" s="133"/>
      <c r="C159" s="133"/>
      <c r="D159" s="133"/>
      <c r="E159" s="133"/>
      <c r="F159" s="133"/>
      <c r="G159" s="133"/>
      <c r="H159" s="133"/>
      <c r="I159" s="133"/>
      <c r="J159" s="133"/>
      <c r="K159" s="136"/>
      <c r="L159" s="136"/>
    </row>
    <row r="160" spans="1:12" ht="15">
      <c r="A160" s="133"/>
      <c r="B160" s="133"/>
      <c r="C160" s="133"/>
      <c r="D160" s="133"/>
      <c r="E160" s="133"/>
      <c r="F160" s="133"/>
      <c r="G160" s="133"/>
      <c r="H160" s="133"/>
      <c r="I160" s="133"/>
      <c r="J160" s="133"/>
      <c r="K160" s="136"/>
      <c r="L160" s="136"/>
    </row>
    <row r="161" spans="1:12" ht="15">
      <c r="A161" s="133"/>
      <c r="B161" s="133"/>
      <c r="C161" s="133"/>
      <c r="D161" s="133"/>
      <c r="E161" s="133"/>
      <c r="F161" s="133"/>
      <c r="G161" s="133"/>
      <c r="H161" s="133"/>
      <c r="I161" s="133"/>
      <c r="J161" s="133"/>
      <c r="K161" s="136"/>
      <c r="L161" s="136"/>
    </row>
    <row r="162" spans="1:12" ht="15">
      <c r="A162" s="133"/>
      <c r="B162" s="133"/>
      <c r="C162" s="133"/>
      <c r="D162" s="133"/>
      <c r="E162" s="133"/>
      <c r="F162" s="133"/>
      <c r="G162" s="133"/>
      <c r="H162" s="133"/>
      <c r="I162" s="133"/>
      <c r="J162" s="133"/>
      <c r="K162" s="136"/>
      <c r="L162" s="136"/>
    </row>
    <row r="163" spans="1:12" ht="15">
      <c r="A163" s="133"/>
      <c r="B163" s="133"/>
      <c r="C163" s="133"/>
      <c r="D163" s="133"/>
      <c r="E163" s="133"/>
      <c r="F163" s="133"/>
      <c r="G163" s="133"/>
      <c r="H163" s="133"/>
      <c r="I163" s="133"/>
      <c r="J163" s="133"/>
      <c r="K163" s="136"/>
      <c r="L163" s="136"/>
    </row>
  </sheetData>
  <sheetProtection sheet="1" objects="1" scenarios="1" insertRows="0" sort="0" autoFilter="0"/>
  <mergeCells count="5">
    <mergeCell ref="A1:L1"/>
    <mergeCell ref="A2:L2"/>
    <mergeCell ref="A4:L4"/>
    <mergeCell ref="A58:L58"/>
    <mergeCell ref="A112:L1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C1A4-A899-46E1-8582-82535249B8B3}">
  <dimension ref="A1:E12"/>
  <sheetViews>
    <sheetView workbookViewId="0">
      <selection activeCell="B8" sqref="B8"/>
    </sheetView>
  </sheetViews>
  <sheetFormatPr defaultRowHeight="14.25"/>
  <cols>
    <col min="1" max="1" width="31.125" bestFit="1" customWidth="1"/>
    <col min="2" max="2" width="6.25" bestFit="1" customWidth="1"/>
    <col min="3" max="3" width="6.75" bestFit="1" customWidth="1"/>
    <col min="4" max="5" width="33.375" customWidth="1"/>
  </cols>
  <sheetData>
    <row r="1" spans="1:5" ht="24">
      <c r="A1" s="134" t="s">
        <v>473</v>
      </c>
      <c r="B1" s="134"/>
      <c r="C1" s="134"/>
      <c r="D1" s="134"/>
      <c r="E1" s="134"/>
    </row>
    <row r="2" spans="1:5" ht="15">
      <c r="A2" s="135" t="s">
        <v>474</v>
      </c>
      <c r="B2" s="135"/>
      <c r="C2" s="135"/>
      <c r="D2" s="135"/>
      <c r="E2" s="135"/>
    </row>
    <row r="3" spans="1:5" ht="15">
      <c r="A3" s="136"/>
      <c r="B3" s="136"/>
      <c r="C3" s="136"/>
      <c r="D3" s="136"/>
      <c r="E3" s="136"/>
    </row>
    <row r="4" spans="1:5" ht="15.75">
      <c r="A4" s="138" t="s">
        <v>475</v>
      </c>
      <c r="B4" s="138"/>
      <c r="C4" s="138"/>
      <c r="D4" s="138"/>
      <c r="E4" s="138"/>
    </row>
    <row r="5" spans="1:5" ht="15">
      <c r="A5" s="139" t="s">
        <v>476</v>
      </c>
      <c r="B5" s="139" t="s">
        <v>345</v>
      </c>
      <c r="C5" s="139" t="s">
        <v>214</v>
      </c>
      <c r="D5" s="139" t="s">
        <v>477</v>
      </c>
      <c r="E5" s="139" t="s">
        <v>478</v>
      </c>
    </row>
    <row r="6" spans="1:5" ht="30">
      <c r="A6" s="136" t="s">
        <v>479</v>
      </c>
      <c r="B6" s="153">
        <f>IF(Setup!B11="No",COUNTIFS(JournalTable[Transaction ID],"&lt;&gt;",JournalTable[VAT Rate],"&gt;0"),0)</f>
        <v>0</v>
      </c>
      <c r="C6" s="136" t="str">
        <f>IF(B6=0,"OK","Review")</f>
        <v>OK</v>
      </c>
      <c r="D6" s="137" t="s">
        <v>480</v>
      </c>
      <c r="E6" s="137" t="s">
        <v>481</v>
      </c>
    </row>
    <row r="7" spans="1:5" ht="30">
      <c r="A7" s="136" t="s">
        <v>482</v>
      </c>
      <c r="B7" s="153">
        <f>COUNTIFS(JournalTable[Transaction ID],"&lt;&gt;",JournalTable[VAT Rate],"&gt;"&amp;Setup!B12)</f>
        <v>0</v>
      </c>
      <c r="C7" s="136" t="str">
        <f>IF(B7=0,"OK","Review")</f>
        <v>OK</v>
      </c>
      <c r="D7" s="137" t="s">
        <v>483</v>
      </c>
      <c r="E7" s="137" t="s">
        <v>484</v>
      </c>
    </row>
    <row r="8" spans="1:5" ht="45">
      <c r="A8" s="136" t="s">
        <v>485</v>
      </c>
      <c r="B8" s="153">
        <f>COUNTIFS(JournalTable[Transaction Type],"Capital Introduced")+COUNTIFS(JournalTable[Transaction Type],"Drawings")+COUNTIFS(JournalTable[Description],"*loan*")</f>
        <v>0</v>
      </c>
      <c r="C8" s="136" t="str">
        <f>IF(B8=0,"OK","Review")</f>
        <v>OK</v>
      </c>
      <c r="D8" s="137" t="s">
        <v>486</v>
      </c>
      <c r="E8" s="137" t="s">
        <v>487</v>
      </c>
    </row>
    <row r="9" spans="1:5" ht="30">
      <c r="A9" s="136" t="s">
        <v>488</v>
      </c>
      <c r="B9" s="153">
        <f>COUNTIFS(JournalTable[Transaction ID],"&lt;&gt;",JournalTable[Amount (£)],"&lt;0")</f>
        <v>0</v>
      </c>
      <c r="C9" s="136" t="str">
        <f>IF(B9=0,"OK","Review")</f>
        <v>OK</v>
      </c>
      <c r="D9" s="137" t="s">
        <v>489</v>
      </c>
      <c r="E9" s="137" t="s">
        <v>490</v>
      </c>
    </row>
    <row r="10" spans="1:5" ht="30">
      <c r="A10" s="136" t="s">
        <v>491</v>
      </c>
      <c r="B10" s="153">
        <f>COUNTIFS(JournalTable[Transaction ID],"&lt;&gt;",JournalTable[Allowable Business %],"&lt;&gt;1")</f>
        <v>0</v>
      </c>
      <c r="C10" s="136" t="str">
        <f>IF(B10=0,"OK","Review")</f>
        <v>OK</v>
      </c>
      <c r="D10" s="137" t="s">
        <v>492</v>
      </c>
      <c r="E10" s="137" t="s">
        <v>493</v>
      </c>
    </row>
    <row r="11" spans="1:5" ht="30">
      <c r="A11" s="136" t="s">
        <v>494</v>
      </c>
      <c r="B11" s="153">
        <f>COUNTIFS(JournalTable[Description],"*tax*")+COUNTIFS(JournalTable[Description],"*HMRC*")</f>
        <v>0</v>
      </c>
      <c r="C11" s="136" t="str">
        <f>IF(B11=0,"OK","Review")</f>
        <v>OK</v>
      </c>
      <c r="D11" s="137" t="s">
        <v>495</v>
      </c>
      <c r="E11" s="137" t="s">
        <v>496</v>
      </c>
    </row>
    <row r="12" spans="1:5" ht="30">
      <c r="A12" s="136" t="s">
        <v>465</v>
      </c>
      <c r="B12" s="153">
        <f>IF(ABS('Bank Reconciliation'!E17)&gt;0.005,1,0)</f>
        <v>0</v>
      </c>
      <c r="C12" s="136" t="str">
        <f>IF(B12=0,"OK","Review")</f>
        <v>OK</v>
      </c>
      <c r="D12" s="137" t="s">
        <v>497</v>
      </c>
      <c r="E12" s="137" t="s">
        <v>498</v>
      </c>
    </row>
  </sheetData>
  <sheetProtection sheet="1" objects="1" scenarios="1" insertRows="0" sort="0" autoFilter="0"/>
  <mergeCells count="3">
    <mergeCell ref="A1:E1"/>
    <mergeCell ref="A2:E2"/>
    <mergeCell ref="A4:E4"/>
  </mergeCells>
  <conditionalFormatting sqref="B6:B12">
    <cfRule type="expression" dxfId="128" priority="1">
      <formula>B6&gt;0</formula>
    </cfRule>
  </conditionalFormatting>
  <conditionalFormatting sqref="C6:C12">
    <cfRule type="expression" dxfId="127" priority="2">
      <formula>C6="OK"</formula>
    </cfRule>
  </conditionalFormatting>
  <conditionalFormatting sqref="C6:C12">
    <cfRule type="expression" dxfId="126" priority="3">
      <formula>C6="Review"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Read Me</vt:lpstr>
      <vt:lpstr>Navigation</vt:lpstr>
      <vt:lpstr>Dashboard</vt:lpstr>
      <vt:lpstr>Exceptions</vt:lpstr>
      <vt:lpstr>Cash Flow &amp; Ageing</vt:lpstr>
      <vt:lpstr>Audit Trail</vt:lpstr>
      <vt:lpstr>Year End</vt:lpstr>
      <vt:lpstr>Import Templates</vt:lpstr>
      <vt:lpstr>Professional Review</vt:lpstr>
      <vt:lpstr>Setup</vt:lpstr>
      <vt:lpstr>Chart of Accounts</vt:lpstr>
      <vt:lpstr>Customers</vt:lpstr>
      <vt:lpstr>Suppliers</vt:lpstr>
      <vt:lpstr>Sales Invoices</vt:lpstr>
      <vt:lpstr>Purchase Bills</vt:lpstr>
      <vt:lpstr>Journal</vt:lpstr>
      <vt:lpstr>Bank Statement</vt:lpstr>
      <vt:lpstr>Bank Reconciliation</vt:lpstr>
      <vt:lpstr>Fixed Assets</vt:lpstr>
      <vt:lpstr>Nominal Ledger</vt:lpstr>
      <vt:lpstr>P&amp;L</vt:lpstr>
      <vt:lpstr>Balance Sheet</vt:lpstr>
      <vt:lpstr>Budget</vt:lpstr>
      <vt:lpstr>AccountCodeList</vt:lpstr>
      <vt:lpstr>CustomerNameList</vt:lpstr>
      <vt:lpstr>SupplierNameList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Stewart</cp:lastModifiedBy>
  <dcterms:created xsi:type="dcterms:W3CDTF">2026-07-26T16:24:14Z</dcterms:created>
  <dcterms:modified xsi:type="dcterms:W3CDTF">2026-07-26T16:24:14Z</dcterms:modified>
</cp:coreProperties>
</file>