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tables/table7.xml" ContentType="application/vnd.openxmlformats-officedocument.spreadsheetml.table+xml"/>
  <Override PartName="/xl/tables/table8.xml" ContentType="application/vnd.openxmlformats-officedocument.spreadsheetml.table+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f499aa64a024d4d" /></Relationships>
</file>

<file path=xl/workbook.xml><?xml version="1.0" encoding="utf-8"?>
<x:workbook xmlns:x="http://schemas.openxmlformats.org/spreadsheetml/2006/main">
  <x:sheets>
    <x:sheet xmlns:r="http://schemas.openxmlformats.org/officeDocument/2006/relationships" name="00_Start_Here" sheetId="1" r:id="R958eff10923c435c"/>
    <x:sheet xmlns:r="http://schemas.openxmlformats.org/officeDocument/2006/relationships" name="01_Setup" sheetId="2" r:id="R6e192a4c3cae4e5b"/>
    <x:sheet xmlns:r="http://schemas.openxmlformats.org/officeDocument/2006/relationships" name="02_Dashboard" sheetId="3" r:id="Ra174d3048b554cb2"/>
    <x:sheet xmlns:r="http://schemas.openxmlformats.org/officeDocument/2006/relationships" name="03_Property_Summary" sheetId="4" r:id="Re684603323bc4eea"/>
    <x:sheet xmlns:r="http://schemas.openxmlformats.org/officeDocument/2006/relationships" name="04_Owner_Tax_Summary" sheetId="5" r:id="R561713a50c2e4b7a"/>
    <x:sheet xmlns:r="http://schemas.openxmlformats.org/officeDocument/2006/relationships" name="05_Control_Review" sheetId="6" r:id="R8124a73e948f4646"/>
    <x:sheet xmlns:r="http://schemas.openxmlformats.org/officeDocument/2006/relationships" name="06_Unresolved_Queries" sheetId="7" r:id="R14a89d45e9f243e9"/>
    <x:sheet xmlns:r="http://schemas.openxmlformats.org/officeDocument/2006/relationships" name="07_SA_Mapping" sheetId="8" r:id="Reff66a0e0dde4e00"/>
    <x:sheet xmlns:r="http://schemas.openxmlformats.org/officeDocument/2006/relationships" name="08_Handover_Index" sheetId="9" r:id="R0e9285d338784c87"/>
    <x:sheet xmlns:r="http://schemas.openxmlformats.org/officeDocument/2006/relationships" name="09_Accountant_Cover" sheetId="10" r:id="Ra92e4dd8ca7b4265"/>
    <x:sheet xmlns:r="http://schemas.openxmlformats.org/officeDocument/2006/relationships" name="10_Deadlines_Payments" sheetId="11" r:id="Raa198faad49841bf"/>
    <x:sheet xmlns:r="http://schemas.openxmlformats.org/officeDocument/2006/relationships" name="11_Submission_Log" sheetId="12" r:id="Rf06860a40f5c4980"/>
    <x:sheet xmlns:r="http://schemas.openxmlformats.org/officeDocument/2006/relationships" name="12_Sign_Off" sheetId="13" r:id="R249924da8d9e425d"/>
    <x:sheet xmlns:r="http://schemas.openxmlformats.org/officeDocument/2006/relationships" name="99_Lists" sheetId="14" r:id="R5b918122c18d4d6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0.00;[Red]-£#,##0.00"/>
  </x:numFmts>
  <x:fonts count="6">
    <x:font>
      <x:sz val="11"/>
      <x:name val="Carlito"/>
    </x:font>
    <x:font>
      <x:b/>
      <x:sz val="16"/>
      <x:color rgb="FFFFFFFF"/>
      <x:name val="Carlito"/>
    </x:font>
    <x:font>
      <x:b/>
      <x:sz val="11"/>
      <x:color rgb="FFFFFFFF"/>
      <x:name val="Carlito"/>
    </x:font>
    <x:font>
      <x:b/>
      <x:sz val="11"/>
      <x:color rgb="FF1F2937"/>
      <x:name val="Carlito"/>
    </x:font>
    <x:font>
      <x:b/>
      <x:sz val="11"/>
      <x:name val="Carlito"/>
    </x:font>
    <x:font>
      <x:b/>
      <x:sz val="11"/>
      <x:color rgb="FF166534"/>
      <x:name val="Carlito"/>
    </x:font>
  </x:fonts>
  <x:fills count="9">
    <x:fill>
      <x:patternFill patternType="none"/>
    </x:fill>
    <x:fill>
      <x:patternFill patternType="gray125"/>
    </x:fill>
    <x:fill>
      <x:patternFill patternType="solid">
        <x:fgColor rgb="FF20364F"/>
      </x:patternFill>
    </x:fill>
    <x:fill>
      <x:patternFill patternType="solid">
        <x:fgColor rgb="FFF3F4F6"/>
      </x:patternFill>
    </x:fill>
    <x:fill>
      <x:patternFill patternType="solid">
        <x:fgColor rgb="FFF7F0DF"/>
      </x:patternFill>
    </x:fill>
    <x:fill>
      <x:patternFill patternType="solid">
        <x:fgColor rgb="FFDCEAF7"/>
      </x:patternFill>
    </x:fill>
    <x:fill>
      <x:patternFill patternType="solid">
        <x:fgColor rgb="FFFFF4CC"/>
      </x:patternFill>
    </x:fill>
    <x:fill>
      <x:patternFill patternType="solid">
        <x:fgColor rgb="FFEEF5FB"/>
      </x:patternFill>
    </x:fill>
    <x:fill>
      <x:patternFill patternType="solid">
        <x:fgColor rgb="FFE8F4EA"/>
      </x:patternFill>
    </x:fill>
  </x:fills>
  <x:borders count="2">
    <x:border/>
    <x:border/>
  </x:borders>
  <x:cellStyleXfs count="1">
    <x:xf numFmtId="0" fontId="0" fillId="0" borderId="0"/>
  </x:cellStyleXfs>
  <x:cellXfs count="6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2" fillId="2" borderId="0" xfId="0" applyNumberFormat="1" applyFont="1" applyFill="1" applyBorder="1"/>
    <x:xf numFmtId="0" fontId="2"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0" xfId="0" applyNumberFormat="1" applyFont="1" applyFill="1" applyBorder="1" applyAlignment="1">
      <x:alignment vertical="center" wrapText="1"/>
    </x:xf>
    <x:xf numFmtId="0" fontId="0" fillId="4" borderId="1" xfId="0" applyNumberFormat="1" applyFont="1" applyFill="1" applyBorder="1"/>
    <x:xf numFmtId="0" fontId="0" fillId="4" borderId="1" xfId="0" applyNumberFormat="1" applyFont="1" applyFill="1" applyBorder="1" applyAlignment="1">
      <x:alignment wrapText="1"/>
    </x:xf>
    <x:xf numFmtId="0" fontId="0" fillId="4" borderId="1" xfId="0" applyNumberFormat="1" applyFont="1" applyFill="1" applyBorder="1" applyAlignment="1">
      <x:alignment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vertical="center"/>
    </x:xf>
    <x:xf numFmtId="0" fontId="0" fillId="5" borderId="1"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vertical="center"/>
    </x:xf>
    <x:xf numFmtId="0" fontId="2" fillId="2" borderId="0" xfId="0" applyNumberFormat="1" applyFont="1" applyFill="1" applyBorder="1" applyAlignment="1">
      <x:alignment wrapText="1"/>
    </x:xf>
    <x:xf numFmtId="0" fontId="2" fillId="2" borderId="0" xfId="0" applyNumberFormat="1" applyFont="1" applyFill="1" applyBorder="1" applyAlignment="1">
      <x:alignment horizontal="center" wrapText="1"/>
    </x:xf>
    <x:xf numFmtId="0" fontId="2" fillId="2" borderId="0" xfId="0" applyNumberFormat="1" applyFont="1" applyFill="1" applyBorder="1" applyAlignment="1">
      <x:alignment horizontal="center" vertical="center" wrapText="1"/>
    </x:xf>
    <x:xf numFmtId="0" fontId="2" fillId="2" borderId="1" xfId="0" applyNumberFormat="1" applyFont="1" applyFill="1" applyBorder="1" applyAlignment="1">
      <x:alignment wrapText="1"/>
    </x:xf>
    <x:xf numFmtId="0" fontId="2" fillId="2" borderId="1" xfId="0" applyNumberFormat="1" applyFont="1" applyFill="1" applyBorder="1" applyAlignment="1">
      <x:alignment horizontal="center" wrapText="1"/>
    </x:xf>
    <x:xf numFmtId="0" fontId="2"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6" borderId="0" xfId="0" applyNumberFormat="1" applyFont="1" applyFill="1" applyBorder="1"/>
    <x:xf numFmtId="0" fontId="0" fillId="6" borderId="0" xfId="0" applyNumberFormat="1" applyFont="1" applyFill="1" applyBorder="1" applyAlignment="1">
      <x:alignment wrapText="1"/>
    </x:xf>
    <x:xf numFmtId="0" fontId="0" fillId="6" borderId="0" xfId="0" applyNumberFormat="1" applyFont="1" applyFill="1" applyBorder="1" applyAlignment="1">
      <x:alignment vertical="center" wrapText="1"/>
    </x:xf>
    <x:xf numFmtId="0" fontId="0" fillId="6" borderId="1" xfId="0" applyNumberFormat="1" applyFont="1" applyFill="1" applyBorder="1"/>
    <x:xf numFmtId="0" fontId="0" fillId="6" borderId="1" xfId="0" applyNumberFormat="1" applyFont="1" applyFill="1" applyBorder="1" applyAlignment="1">
      <x:alignment wrapText="1"/>
    </x:xf>
    <x:xf numFmtId="0" fontId="0" fillId="6" borderId="1" xfId="0" applyNumberFormat="1" applyFont="1" applyFill="1" applyBorder="1" applyAlignment="1">
      <x:alignment vertical="center" wrapText="1"/>
    </x:xf>
    <x:xf numFmtId="0" fontId="0" fillId="7" borderId="0" xfId="0" applyNumberFormat="1" applyFont="1" applyFill="1" applyBorder="1"/>
    <x:xf numFmtId="0" fontId="0" fillId="7" borderId="1" xfId="0" applyNumberFormat="1" applyFont="1" applyFill="1" applyBorder="1"/>
    <x:xf numFmtId="0" fontId="0" fillId="8" borderId="0" xfId="0" applyNumberFormat="1" applyFont="1" applyFill="1" applyBorder="1"/>
    <x:xf numFmtId="0" fontId="0" fillId="8" borderId="1" xfId="0" applyNumberFormat="1" applyFont="1" applyFill="1" applyBorder="1"/>
    <x:xf numFmtId="200" fontId="0" fillId="8" borderId="0" xfId="0" applyNumberFormat="1" applyFont="1" applyFill="1" applyBorder="1"/>
    <x:xf numFmtId="200" fontId="0" fillId="8" borderId="1" xfId="0" applyNumberFormat="1" applyFont="1" applyFill="1" applyBorder="1"/>
    <x:xf numFmtId="200" fontId="0" fillId="7" borderId="0" xfId="0" applyNumberFormat="1" applyFont="1" applyFill="1" applyBorder="1"/>
    <x:xf numFmtId="200" fontId="0" fillId="7" borderId="1" xfId="0" applyNumberFormat="1" applyFont="1" applyFill="1" applyBorder="1"/>
    <x:xf numFmtId="201" fontId="0" fillId="7" borderId="0" xfId="0" applyNumberFormat="1" applyFont="1" applyFill="1" applyBorder="1"/>
    <x:xf numFmtId="201" fontId="0" fillId="7" borderId="1" xfId="0" applyNumberFormat="1" applyFont="1" applyFill="1" applyBorder="1"/>
    <x:xf numFmtId="0" fontId="4" fillId="4" borderId="0" xfId="0" applyNumberFormat="1" applyFont="1" applyFill="1" applyBorder="1"/>
    <x:xf numFmtId="0" fontId="4" fillId="4" borderId="1" xfId="0" applyNumberFormat="1" applyFont="1" applyFill="1" applyBorder="1"/>
    <x:xf numFmtId="201" fontId="4" fillId="4" borderId="0" xfId="0" applyNumberFormat="1" applyFont="1" applyFill="1" applyBorder="1"/>
    <x:xf numFmtId="201" fontId="4" fillId="4" borderId="1" xfId="0" applyNumberFormat="1" applyFont="1" applyFill="1" applyBorder="1"/>
    <x:xf numFmtId="201" fontId="0" fillId="8" borderId="0" xfId="0" applyNumberFormat="1" applyFont="1" applyFill="1" applyBorder="1"/>
    <x:xf numFmtId="201" fontId="0" fillId="8" borderId="1" xfId="0" applyNumberFormat="1" applyFont="1" applyFill="1" applyBorder="1"/>
    <x:xf numFmtId="0" fontId="4" fillId="3" borderId="0" xfId="0" applyNumberFormat="1" applyFont="1" applyFill="1" applyBorder="1"/>
    <x:xf numFmtId="0" fontId="4" fillId="3" borderId="1" xfId="0" applyNumberFormat="1" applyFont="1" applyFill="1" applyBorder="1"/>
    <x:xf numFmtId="0" fontId="5" fillId="8" borderId="0" xfId="0" applyNumberFormat="1" applyFont="1" applyFill="1" applyBorder="1"/>
    <x:xf numFmtId="0" fontId="5" fillId="8" borderId="1" xfId="0" applyNumberFormat="1" applyFont="1" applyFill="1" applyBorder="1"/>
    <x:xf numFmtId="0" fontId="0" fillId="7" borderId="0" xfId="0" applyNumberFormat="1" applyFont="1" applyFill="1" applyBorder="1" applyAlignment="1">
      <x:alignment wrapText="1"/>
    </x:xf>
    <x:xf numFmtId="0" fontId="0" fillId="7" borderId="1"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0" xfId="0" applyNumberFormat="1" applyFont="1" applyFill="1" applyBorder="1" applyAlignment="1">
      <x:alignment vertical="center" wrapText="1"/>
    </x:xf>
    <x:xf numFmtId="0" fontId="0" fillId="3" borderId="1" xfId="0" applyNumberFormat="1" applyFont="1" applyFill="1" applyBorder="1" applyAlignment="1">
      <x:alignment wrapText="1"/>
    </x:xf>
    <x:xf numFmtId="0" fontId="0" fillId="3" borderId="1" xfId="0" applyNumberFormat="1" applyFont="1" applyFill="1" applyBorder="1" applyAlignment="1">
      <x:alignment vertical="center" wrapText="1"/>
    </x:xf>
    <x:xf numFmtId="0" fontId="1" fillId="2" borderId="0" xfId="0" applyNumberFormat="1" applyFont="1" applyFill="1" applyBorder="1" applyAlignment="1">
      <x:alignment horizontal="left" vertical="center" wrapText="1"/>
    </x:xf>
    <x:xf numFmtId="0" fontId="1" fillId="2" borderId="1" xfId="0" applyNumberFormat="1" applyFont="1" applyFill="1" applyBorder="1" applyAlignment="1">
      <x:alignment horizontal="left" vertical="center" wrapText="1"/>
    </x:xf>
  </x:cellXfs>
  <x:cellStyles count="1">
    <x:cellStyle name="Normal" xfId="0"/>
  </x:cellStyles>
  <x:dxfs count="23">
    <x:dxf>
      <x:font>
        <x:b/>
        <x:color rgb="FF9B1C1C"/>
      </x:font>
      <x:fill>
        <x:patternFill patternType="solid">
          <x:bgColor rgb="FFFDECEC"/>
        </x:patternFill>
      </x:fill>
    </x:dxf>
    <x:dxf>
      <x:font>
        <x:b/>
        <x:color rgb="FF9B1C1C"/>
      </x:font>
      <x:fill>
        <x:patternFill patternType="solid">
          <x:bgColor rgb="FFFDECEC"/>
        </x:patternFill>
      </x:fill>
    </x:dxf>
    <x:dxf>
      <x:font>
        <x:b/>
        <x:color rgb="FF9B1C1C"/>
      </x:font>
      <x:fill>
        <x:patternFill patternType="solid">
          <x:bgColor rgb="FFFDECEC"/>
        </x:patternFill>
      </x:fill>
    </x:dxf>
    <x:dxf>
      <x:font>
        <x:b/>
        <x:color rgb="FF166534"/>
      </x:font>
      <x:fill>
        <x:patternFill patternType="solid">
          <x:bgColor rgb="FFE8F4EA"/>
        </x:patternFill>
      </x:fill>
    </x:dxf>
    <x:dxf>
      <x:font>
        <x:b/>
        <x:color rgb="FF9B1C1C"/>
      </x:font>
      <x:fill>
        <x:patternFill patternType="solid">
          <x:bgColor rgb="FFFDECEC"/>
        </x:patternFill>
      </x:fill>
    </x:dxf>
    <x:dxf>
      <x:font>
        <x:b/>
        <x:color rgb="FF166534"/>
      </x:font>
      <x:fill>
        <x:patternFill patternType="solid">
          <x:bgColor rgb="FFE8F4EA"/>
        </x:patternFill>
      </x:fill>
    </x:dxf>
    <x:dxf>
      <x:font>
        <x:b/>
        <x:color rgb="FF92400E"/>
      </x:font>
      <x:fill>
        <x:patternFill patternType="solid">
          <x:bgColor rgb="FFFFF4CC"/>
        </x:patternFill>
      </x:fill>
    </x:dxf>
    <x:dxf>
      <x:font>
        <x:b/>
        <x:color rgb="FF166534"/>
      </x:font>
      <x:fill>
        <x:patternFill patternType="solid">
          <x:bgColor rgb="FFE8F4EA"/>
        </x:patternFill>
      </x:fill>
    </x:dxf>
    <x:dxf>
      <x:fill>
        <x:patternFill patternType="solid">
          <x:bgColor rgb="FFFFF4CC"/>
        </x:patternFill>
      </x:fill>
    </x:dxf>
    <x:dxf>
      <x:font>
        <x:b/>
        <x:color rgb="FF9B1C1C"/>
      </x:font>
      <x:fill>
        <x:patternFill patternType="solid">
          <x:bgColor rgb="FFFDECEC"/>
        </x:patternFill>
      </x:fill>
    </x:dxf>
    <x:dxf>
      <x:font>
        <x:b/>
        <x:color rgb="FF166534"/>
      </x:font>
      <x:fill>
        <x:patternFill patternType="solid">
          <x:bgColor rgb="FFE8F4EA"/>
        </x:patternFill>
      </x:fill>
    </x:dxf>
    <x:dxf>
      <x:font>
        <x:b/>
        <x:color rgb="FF9B1C1C"/>
      </x:font>
      <x:fill>
        <x:patternFill patternType="solid">
          <x:bgColor rgb="FFFDECEC"/>
        </x:patternFill>
      </x:fill>
    </x:dxf>
    <x:dxf>
      <x:font>
        <x:b/>
        <x:color rgb="FF9B1C1C"/>
      </x:font>
      <x:fill>
        <x:patternFill patternType="solid">
          <x:bgColor rgb="FFFDECEC"/>
        </x:patternFill>
      </x:fill>
    </x:dxf>
    <x:dxf>
      <x:font>
        <x:b/>
        <x:color rgb="FF9B1C1C"/>
      </x:font>
      <x:fill>
        <x:patternFill patternType="solid">
          <x:bgColor rgb="FFFDECEC"/>
        </x:patternFill>
      </x:fill>
    </x:dxf>
    <x:dxf>
      <x:font>
        <x:b/>
        <x:color rgb="FF166534"/>
      </x:font>
      <x:fill>
        <x:patternFill patternType="solid">
          <x:bgColor rgb="FFE8F4EA"/>
        </x:patternFill>
      </x:fill>
    </x:dxf>
    <x:dxf>
      <x:font>
        <x:b/>
        <x:color rgb="FF9B1C1C"/>
      </x:font>
      <x:fill>
        <x:patternFill patternType="solid">
          <x:bgColor rgb="FFFDECEC"/>
        </x:patternFill>
      </x:fill>
    </x:dxf>
    <x:dxf>
      <x:font>
        <x:b/>
        <x:color rgb="FF166534"/>
      </x:font>
      <x:fill>
        <x:patternFill patternType="solid">
          <x:bgColor rgb="FFE8F4EA"/>
        </x:patternFill>
      </x:fill>
    </x:dxf>
    <x:dxf>
      <x:font>
        <x:b/>
        <x:color rgb="FF166534"/>
      </x:font>
      <x:fill>
        <x:patternFill patternType="solid">
          <x:bgColor rgb="FFE8F4EA"/>
        </x:patternFill>
      </x:fill>
    </x:dxf>
    <x:dxf>
      <x:fill>
        <x:patternFill patternType="solid">
          <x:bgColor rgb="FFFFF4CC"/>
        </x:patternFill>
      </x:fill>
    </x:dxf>
    <x:dxf>
      <x:font>
        <x:b/>
        <x:color rgb="FF166534"/>
      </x:font>
      <x:fill>
        <x:patternFill patternType="solid">
          <x:bgColor rgb="FFE8F4EA"/>
        </x:patternFill>
      </x:fill>
    </x:dxf>
    <x:dxf>
      <x:font>
        <x:b/>
        <x:color rgb="FF9B1C1C"/>
      </x:font>
      <x:fill>
        <x:patternFill patternType="solid">
          <x:bgColor rgb="FFFDECEC"/>
        </x:patternFill>
      </x:fill>
    </x:dxf>
    <x:dxf>
      <x:font>
        <x:b/>
        <x:color rgb="FF9B1C1C"/>
      </x:font>
      <x:fill>
        <x:patternFill patternType="solid">
          <x:bgColor rgb="FFFDECEC"/>
        </x:patternFill>
      </x:fill>
    </x:dxf>
    <x:dxf>
      <x:font>
        <x:b/>
        <x:color rgb="FF166534"/>
      </x:font>
      <x:fill>
        <x:patternFill patternType="solid">
          <x:bgColor rgb="FFE8F4E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846541a28a24fdb" /><Relationship Type="http://schemas.openxmlformats.org/officeDocument/2006/relationships/theme" Target="/xl/theme/theme1.xml" Id="Rf26e5759827c4fb2" /><Relationship Type="http://schemas.openxmlformats.org/officeDocument/2006/relationships/sharedStrings" Target="/xl/sharedStrings.xml" Id="R360d6f2f4742466f" /><Relationship Type="http://schemas.openxmlformats.org/officeDocument/2006/relationships/worksheet" Target="/xl/worksheets/sheet1.xml" Id="R958eff10923c435c" /><Relationship Type="http://schemas.openxmlformats.org/officeDocument/2006/relationships/worksheet" Target="/xl/worksheets/sheet2.xml" Id="R6e192a4c3cae4e5b" /><Relationship Type="http://schemas.openxmlformats.org/officeDocument/2006/relationships/worksheet" Target="/xl/worksheets/sheet3.xml" Id="Ra174d3048b554cb2" /><Relationship Type="http://schemas.openxmlformats.org/officeDocument/2006/relationships/worksheet" Target="/xl/worksheets/sheet4.xml" Id="Re684603323bc4eea" /><Relationship Type="http://schemas.openxmlformats.org/officeDocument/2006/relationships/worksheet" Target="/xl/worksheets/sheet5.xml" Id="R561713a50c2e4b7a" /><Relationship Type="http://schemas.openxmlformats.org/officeDocument/2006/relationships/worksheet" Target="/xl/worksheets/sheet6.xml" Id="R8124a73e948f4646" /><Relationship Type="http://schemas.openxmlformats.org/officeDocument/2006/relationships/worksheet" Target="/xl/worksheets/sheet7.xml" Id="R14a89d45e9f243e9" /><Relationship Type="http://schemas.openxmlformats.org/officeDocument/2006/relationships/worksheet" Target="/xl/worksheets/sheet8.xml" Id="Reff66a0e0dde4e00" /><Relationship Type="http://schemas.openxmlformats.org/officeDocument/2006/relationships/worksheet" Target="/xl/worksheets/sheet9.xml" Id="R0e9285d338784c87" /><Relationship Type="http://schemas.openxmlformats.org/officeDocument/2006/relationships/worksheet" Target="/xl/worksheets/sheet10.xml" Id="Ra92e4dd8ca7b4265" /><Relationship Type="http://schemas.openxmlformats.org/officeDocument/2006/relationships/worksheet" Target="/xl/worksheets/sheet11.xml" Id="Raa198faad49841bf" /><Relationship Type="http://schemas.openxmlformats.org/officeDocument/2006/relationships/worksheet" Target="/xl/worksheets/sheet12.xml" Id="Rf06860a40f5c4980" /><Relationship Type="http://schemas.openxmlformats.org/officeDocument/2006/relationships/worksheet" Target="/xl/worksheets/sheet13.xml" Id="R249924da8d9e425d" /><Relationship Type="http://schemas.openxmlformats.org/officeDocument/2006/relationships/worksheet" Target="/xl/worksheets/sheet14.xml" Id="R5b918122c18d4d66" /></Relationships>
</file>

<file path=xl/drawings/_rels/drawing1.xml.rels>&#65279;<?xml version="1.0" encoding="utf-8"?><Relationships xmlns="http://schemas.openxmlformats.org/package/2006/relationships"><Relationship Type="http://schemas.openxmlformats.org/officeDocument/2006/relationships/chart" Target="/xl/drawings/charts/chart1.xml" Id="Re1b8892cf2a244d0" /><Relationship Type="http://schemas.openxmlformats.org/officeDocument/2006/relationships/chart" Target="/xl/drawings/charts/chart2.xml" Id="Rb994bd275f6247ae" /><Relationship Type="http://schemas.openxmlformats.org/officeDocument/2006/relationships/chart" Target="/xl/drawings/charts/chart3.xml" Id="R288b5d0f57904d0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Receipts, Deductions and Profit by Property</a:t>
            </a:r>
          </a:p>
        </c:rich>
      </c:tx>
      <c:overlay val="0"/>
    </c:title>
    <c:autoTitleDeleted val="0"/>
    <c:plotArea>
      <c:layout/>
      <c:barChart>
        <c:barDir val="col"/>
        <c:varyColors val="0"/>
        <c:ser>
          <c:idx val="0"/>
          <c:order val="0"/>
          <c:tx>
            <c:v>Receipts</c:v>
          </c:tx>
          <c:cat>
            <c:strRef>
              <c:f>'02_Dashboard'!$V$20:$V$29</c:f>
              <c:strCache>
                <c:ptCount val="0"/>
              </c:strCache>
            </c:strRef>
          </c:cat>
          <c:val>
            <c:numRef>
              <c:f>'02_Dashboard'!$W$20:$W$29</c:f>
              <c:numCache>
                <c:formatCode>General</c:formatCode>
                <c:ptCount val="0"/>
              </c:numCache>
            </c:numRef>
          </c:val>
        </c:ser>
        <c:ser>
          <c:idx val="1"/>
          <c:order val="1"/>
          <c:tx>
            <c:v>Deductions</c:v>
          </c:tx>
          <c:cat>
            <c:strRef>
              <c:f>'02_Dashboard'!$V$20:$V$29</c:f>
              <c:strCache>
                <c:ptCount val="0"/>
              </c:strCache>
            </c:strRef>
          </c:cat>
          <c:val>
            <c:numRef>
              <c:f>'02_Dashboard'!$X$20:$X$29</c:f>
              <c:numCache>
                <c:formatCode>General</c:formatCode>
                <c:ptCount val="0"/>
              </c:numCache>
            </c:numRef>
          </c:val>
        </c:ser>
        <c:ser>
          <c:idx val="2"/>
          <c:order val="2"/>
          <c:tx>
            <c:v>Profit</c:v>
          </c:tx>
          <c:cat>
            <c:strRef>
              <c:f>'02_Dashboard'!$V$20:$V$29</c:f>
              <c:strCache>
                <c:ptCount val="0"/>
              </c:strCache>
            </c:strRef>
          </c:cat>
          <c:val>
            <c:numRef>
              <c:f>'02_Dashboard'!$Y$20:$Y$29</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Owner Tax and Reserve Position</a:t>
            </a:r>
          </a:p>
        </c:rich>
      </c:tx>
      <c:overlay val="0"/>
    </c:title>
    <c:autoTitleDeleted val="0"/>
    <c:plotArea>
      <c:layout/>
      <c:barChart>
        <c:barDir val="col"/>
        <c:varyColors val="0"/>
        <c:ser>
          <c:idx val="0"/>
          <c:order val="0"/>
          <c:tx>
            <c:v>Property Profit</c:v>
          </c:tx>
          <c:cat>
            <c:strRef>
              <c:f>'02_Dashboard'!$J$20:$J$25</c:f>
              <c:strCache>
                <c:ptCount val="0"/>
              </c:strCache>
            </c:strRef>
          </c:cat>
          <c:val>
            <c:numRef>
              <c:f>'02_Dashboard'!$K$20:$K$25</c:f>
              <c:numCache>
                <c:formatCode>£#,##0.00;[Red]-£#,##0.00</c:formatCode>
                <c:ptCount val="0"/>
              </c:numCache>
            </c:numRef>
          </c:val>
        </c:ser>
        <c:ser>
          <c:idx val="1"/>
          <c:order val="1"/>
          <c:tx>
            <c:v>Finance Reduction</c:v>
          </c:tx>
          <c:cat>
            <c:strRef>
              <c:f>'02_Dashboard'!$J$20:$J$25</c:f>
              <c:strCache>
                <c:ptCount val="0"/>
              </c:strCache>
            </c:strRef>
          </c:cat>
          <c:val>
            <c:numRef>
              <c:f>'02_Dashboard'!$L$20:$L$25</c:f>
              <c:numCache>
                <c:formatCode>£#,##0.00;[Red]-£#,##0.00</c:formatCode>
                <c:ptCount val="0"/>
              </c:numCache>
            </c:numRef>
          </c:val>
        </c:ser>
        <c:ser>
          <c:idx val="2"/>
          <c:order val="2"/>
          <c:tx>
            <c:v>SA Balance</c:v>
          </c:tx>
          <c:cat>
            <c:strRef>
              <c:f>'02_Dashboard'!$J$20:$J$25</c:f>
              <c:strCache>
                <c:ptCount val="0"/>
              </c:strCache>
            </c:strRef>
          </c:cat>
          <c:val>
            <c:numRef>
              <c:f>'02_Dashboard'!$M$20:$M$25</c:f>
              <c:numCache>
                <c:formatCode>£#,##0.00;[Red]-£#,##0.00</c:formatCode>
                <c:ptCount val="0"/>
              </c:numCache>
            </c:numRef>
          </c:val>
        </c:ser>
        <c:ser>
          <c:idx val="3"/>
          <c:order val="3"/>
          <c:tx>
            <c:v>Tax Reserve</c:v>
          </c:tx>
          <c:cat>
            <c:strRef>
              <c:f>'02_Dashboard'!$J$20:$J$25</c:f>
              <c:strCache>
                <c:ptCount val="0"/>
              </c:strCache>
            </c:strRef>
          </c:cat>
          <c:val>
            <c:numRef>
              <c:f>'02_Dashboard'!$N$20:$N$25</c:f>
              <c:numCache>
                <c:formatCode>£#,##0.00;[Red]-£#,##0.00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Tax Profit vs Cash Movement</a:t>
            </a:r>
          </a:p>
        </c:rich>
      </c:tx>
      <c:overlay val="0"/>
    </c:title>
    <c:autoTitleDeleted val="0"/>
    <c:plotArea>
      <c:layout/>
      <c:barChart>
        <c:barDir val="col"/>
        <c:varyColors val="0"/>
        <c:ser>
          <c:idx val="0"/>
          <c:order val="0"/>
          <c:tx>
            <c:v>Profit</c:v>
          </c:tx>
          <c:cat>
            <c:strRef>
              <c:f>'02_Dashboard'!$R$20:$R$29</c:f>
              <c:strCache>
                <c:ptCount val="0"/>
              </c:strCache>
            </c:strRef>
          </c:cat>
          <c:val>
            <c:numRef>
              <c:f>'02_Dashboard'!$S$20:$S$29</c:f>
              <c:numCache>
                <c:formatCode>General</c:formatCode>
                <c:ptCount val="0"/>
              </c:numCache>
            </c:numRef>
          </c:val>
        </c:ser>
        <c:ser>
          <c:idx val="1"/>
          <c:order val="1"/>
          <c:tx>
            <c:v>Cash Movement</c:v>
          </c:tx>
          <c:cat>
            <c:strRef>
              <c:f>'02_Dashboard'!$R$20:$R$29</c:f>
              <c:strCache>
                <c:ptCount val="0"/>
              </c:strCache>
            </c:strRef>
          </c:cat>
          <c:val>
            <c:numRef>
              <c:f>'02_Dashboard'!$T$20:$T$29</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31</xdr:row>
      <xdr:rowOff>0</xdr:rowOff>
    </xdr:from>
    <xdr:to>
      <xdr:col>8</xdr:col>
      <xdr:colOff>0</xdr:colOff>
      <xdr:row>49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1b8892cf2a244d0"/>
        </a:graphicData>
      </a:graphic>
    </xdr:graphicFrame>
    <xdr:clientData/>
  </xdr:twoCellAnchor>
  <xdr:twoCellAnchor>
    <xdr:from>
      <xdr:col>8</xdr:col>
      <xdr:colOff>0</xdr:colOff>
      <xdr:row>31</xdr:row>
      <xdr:rowOff>0</xdr:rowOff>
    </xdr:from>
    <xdr:to>
      <xdr:col>16</xdr:col>
      <xdr:colOff>0</xdr:colOff>
      <xdr:row>49</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994bd275f6247ae"/>
        </a:graphicData>
      </a:graphic>
    </xdr:graphicFrame>
    <xdr:clientData/>
  </xdr:twoCellAnchor>
  <xdr:twoCellAnchor>
    <xdr:from>
      <xdr:col>0</xdr:col>
      <xdr:colOff>0</xdr:colOff>
      <xdr:row>50</xdr:row>
      <xdr:rowOff>0</xdr:rowOff>
    </xdr:from>
    <xdr:to>
      <xdr:col>8</xdr:col>
      <xdr:colOff>0</xdr:colOff>
      <xdr:row>68</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88b5d0f57904d09"/>
        </a:graphicData>
      </a:graphic>
    </xdr:graphicFrame>
    <xdr:clientData/>
  </xdr:twoCellAnchor>
</xdr:wsDr>
</file>

<file path=xl/tables/table1.xml><?xml version="1.0" encoding="utf-8"?>
<x:table xmlns:x="http://schemas.openxmlformats.org/spreadsheetml/2006/main" id="1" name="PropertySummaryTable" displayName="PropertySummaryTable" ref="A6:W16" headerRowCount="1">
  <x:tableColumns count="23">
    <x:tableColumn id="1" name="Active"/>
    <x:tableColumn id="2" name="Property Code"/>
    <x:tableColumn id="3" name="Property Name"/>
    <x:tableColumn id="4" name="Owner Structure"/>
    <x:tableColumn id="5" name="Gross Receipts"/>
    <x:tableColumn id="6" name="Non-finance Deductions"/>
    <x:tableColumn id="7" name="Property Profit"/>
    <x:tableColumn id="8" name="Residential Finance Costs"/>
    <x:tableColumn id="9" name="Non-residential Finance Costs"/>
    <x:tableColumn id="10" name="Mortgage Principal"/>
    <x:tableColumn id="11" name="Capital Additions"/>
    <x:tableColumn id="12" name="Net Cash Movement"/>
    <x:tableColumn id="13" name="Closing Arrears"/>
    <x:tableColumn id="14" name="Advance Rent"/>
    <x:tableColumn id="15" name="Deposits Held"/>
    <x:tableColumn id="16" name="Agent Closing Balance"/>
    <x:tableColumn id="17" name="Mortgage Closing Principal"/>
    <x:tableColumn id="18" name="Bank Reconciled?"/>
    <x:tableColumn id="19" name="Rent Reconciled?"/>
    <x:tableColumn id="20" name="Agent Reconciled?"/>
    <x:tableColumn id="21" name="Mortgage Reconciled?"/>
    <x:tableColumn id="22" name="Deposit Reconciled?"/>
    <x:tableColumn id="23" name="Notes"/>
  </x:tableColumns>
  <x:tableStyleInfo name="TableStyleMedium2" showRowStripes="1"/>
</x:table>
</file>

<file path=xl/tables/table2.xml><?xml version="1.0" encoding="utf-8"?>
<x:table xmlns:x="http://schemas.openxmlformats.org/spreadsheetml/2006/main" id="2" name="OwnerTaxSummaryTable" displayName="OwnerTaxSummaryTable" ref="A6:AE12" headerRowCount="1">
  <x:tableColumns count="31">
    <x:tableColumn id="1" name="Active"/>
    <x:tableColumn id="2" name="Owner Code"/>
    <x:tableColumn id="3" name="Owner / Taxpayer Name"/>
    <x:tableColumn id="4" name="Property Count"/>
    <x:tableColumn id="5" name="Gross Receipts"/>
    <x:tableColumn id="6" name="Non-finance Deductions"/>
    <x:tableColumn id="7" name="Property Profit"/>
    <x:tableColumn id="8" name="Ordinary Loss B/F"/>
    <x:tableColumn id="9" name="Ordinary Loss Used"/>
    <x:tableColumn id="10" name="Ordinary Loss C/F"/>
    <x:tableColumn id="11" name="Current Residential Finance Costs"/>
    <x:tableColumn id="12" name="Unused Finance Costs B/F"/>
    <x:tableColumn id="13" name="Finance Costs Used"/>
    <x:tableColumn id="14" name="Finance-Cost Reduction"/>
    <x:tableColumn id="15" name="Unused Finance Costs C/F"/>
    <x:tableColumn id="16" name="Employment Income"/>
    <x:tableColumn id="17" name="Pension Income"/>
    <x:tableColumn id="18" name="Other Taxable Income"/>
    <x:tableColumn id="19" name="Total Income"/>
    <x:tableColumn id="20" name="Taxable Income"/>
    <x:tableColumn id="21" name="Estimated Total Income Tax"/>
    <x:tableColumn id="22" name="Actual PAYE / Tax Deducted"/>
    <x:tableColumn id="23" name="Estimated SA Balance"/>
    <x:tableColumn id="24" name="Possible POA 1"/>
    <x:tableColumn id="25" name="Possible POA 2"/>
    <x:tableColumn id="26" name="Minimum Tax Reserve"/>
    <x:tableColumn id="27" name="Economic Cash Movement"/>
    <x:tableColumn id="28" name="Post-tax Cash Position"/>
    <x:tableColumn id="29" name="Return Required?"/>
    <x:tableColumn id="30" name="Return Status"/>
    <x:tableColumn id="31" name="Notes"/>
  </x:tableColumns>
  <x:tableStyleInfo name="TableStyleMedium2" showRowStripes="1"/>
</x:table>
</file>

<file path=xl/tables/table3.xml><?xml version="1.0" encoding="utf-8"?>
<x:table xmlns:x="http://schemas.openxmlformats.org/spreadsheetml/2006/main" id="3" name="ControlReviewTable" displayName="ControlReviewTable" ref="A6:N106" headerRowCount="1">
  <x:tableColumns count="14">
    <x:tableColumn id="1" name="Control ID"/>
    <x:tableColumn id="2" name="Property Code"/>
    <x:tableColumn id="3" name="Control Area"/>
    <x:tableColumn id="4" name="Control Description"/>
    <x:tableColumn id="5" name="Record Balance"/>
    <x:tableColumn id="6" name="External Balance"/>
    <x:tableColumn id="7" name="Supported Timing / Reconciling Item"/>
    <x:tableColumn id="8" name="Adjusted External Balance"/>
    <x:tableColumn id="9" name="Residual Difference"/>
    <x:tableColumn id="10" name="Status"/>
    <x:tableColumn id="11" name="Evidence Ref"/>
    <x:tableColumn id="12" name="Reviewed By"/>
    <x:tableColumn id="13" name="Review Date"/>
    <x:tableColumn id="14" name="Explanation / Correction"/>
  </x:tableColumns>
  <x:tableStyleInfo name="TableStyleMedium2" showRowStripes="1"/>
</x:table>
</file>

<file path=xl/tables/table4.xml><?xml version="1.0" encoding="utf-8"?>
<x:table xmlns:x="http://schemas.openxmlformats.org/spreadsheetml/2006/main" id="4" name="QueryLogTable" displayName="QueryLogTable" ref="A6:P106" headerRowCount="1">
  <x:tableColumns count="16">
    <x:tableColumn id="1" name="Query ID"/>
    <x:tableColumn id="2" name="Date Raised"/>
    <x:tableColumn id="3" name="Property Code"/>
    <x:tableColumn id="4" name="Owner Code"/>
    <x:tableColumn id="5" name="Control Area"/>
    <x:tableColumn id="6" name="Issue Type"/>
    <x:tableColumn id="7" name="Description"/>
    <x:tableColumn id="8" name="Amount / Tax at Risk"/>
    <x:tableColumn id="9" name="Priority"/>
    <x:tableColumn id="10" name="Evidence or Answer Required"/>
    <x:tableColumn id="11" name="Assigned To"/>
    <x:tableColumn id="12" name="Target Date"/>
    <x:tableColumn id="13" name="Status"/>
    <x:tableColumn id="14" name="Resolution"/>
    <x:tableColumn id="15" name="Resolved Date"/>
    <x:tableColumn id="16" name="Source Ref"/>
  </x:tableColumns>
  <x:tableStyleInfo name="TableStyleMedium2" showRowStripes="1"/>
</x:table>
</file>

<file path=xl/tables/table5.xml><?xml version="1.0" encoding="utf-8"?>
<x:table xmlns:x="http://schemas.openxmlformats.org/spreadsheetml/2006/main" id="5" name="SAMappingTable" displayName="SAMappingTable" ref="A6:J126" headerRowCount="1">
  <x:tableColumns count="10">
    <x:tableColumn id="1" name="Mapping ID"/>
    <x:tableColumn id="2" name="Owner Code"/>
    <x:tableColumn id="3" name="Owner Name"/>
    <x:tableColumn id="4" name="Return Category"/>
    <x:tableColumn id="5" name="Exact Working Amount"/>
    <x:tableColumn id="6" name="Submitted Amount"/>
    <x:tableColumn id="7" name="Difference"/>
    <x:tableColumn id="8" name="Source Schedule"/>
    <x:tableColumn id="9" name="Evidence Ref"/>
    <x:tableColumn id="10" name="Review Notes"/>
  </x:tableColumns>
  <x:tableStyleInfo name="TableStyleMedium2" showRowStripes="1"/>
</x:table>
</file>

<file path=xl/tables/table6.xml><?xml version="1.0" encoding="utf-8"?>
<x:table xmlns:x="http://schemas.openxmlformats.org/spreadsheetml/2006/main" id="6" name="HandoverIndexTable" displayName="HandoverIndexTable" ref="A6:L156" headerRowCount="1">
  <x:tableColumns count="12">
    <x:tableColumn id="1" name="Index Ref"/>
    <x:tableColumn id="2" name="Pack Section"/>
    <x:tableColumn id="3" name="Schedule / Document"/>
    <x:tableColumn id="4" name="Property Code"/>
    <x:tableColumn id="5" name="Owner Code"/>
    <x:tableColumn id="6" name="Period / Date"/>
    <x:tableColumn id="7" name="File Name or Location"/>
    <x:tableColumn id="8" name="Status"/>
    <x:tableColumn id="9" name="Linked Working Ref"/>
    <x:tableColumn id="10" name="Reviewed By"/>
    <x:tableColumn id="11" name="Review Date"/>
    <x:tableColumn id="12" name="Comments"/>
  </x:tableColumns>
  <x:tableStyleInfo name="TableStyleMedium2" showRowStripes="1"/>
</x:table>
</file>

<file path=xl/tables/table7.xml><?xml version="1.0" encoding="utf-8"?>
<x:table xmlns:x="http://schemas.openxmlformats.org/spreadsheetml/2006/main" id="7" name="OwnerPaymentPlanTable" displayName="OwnerPaymentPlanTable" ref="A19:N25" headerRowCount="1">
  <x:tableColumns count="14">
    <x:tableColumn id="1" name="Owner Code"/>
    <x:tableColumn id="2" name="Owner Name"/>
    <x:tableColumn id="3" name="Estimated SA Balance"/>
    <x:tableColumn id="4" name="POA 1"/>
    <x:tableColumn id="5" name="POA 2"/>
    <x:tableColumn id="6" name="Minimum Tax Reserve"/>
    <x:tableColumn id="7" name="Reserve Held"/>
    <x:tableColumn id="8" name="Reserve Shortfall / Surplus"/>
    <x:tableColumn id="9" name="Balancing Due"/>
    <x:tableColumn id="10" name="POA 1 Due"/>
    <x:tableColumn id="11" name="POA 2 Due"/>
    <x:tableColumn id="12" name="Payment Status"/>
    <x:tableColumn id="13" name="HMRC Reference"/>
    <x:tableColumn id="14" name="Notes"/>
  </x:tableColumns>
  <x:tableStyleInfo name="TableStyleMedium2" showRowStripes="1"/>
</x:table>
</file>

<file path=xl/tables/table8.xml><?xml version="1.0" encoding="utf-8"?>
<x:table xmlns:x="http://schemas.openxmlformats.org/spreadsheetml/2006/main" id="8" name="SpecialFilingDatesTable" displayName="SpecialFilingDatesTable" ref="A29:H39" headerRowCount="1">
  <x:tableColumns count="8">
    <x:tableColumn id="1" name="Event Ref"/>
    <x:tableColumn id="2" name="Owner Code"/>
    <x:tableColumn id="3" name="Property Code"/>
    <x:tableColumn id="4" name="Event"/>
    <x:tableColumn id="5" name="Completion / Trigger Date"/>
    <x:tableColumn id="6" name="Calculated Deadline"/>
    <x:tableColumn id="7" name="Status"/>
    <x:tableColumn id="8" name="Notes"/>
  </x:tableColumns>
  <x:tableStyleInfo name="TableStyleMedium2" showRowStripes="1"/>
</x:table>
</file>

<file path=xl/tables/table9.xml><?xml version="1.0" encoding="utf-8"?>
<x:table xmlns:x="http://schemas.openxmlformats.org/spreadsheetml/2006/main" id="9" name="SubmissionLogTable" displayName="SubmissionLogTable" ref="A6:O106" headerRowCount="1">
  <x:tableColumns count="15">
    <x:tableColumn id="1" name="Log ID"/>
    <x:tableColumn id="2" name="Owner Code"/>
    <x:tableColumn id="3" name="Submission Type"/>
    <x:tableColumn id="4" name="Tax Year / Period"/>
    <x:tableColumn id="5" name="Due Date"/>
    <x:tableColumn id="6" name="Submitted / Paid Date"/>
    <x:tableColumn id="7" name="Submission / Payment Reference"/>
    <x:tableColumn id="8" name="Amount"/>
    <x:tableColumn id="9" name="Timeliness"/>
    <x:tableColumn id="10" name="Status"/>
    <x:tableColumn id="11" name="Amendment Date"/>
    <x:tableColumn id="12" name="Amendment Reason"/>
    <x:tableColumn id="13" name="Replacement Reference"/>
    <x:tableColumn id="14" name="Final File Location"/>
    <x:tableColumn id="15" name="Note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2bff0a59679c40d2" /></Relationships>
</file>

<file path=xl/worksheets/_rels/sheet4.xml.rels>&#65279;<?xml version="1.0" encoding="utf-8"?><Relationships xmlns="http://schemas.openxmlformats.org/package/2006/relationships"><Relationship Type="http://schemas.openxmlformats.org/officeDocument/2006/relationships/table" Target="/xl/tables/table1.xml" Id="R2e0d6a574f424592" /></Relationships>
</file>

<file path=xl/worksheets/_rels/sheet5.xml.rels>&#65279;<?xml version="1.0" encoding="utf-8"?><Relationships xmlns="http://schemas.openxmlformats.org/package/2006/relationships"><Relationship Type="http://schemas.openxmlformats.org/officeDocument/2006/relationships/table" Target="/xl/tables/table2.xml" Id="R1a305a18bdc34fef" /></Relationships>
</file>

<file path=xl/worksheets/_rels/sheet6.xml.rels>&#65279;<?xml version="1.0" encoding="utf-8"?><Relationships xmlns="http://schemas.openxmlformats.org/package/2006/relationships"><Relationship Type="http://schemas.openxmlformats.org/officeDocument/2006/relationships/table" Target="/xl/tables/table3.xml" Id="R99f54ae4e6804d4b" /></Relationships>
</file>

<file path=xl/worksheets/_rels/sheet7.xml.rels>&#65279;<?xml version="1.0" encoding="utf-8"?><Relationships xmlns="http://schemas.openxmlformats.org/package/2006/relationships"><Relationship Type="http://schemas.openxmlformats.org/officeDocument/2006/relationships/table" Target="/xl/tables/table4.xml" Id="Rc333b1f1af11491f" /></Relationships>
</file>

<file path=xl/worksheets/_rels/sheet8.xml.rels>&#65279;<?xml version="1.0" encoding="utf-8"?><Relationships xmlns="http://schemas.openxmlformats.org/package/2006/relationships"><Relationship Type="http://schemas.openxmlformats.org/officeDocument/2006/relationships/table" Target="/xl/tables/table5.xml" Id="R8b59a55ec8314385" /></Relationships>
</file>

<file path=xl/worksheets/_rels/sheet9.xml.rels>&#65279;<?xml version="1.0" encoding="utf-8"?><Relationships xmlns="http://schemas.openxmlformats.org/package/2006/relationships"><Relationship Type="http://schemas.openxmlformats.org/officeDocument/2006/relationships/table" Target="/xl/tables/table6.xml" Id="R351f0d42c7974441" /></Relationships>
</file>

<file path=xl/worksheets/_rels/sheet11.xml.rels>&#65279;<?xml version="1.0" encoding="utf-8"?><Relationships xmlns="http://schemas.openxmlformats.org/package/2006/relationships"><Relationship Type="http://schemas.openxmlformats.org/officeDocument/2006/relationships/table" Target="/xl/tables/table7.xml" Id="R9914a1eb9b084ab4" /><Relationship Type="http://schemas.openxmlformats.org/officeDocument/2006/relationships/table" Target="/xl/tables/table8.xml" Id="R30c3b67bba724451" /></Relationships>
</file>

<file path=xl/worksheets/_rels/sheet12.xml.rels>&#65279;<?xml version="1.0" encoding="utf-8"?><Relationships xmlns="http://schemas.openxmlformats.org/package/2006/relationships"><Relationship Type="http://schemas.openxmlformats.org/officeDocument/2006/relationships/table" Target="/xl/tables/table9.xml" Id="R64dd4440171e4cdc" /></Relationships>
</file>

<file path=xl/worksheets/sheet1.xml><?xml version="1.0" encoding="utf-8"?>
<x:worksheet xmlns:x="http://schemas.openxmlformats.org/spreadsheetml/2006/main">
  <x:sheetFormatPr defaultRowHeight="15"/>
  <x:cols>
    <x:col min="1" max="1" width="26" hidden="0" customWidth="1"/>
    <x:col min="2" max="2" width="52" hidden="0" customWidth="1"/>
    <x:col min="3" max="3" width="28" hidden="0" customWidth="1"/>
  </x:cols>
  <x:sheetData>
    <x:row r="1" ht="28" customHeight="1">
      <x:c r="A1" s="5" t="str">
        <x:v>UK Landlord Dashboard and Accountant Handover Pack</x:v>
      </x:c>
      <x:c r="B1" s="5"/>
      <x:c r="C1" s="5"/>
      <x:c r="D1" s="5"/>
      <x:c r="E1" s="5"/>
      <x:c r="F1" s="5"/>
      <x:c r="G1" s="5"/>
      <x:c r="H1" s="5"/>
      <x:c r="I1" s="5"/>
      <x:c r="J1" s="5"/>
    </x:row>
    <x:row r="3">
      <x:c r="A3" s="16" t="str">
        <x:v>A reusable companion workbook for turning final annual property records into a clear management dashboard, an accountant-ready handover pack and a controlled filing record.</x:v>
      </x:c>
      <x:c r="B3" s="16"/>
      <x:c r="C3" s="16"/>
      <x:c r="D3" s="16"/>
      <x:c r="E3" s="16"/>
      <x:c r="F3" s="16"/>
      <x:c r="G3" s="16"/>
      <x:c r="H3" s="16"/>
      <x:c r="I3" s="16"/>
      <x:c r="J3" s="16"/>
    </x:row>
    <x:row r="4">
      <x:c r="A4" s="16"/>
      <x:c r="B4" s="16"/>
      <x:c r="C4" s="16"/>
      <x:c r="D4" s="16"/>
      <x:c r="E4" s="16"/>
      <x:c r="F4" s="16"/>
      <x:c r="G4" s="16"/>
      <x:c r="H4" s="16"/>
      <x:c r="I4" s="16"/>
      <x:c r="J4" s="16"/>
    </x:row>
    <x:row r="6" ht="22" customHeight="1">
      <x:c r="A6" s="22" t="str">
        <x:v>How to Use the Pack</x:v>
      </x:c>
      <x:c r="B6" s="22"/>
      <x:c r="C6" s="22"/>
      <x:c r="D6" s="22"/>
      <x:c r="E6" s="22"/>
      <x:c r="F6" s="22"/>
      <x:c r="G6" s="22"/>
      <x:c r="H6" s="22"/>
      <x:c r="I6" s="22"/>
      <x:c r="J6" s="22"/>
    </x:row>
    <x:row r="7">
      <x:c r="A7" s="28" t="str">
        <x:v>1</x:v>
      </x:c>
      <x:c r="B7" s="28" t="str">
        <x:v>Setup</x:v>
      </x:c>
      <x:c r="C7" s="28" t="str">
        <x:v>Enter the tax year, client, accountant, owners and properties.</x:v>
      </x:c>
    </x:row>
    <x:row r="8">
      <x:c r="A8" s="32" t="str">
        <x:v>2</x:v>
      </x:c>
      <x:c r="B8" s="32" t="str">
        <x:v>Import final totals</x:v>
      </x:c>
      <x:c r="C8" s="32" t="str">
        <x:v>Copy final property totals into Property Summary and taxpayer totals into Owner Tax Summary.</x:v>
      </x:c>
    </x:row>
    <x:row r="9">
      <x:c r="A9" s="32" t="str">
        <x:v>3</x:v>
      </x:c>
      <x:c r="B9" s="32" t="str">
        <x:v>Complete controls</x:v>
      </x:c>
      <x:c r="C9" s="32" t="str">
        <x:v>Record bank, rent, agent, mortgage, deposit and document reconciliation status.</x:v>
      </x:c>
    </x:row>
    <x:row r="10">
      <x:c r="A10" s="32" t="str">
        <x:v>4</x:v>
      </x:c>
      <x:c r="B10" s="32" t="str">
        <x:v>Log questions</x:v>
      </x:c>
      <x:c r="C10" s="32" t="str">
        <x:v>Record unresolved matters, evidence needed, responsibility and target dates.</x:v>
      </x:c>
    </x:row>
    <x:row r="11">
      <x:c r="A11" s="32" t="str">
        <x:v>5</x:v>
      </x:c>
      <x:c r="B11" s="32" t="str">
        <x:v>Review dashboard</x:v>
      </x:c>
      <x:c r="C11" s="32" t="str">
        <x:v>Use the control centre to identify missing records, unreconciled balances and tax-reserve requirements.</x:v>
      </x:c>
    </x:row>
    <x:row r="12">
      <x:c r="A12" s="32" t="str">
        <x:v>6</x:v>
      </x:c>
      <x:c r="B12" s="32" t="str">
        <x:v>Prepare handover</x:v>
      </x:c>
      <x:c r="C12" s="32" t="str">
        <x:v>Complete the Self Assessment mapping, document index and accountant cover sheet.</x:v>
      </x:c>
    </x:row>
    <x:row r="13">
      <x:c r="A13" s="32" t="str">
        <x:v>7</x:v>
      </x:c>
      <x:c r="B13" s="32" t="str">
        <x:v>Sign off</x:v>
      </x:c>
      <x:c r="C13" s="32" t="str">
        <x:v>Record client approval, accountant review, filing details and later amendments.</x:v>
      </x:c>
    </x:row>
    <x:row r="15" ht="22" customHeight="1">
      <x:c r="A15" s="22" t="str">
        <x:v>Designed to Receive Data From</x:v>
      </x:c>
      <x:c r="B15" s="22"/>
      <x:c r="C15" s="22"/>
      <x:c r="D15" s="22"/>
      <x:c r="E15" s="22"/>
      <x:c r="F15" s="22"/>
      <x:c r="G15" s="22"/>
      <x:c r="H15" s="22"/>
      <x:c r="I15" s="22"/>
      <x:c r="J15" s="22"/>
    </x:row>
    <x:row r="16">
      <x:c r="A16" s="28" t="str">
        <x:v>Source</x:v>
      </x:c>
      <x:c r="B16" s="28" t="str">
        <x:v>Typical data</x:v>
      </x:c>
      <x:c r="C16" s="28" t="str">
        <x:v>Destination</x:v>
      </x:c>
    </x:row>
    <x:row r="17">
      <x:c r="A17" s="32" t="str">
        <x:v>Annual property workbook</x:v>
      </x:c>
      <x:c r="B17" s="32" t="str">
        <x:v>Property receipts, deductions, profit, finance costs, cash and control balances</x:v>
      </x:c>
      <x:c r="C17" s="32" t="str">
        <x:v>Property Summary</x:v>
      </x:c>
    </x:row>
    <x:row r="18">
      <x:c r="A18" s="32" t="str">
        <x:v>Owner or taxpayer annual summary</x:v>
      </x:c>
      <x:c r="B18" s="32" t="str">
        <x:v>Property profit, losses, finance costs, employment income, PAYE and tax estimate</x:v>
      </x:c>
      <x:c r="C18" s="32" t="str">
        <x:v>Owner Tax Summary</x:v>
      </x:c>
    </x:row>
    <x:row r="19">
      <x:c r="A19" s="32" t="str">
        <x:v>Reconciliation schedules</x:v>
      </x:c>
      <x:c r="B19" s="32" t="str">
        <x:v>Record balance, external balance, difference and explanation</x:v>
      </x:c>
      <x:c r="C19" s="32" t="str">
        <x:v>Control Review</x:v>
      </x:c>
    </x:row>
    <x:row r="20">
      <x:c r="A20" s="32" t="str">
        <x:v>Document register</x:v>
      </x:c>
      <x:c r="B20" s="32" t="str">
        <x:v>File names, references and missing records</x:v>
      </x:c>
      <x:c r="C20" s="32" t="str">
        <x:v>Handover Index</x:v>
      </x:c>
    </x:row>
    <x:row r="21">
      <x:c r="A21" s="32" t="str">
        <x:v>Tax return working</x:v>
      </x:c>
      <x:c r="B21" s="32" t="str">
        <x:v>Exact return categories, source schedule and submitted amount</x:v>
      </x:c>
      <x:c r="C21" s="32" t="str">
        <x:v>SA Mapping</x:v>
      </x:c>
    </x:row>
    <x:row r="23" ht="22" customHeight="1">
      <x:c r="A23" s="22" t="str">
        <x:v>Important Note</x:v>
      </x:c>
      <x:c r="B23" s="22"/>
      <x:c r="C23" s="22"/>
      <x:c r="D23" s="22"/>
      <x:c r="E23" s="22"/>
      <x:c r="F23" s="22"/>
      <x:c r="G23" s="22"/>
      <x:c r="H23" s="22"/>
      <x:c r="I23" s="22"/>
      <x:c r="J23" s="22"/>
    </x:row>
    <x:row r="24">
      <x:c r="A24" s="36" t="str">
        <x:v>This workbook is a reporting and handover tool. The source bookkeeping records remain the primary evidence. Confirm the current tax-year rules, exact submitted figures, P60/PAYE information and any specialist tax treatment before filing.</x:v>
      </x:c>
      <x:c r="B24" s="36"/>
      <x:c r="C24" s="36"/>
      <x:c r="D24" s="36"/>
      <x:c r="E24" s="36"/>
      <x:c r="F24" s="36"/>
      <x:c r="G24" s="36"/>
      <x:c r="H24" s="36"/>
      <x:c r="I24" s="36"/>
      <x:c r="J24" s="36"/>
    </x:row>
    <x:row r="25">
      <x:c r="A25" s="36"/>
      <x:c r="B25" s="36"/>
      <x:c r="C25" s="36"/>
      <x:c r="D25" s="36"/>
      <x:c r="E25" s="36"/>
      <x:c r="F25" s="36"/>
      <x:c r="G25" s="36"/>
      <x:c r="H25" s="36"/>
      <x:c r="I25" s="36"/>
      <x:c r="J25" s="36"/>
    </x:row>
    <x:row r="26">
      <x:c r="A26" s="36"/>
      <x:c r="B26" s="36"/>
      <x:c r="C26" s="36"/>
      <x:c r="D26" s="36"/>
      <x:c r="E26" s="36"/>
      <x:c r="F26" s="36"/>
      <x:c r="G26" s="36"/>
      <x:c r="H26" s="36"/>
      <x:c r="I26" s="36"/>
      <x:c r="J26" s="36"/>
    </x:row>
    <x:row r="27">
      <x:c r="A27" s="36"/>
      <x:c r="B27" s="36"/>
      <x:c r="C27" s="36"/>
      <x:c r="D27" s="36"/>
      <x:c r="E27" s="36"/>
      <x:c r="F27" s="36"/>
      <x:c r="G27" s="36"/>
      <x:c r="H27" s="36"/>
      <x:c r="I27" s="36"/>
      <x:c r="J27" s="36"/>
    </x:row>
  </x:sheetData>
  <x:mergeCells>
    <x:mergeCell ref="A1:J1"/>
    <x:mergeCell ref="A3:J4"/>
    <x:mergeCell ref="A6:J6"/>
    <x:mergeCell ref="A15:J15"/>
    <x:mergeCell ref="A23:J23"/>
    <x:mergeCell ref="A24:J27"/>
  </x:mergeCell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24" hidden="0" customWidth="1"/>
    <x:col min="3" max="3" width="26" hidden="0" customWidth="1"/>
    <x:col min="4" max="4" width="34" hidden="0" customWidth="1"/>
    <x:col min="5" max="5" width="20" hidden="0" customWidth="1"/>
    <x:col min="6" max="6" width="20" hidden="0" customWidth="1"/>
    <x:col min="7" max="7" width="22" hidden="0" customWidth="1"/>
    <x:col min="8" max="8" width="22" hidden="0" customWidth="1"/>
    <x:col min="9" max="9" width="22" hidden="0" customWidth="1"/>
    <x:col min="10" max="10" width="18" hidden="0" customWidth="1"/>
    <x:col min="11" max="11" width="18" hidden="0" customWidth="1"/>
    <x:col min="12" max="12" width="14" hidden="0" customWidth="1"/>
    <x:col min="13" max="13" width="14" hidden="0" customWidth="1"/>
    <x:col min="14" max="14" width="32" hidden="0" customWidth="1"/>
  </x:cols>
  <x:sheetData>
    <x:row r="1" ht="28" customHeight="1">
      <x:c r="A1" s="5" t="str">
        <x:v>Client, Tax Year and Portfolio Setup</x:v>
      </x:c>
      <x:c r="B1" s="5"/>
      <x:c r="C1" s="5"/>
      <x:c r="D1" s="5"/>
      <x:c r="E1" s="5"/>
      <x:c r="F1" s="5"/>
      <x:c r="G1" s="5"/>
      <x:c r="H1" s="5"/>
      <x:c r="I1" s="5"/>
      <x:c r="J1" s="5"/>
      <x:c r="K1" s="5"/>
      <x:c r="L1" s="5"/>
      <x:c r="M1" s="5"/>
      <x:c r="N1" s="5"/>
    </x:row>
    <x:row r="3" ht="22" customHeight="1">
      <x:c r="A3" s="22" t="str">
        <x:v>Client and Engagement</x:v>
      </x:c>
      <x:c r="B3" s="22"/>
      <x:c r="C3" s="22"/>
      <x:c r="D3" s="22"/>
      <x:c r="E3" s="22"/>
      <x:c r="F3" s="22"/>
      <x:c r="G3" s="22"/>
      <x:c r="H3" s="22"/>
    </x:row>
    <x:row r="4">
      <x:c r="A4" s="28" t="str">
        <x:v>Setting</x:v>
      </x:c>
      <x:c r="B4" s="28" t="str">
        <x:v>Value</x:v>
      </x:c>
    </x:row>
    <x:row r="5">
      <x:c r="A5" t="str">
        <x:v>Tax year start year</x:v>
      </x:c>
      <x:c r="B5" s="40" t="n">
        <x:v>2026</x:v>
      </x:c>
    </x:row>
    <x:row r="6">
      <x:c r="A6" t="str">
        <x:v>Tax year label</x:v>
      </x:c>
      <x:c r="B6" s="42" t="str">
        <x:f>IF(B5="","",B5&amp;"-"&amp;RIGHT(B5+1,2))</x:f>
        <x:v>2026-27</x:v>
      </x:c>
    </x:row>
    <x:row r="7">
      <x:c r="A7" t="str">
        <x:v>Tax year start date</x:v>
      </x:c>
      <x:c r="B7" s="44" t="n">
        <x:f>IF(B5="","",DATE(B5,4,6))</x:f>
        <x:v>46118</x:v>
      </x:c>
    </x:row>
    <x:row r="8">
      <x:c r="A8" t="str">
        <x:v>Tax year end date</x:v>
      </x:c>
      <x:c r="B8" s="44" t="n">
        <x:f>IF(B5="","",DATE(B5+1,4,5))</x:f>
        <x:v>46482</x:v>
      </x:c>
    </x:row>
    <x:row r="9">
      <x:c r="A9" t="str">
        <x:v>Client / household name</x:v>
      </x:c>
      <x:c r="B9" s="40"/>
    </x:row>
    <x:row r="10">
      <x:c r="A10" t="str">
        <x:v>Primary contact</x:v>
      </x:c>
      <x:c r="B10" s="40"/>
    </x:row>
    <x:row r="11">
      <x:c r="A11" t="str">
        <x:v>Accountant / firm</x:v>
      </x:c>
      <x:c r="B11" s="40"/>
    </x:row>
    <x:row r="12">
      <x:c r="A12" t="str">
        <x:v>Engagement reference</x:v>
      </x:c>
      <x:c r="B12" s="40"/>
    </x:row>
    <x:row r="13">
      <x:c r="A13" t="str">
        <x:v>Accounting basis</x:v>
      </x:c>
      <x:c r="B13" s="40" t="str">
        <x:v>Cash basis</x:v>
      </x:c>
    </x:row>
    <x:row r="14">
      <x:c r="A14" t="str">
        <x:v>Pack preparation date</x:v>
      </x:c>
      <x:c r="B14" s="46"/>
    </x:row>
    <x:row r="16" ht="22" customHeight="1">
      <x:c r="A16" s="22" t="str">
        <x:v>Owners / Taxpayers — up to 6</x:v>
      </x:c>
      <x:c r="B16" s="22"/>
      <x:c r="C16" s="22"/>
      <x:c r="D16" s="22"/>
      <x:c r="E16" s="22"/>
      <x:c r="F16" s="22"/>
      <x:c r="G16" s="22"/>
      <x:c r="H16" s="22"/>
    </x:row>
    <x:row r="17">
      <x:c r="A17" s="28" t="str">
        <x:v>Active</x:v>
      </x:c>
      <x:c r="B17" s="28" t="str">
        <x:v>Owner Code</x:v>
      </x:c>
      <x:c r="C17" s="28" t="str">
        <x:v>Owner / Taxpayer Name</x:v>
      </x:c>
      <x:c r="D17" s="28" t="str">
        <x:v>UTR / Ref</x:v>
      </x:c>
      <x:c r="E17" s="28" t="str">
        <x:v>NI No. / Company No.</x:v>
      </x:c>
      <x:c r="F17" s="28" t="str">
        <x:v>Email</x:v>
      </x:c>
      <x:c r="G17" s="28" t="str">
        <x:v>Phone</x:v>
      </x:c>
      <x:c r="H17" s="28" t="str">
        <x:v>Notes</x:v>
      </x:c>
    </x:row>
    <x:row r="18">
      <x:c r="A18" s="40" t="str">
        <x:v>Yes</x:v>
      </x:c>
      <x:c r="B18" s="40" t="str">
        <x:v>O01</x:v>
      </x:c>
      <x:c r="C18" s="40"/>
      <x:c r="D18" s="40"/>
      <x:c r="E18" s="40"/>
      <x:c r="F18" s="40"/>
      <x:c r="G18" s="40"/>
      <x:c r="H18" s="40"/>
    </x:row>
    <x:row r="19">
      <x:c r="A19" s="40" t="str">
        <x:v>No</x:v>
      </x:c>
      <x:c r="B19" s="40" t="str">
        <x:v>O02</x:v>
      </x:c>
      <x:c r="C19" s="40"/>
      <x:c r="D19" s="40"/>
      <x:c r="E19" s="40"/>
      <x:c r="F19" s="40"/>
      <x:c r="G19" s="40"/>
      <x:c r="H19" s="40"/>
    </x:row>
    <x:row r="20">
      <x:c r="A20" s="40" t="str">
        <x:v>No</x:v>
      </x:c>
      <x:c r="B20" s="40" t="str">
        <x:v>O03</x:v>
      </x:c>
      <x:c r="C20" s="40"/>
      <x:c r="D20" s="40"/>
      <x:c r="E20" s="40"/>
      <x:c r="F20" s="40"/>
      <x:c r="G20" s="40"/>
      <x:c r="H20" s="40"/>
    </x:row>
    <x:row r="21">
      <x:c r="A21" s="40" t="str">
        <x:v>No</x:v>
      </x:c>
      <x:c r="B21" s="40" t="str">
        <x:v>O04</x:v>
      </x:c>
      <x:c r="C21" s="40"/>
      <x:c r="D21" s="40"/>
      <x:c r="E21" s="40"/>
      <x:c r="F21" s="40"/>
      <x:c r="G21" s="40"/>
      <x:c r="H21" s="40"/>
    </x:row>
    <x:row r="22">
      <x:c r="A22" s="40" t="str">
        <x:v>No</x:v>
      </x:c>
      <x:c r="B22" s="40" t="str">
        <x:v>O05</x:v>
      </x:c>
      <x:c r="C22" s="40"/>
      <x:c r="D22" s="40"/>
      <x:c r="E22" s="40"/>
      <x:c r="F22" s="40"/>
      <x:c r="G22" s="40"/>
      <x:c r="H22" s="40"/>
    </x:row>
    <x:row r="23">
      <x:c r="A23" s="40" t="str">
        <x:v>No</x:v>
      </x:c>
      <x:c r="B23" s="40" t="str">
        <x:v>O06</x:v>
      </x:c>
      <x:c r="C23" s="40"/>
      <x:c r="D23" s="40"/>
      <x:c r="E23" s="40"/>
      <x:c r="F23" s="40"/>
      <x:c r="G23" s="40"/>
      <x:c r="H23" s="40"/>
    </x:row>
    <x:row r="25" ht="22" customHeight="1">
      <x:c r="A25" s="22" t="str">
        <x:v>Properties — up to 10</x:v>
      </x:c>
      <x:c r="B25" s="22"/>
      <x:c r="C25" s="22"/>
      <x:c r="D25" s="22"/>
      <x:c r="E25" s="22"/>
      <x:c r="F25" s="22"/>
      <x:c r="G25" s="22"/>
      <x:c r="H25" s="22"/>
      <x:c r="I25" s="22"/>
      <x:c r="J25" s="22"/>
      <x:c r="K25" s="22"/>
      <x:c r="L25" s="22"/>
      <x:c r="M25" s="22"/>
      <x:c r="N25" s="22"/>
    </x:row>
    <x:row r="26">
      <x:c r="A26" s="28" t="str">
        <x:v>Active</x:v>
      </x:c>
      <x:c r="B26" s="28" t="str">
        <x:v>Property Code</x:v>
      </x:c>
      <x:c r="C26" s="28" t="str">
        <x:v>Property Name</x:v>
      </x:c>
      <x:c r="D26" s="28" t="str">
        <x:v>Address / Location</x:v>
      </x:c>
      <x:c r="E26" s="28" t="str">
        <x:v>Owner Structure</x:v>
      </x:c>
      <x:c r="F26" s="28" t="str">
        <x:v>Ownership Note</x:v>
      </x:c>
      <x:c r="G26" s="28" t="str">
        <x:v>Letting Agent</x:v>
      </x:c>
      <x:c r="H26" s="28" t="str">
        <x:v>Mortgage Lender</x:v>
      </x:c>
      <x:c r="I26" s="28" t="str">
        <x:v>Bank Account</x:v>
      </x:c>
      <x:c r="J26" s="28" t="str">
        <x:v>Tenancy Status</x:v>
      </x:c>
      <x:c r="K26" s="28" t="str">
        <x:v>Accounting Basis</x:v>
      </x:c>
      <x:c r="L26" s="28" t="str">
        <x:v>Start Date</x:v>
      </x:c>
      <x:c r="M26" s="28" t="str">
        <x:v>End Date</x:v>
      </x:c>
      <x:c r="N26" s="28" t="str">
        <x:v>Notes</x:v>
      </x:c>
    </x:row>
    <x:row r="27">
      <x:c r="A27" s="40" t="str">
        <x:v>Yes</x:v>
      </x:c>
      <x:c r="B27" s="40" t="str">
        <x:v>P01</x:v>
      </x:c>
      <x:c r="C27" s="40"/>
      <x:c r="D27" s="40"/>
      <x:c r="E27" s="40" t="str">
        <x:v>Sole</x:v>
      </x:c>
      <x:c r="F27" s="40"/>
      <x:c r="G27" s="40"/>
      <x:c r="H27" s="40"/>
      <x:c r="I27" s="40"/>
      <x:c r="J27" s="40" t="str">
        <x:v>Let</x:v>
      </x:c>
      <x:c r="K27" s="40" t="str">
        <x:v>Cash basis</x:v>
      </x:c>
      <x:c r="L27" s="46"/>
      <x:c r="M27" s="46"/>
      <x:c r="N27" s="40"/>
    </x:row>
    <x:row r="28">
      <x:c r="A28" s="40" t="str">
        <x:v>No</x:v>
      </x:c>
      <x:c r="B28" s="40" t="str">
        <x:v>P02</x:v>
      </x:c>
      <x:c r="C28" s="40"/>
      <x:c r="D28" s="40"/>
      <x:c r="E28" s="40"/>
      <x:c r="F28" s="40"/>
      <x:c r="G28" s="40"/>
      <x:c r="H28" s="40"/>
      <x:c r="I28" s="40"/>
      <x:c r="J28" s="40" t="str">
        <x:v>Let</x:v>
      </x:c>
      <x:c r="K28" s="40" t="str">
        <x:v>Cash basis</x:v>
      </x:c>
      <x:c r="L28" s="46"/>
      <x:c r="M28" s="46"/>
      <x:c r="N28" s="40"/>
    </x:row>
    <x:row r="29">
      <x:c r="A29" s="40" t="str">
        <x:v>No</x:v>
      </x:c>
      <x:c r="B29" s="40" t="str">
        <x:v>P03</x:v>
      </x:c>
      <x:c r="C29" s="40"/>
      <x:c r="D29" s="40"/>
      <x:c r="E29" s="40"/>
      <x:c r="F29" s="40"/>
      <x:c r="G29" s="40"/>
      <x:c r="H29" s="40"/>
      <x:c r="I29" s="40"/>
      <x:c r="J29" s="40" t="str">
        <x:v>Let</x:v>
      </x:c>
      <x:c r="K29" s="40" t="str">
        <x:v>Cash basis</x:v>
      </x:c>
      <x:c r="L29" s="46"/>
      <x:c r="M29" s="46"/>
      <x:c r="N29" s="40"/>
    </x:row>
    <x:row r="30">
      <x:c r="A30" s="40" t="str">
        <x:v>No</x:v>
      </x:c>
      <x:c r="B30" s="40" t="str">
        <x:v>P04</x:v>
      </x:c>
      <x:c r="C30" s="40"/>
      <x:c r="D30" s="40"/>
      <x:c r="E30" s="40"/>
      <x:c r="F30" s="40"/>
      <x:c r="G30" s="40"/>
      <x:c r="H30" s="40"/>
      <x:c r="I30" s="40"/>
      <x:c r="J30" s="40" t="str">
        <x:v>Let</x:v>
      </x:c>
      <x:c r="K30" s="40" t="str">
        <x:v>Cash basis</x:v>
      </x:c>
      <x:c r="L30" s="46"/>
      <x:c r="M30" s="46"/>
      <x:c r="N30" s="40"/>
    </x:row>
    <x:row r="31">
      <x:c r="A31" s="40" t="str">
        <x:v>No</x:v>
      </x:c>
      <x:c r="B31" s="40" t="str">
        <x:v>P05</x:v>
      </x:c>
      <x:c r="C31" s="40"/>
      <x:c r="D31" s="40"/>
      <x:c r="E31" s="40"/>
      <x:c r="F31" s="40"/>
      <x:c r="G31" s="40"/>
      <x:c r="H31" s="40"/>
      <x:c r="I31" s="40"/>
      <x:c r="J31" s="40" t="str">
        <x:v>Let</x:v>
      </x:c>
      <x:c r="K31" s="40" t="str">
        <x:v>Cash basis</x:v>
      </x:c>
      <x:c r="L31" s="46"/>
      <x:c r="M31" s="46"/>
      <x:c r="N31" s="40"/>
    </x:row>
    <x:row r="32">
      <x:c r="A32" s="40" t="str">
        <x:v>No</x:v>
      </x:c>
      <x:c r="B32" s="40" t="str">
        <x:v>P06</x:v>
      </x:c>
      <x:c r="C32" s="40"/>
      <x:c r="D32" s="40"/>
      <x:c r="E32" s="40"/>
      <x:c r="F32" s="40"/>
      <x:c r="G32" s="40"/>
      <x:c r="H32" s="40"/>
      <x:c r="I32" s="40"/>
      <x:c r="J32" s="40" t="str">
        <x:v>Let</x:v>
      </x:c>
      <x:c r="K32" s="40" t="str">
        <x:v>Cash basis</x:v>
      </x:c>
      <x:c r="L32" s="46"/>
      <x:c r="M32" s="46"/>
      <x:c r="N32" s="40"/>
    </x:row>
    <x:row r="33">
      <x:c r="A33" s="40" t="str">
        <x:v>No</x:v>
      </x:c>
      <x:c r="B33" s="40" t="str">
        <x:v>P07</x:v>
      </x:c>
      <x:c r="C33" s="40"/>
      <x:c r="D33" s="40"/>
      <x:c r="E33" s="40"/>
      <x:c r="F33" s="40"/>
      <x:c r="G33" s="40"/>
      <x:c r="H33" s="40"/>
      <x:c r="I33" s="40"/>
      <x:c r="J33" s="40" t="str">
        <x:v>Let</x:v>
      </x:c>
      <x:c r="K33" s="40" t="str">
        <x:v>Cash basis</x:v>
      </x:c>
      <x:c r="L33" s="46"/>
      <x:c r="M33" s="46"/>
      <x:c r="N33" s="40"/>
    </x:row>
    <x:row r="34">
      <x:c r="A34" s="40" t="str">
        <x:v>No</x:v>
      </x:c>
      <x:c r="B34" s="40" t="str">
        <x:v>P08</x:v>
      </x:c>
      <x:c r="C34" s="40"/>
      <x:c r="D34" s="40"/>
      <x:c r="E34" s="40"/>
      <x:c r="F34" s="40"/>
      <x:c r="G34" s="40"/>
      <x:c r="H34" s="40"/>
      <x:c r="I34" s="40"/>
      <x:c r="J34" s="40" t="str">
        <x:v>Let</x:v>
      </x:c>
      <x:c r="K34" s="40" t="str">
        <x:v>Cash basis</x:v>
      </x:c>
      <x:c r="L34" s="46"/>
      <x:c r="M34" s="46"/>
      <x:c r="N34" s="40"/>
    </x:row>
    <x:row r="35">
      <x:c r="A35" s="40" t="str">
        <x:v>No</x:v>
      </x:c>
      <x:c r="B35" s="40" t="str">
        <x:v>P09</x:v>
      </x:c>
      <x:c r="C35" s="40"/>
      <x:c r="D35" s="40"/>
      <x:c r="E35" s="40"/>
      <x:c r="F35" s="40"/>
      <x:c r="G35" s="40"/>
      <x:c r="H35" s="40"/>
      <x:c r="I35" s="40"/>
      <x:c r="J35" s="40" t="str">
        <x:v>Let</x:v>
      </x:c>
      <x:c r="K35" s="40" t="str">
        <x:v>Cash basis</x:v>
      </x:c>
      <x:c r="L35" s="46"/>
      <x:c r="M35" s="46"/>
      <x:c r="N35" s="40"/>
    </x:row>
    <x:row r="36">
      <x:c r="A36" s="40" t="str">
        <x:v>No</x:v>
      </x:c>
      <x:c r="B36" s="40" t="str">
        <x:v>P10</x:v>
      </x:c>
      <x:c r="C36" s="40"/>
      <x:c r="D36" s="40"/>
      <x:c r="E36" s="40"/>
      <x:c r="F36" s="40"/>
      <x:c r="G36" s="40"/>
      <x:c r="H36" s="40"/>
      <x:c r="I36" s="40"/>
      <x:c r="J36" s="40" t="str">
        <x:v>Let</x:v>
      </x:c>
      <x:c r="K36" s="40" t="str">
        <x:v>Cash basis</x:v>
      </x:c>
      <x:c r="L36" s="46"/>
      <x:c r="M36" s="46"/>
      <x:c r="N36" s="40"/>
    </x:row>
  </x:sheetData>
  <x:mergeCells>
    <x:mergeCell ref="A1:N1"/>
    <x:mergeCell ref="A3:H3"/>
    <x:mergeCell ref="A16:H16"/>
    <x:mergeCell ref="A25:N25"/>
  </x:mergeCells>
  <x:dataValidations count="4">
    <x:dataValidation type="list" sqref="B13">
      <x:formula1>'99_Lists'!$B$4:$B$5</x:formula1>
    </x:dataValidation>
    <x:dataValidation type="list" sqref="A18:A23">
      <x:formula1>'99_Lists'!$A$4:$A$5</x:formula1>
    </x:dataValidation>
    <x:dataValidation type="list" sqref="A27:A36">
      <x:formula1>'99_Lists'!$A$4:$A$5</x:formula1>
    </x:dataValidation>
    <x:dataValidation type="list" sqref="K27:K36">
      <x:formula1>'99_Lists'!$B$4:$B$5</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4" hidden="0" customWidth="1"/>
    <x:col min="2" max="2" width="22" hidden="0" customWidth="1"/>
    <x:col min="3" max="3" width="15" hidden="0" customWidth="1"/>
    <x:col min="4" max="4" width="15" hidden="0" customWidth="1"/>
    <x:col min="5" max="5" width="15" hidden="0" customWidth="1"/>
    <x:col min="6" max="6" width="32" hidden="0" customWidth="1"/>
    <x:col min="7" max="7" width="15" hidden="0" customWidth="1"/>
    <x:col min="8" max="8" width="15" hidden="0" customWidth="1"/>
    <x:col min="10" max="10" width="24"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8" max="18" width="14" hidden="0" customWidth="1"/>
    <x:col min="19" max="19" width="14" hidden="0" customWidth="1"/>
    <x:col min="20" max="20" width="14" hidden="0" customWidth="1"/>
  </x:cols>
  <x:sheetData>
    <x:row r="1" ht="28" customHeight="1">
      <x:c r="A1" s="5" t="str">
        <x:v>UK Landlord Dashboard</x:v>
      </x:c>
      <x:c r="B1" s="5"/>
      <x:c r="C1" s="5"/>
      <x:c r="D1" s="5"/>
      <x:c r="E1" s="5"/>
      <x:c r="F1" s="5"/>
      <x:c r="G1" s="5"/>
      <x:c r="H1" s="5"/>
      <x:c r="I1" s="5"/>
      <x:c r="J1" s="5"/>
      <x:c r="K1" s="5"/>
      <x:c r="L1" s="5"/>
      <x:c r="M1" s="5"/>
      <x:c r="N1" s="5"/>
      <x:c r="O1" s="5"/>
      <x:c r="P1" s="5"/>
    </x:row>
    <x:row r="3">
      <x:c r="A3" s="15" t="str">
        <x:v>A management and handover control centre. Performance figures come from the property and taxpayer summaries; readiness figures come from the control, query and handover registers.</x:v>
      </x:c>
      <x:c r="B3" s="15"/>
      <x:c r="C3" s="15"/>
      <x:c r="D3" s="15"/>
      <x:c r="E3" s="15"/>
      <x:c r="F3" s="15"/>
      <x:c r="G3" s="15"/>
      <x:c r="H3" s="15"/>
      <x:c r="I3" s="15"/>
      <x:c r="J3" s="15"/>
      <x:c r="K3" s="15"/>
      <x:c r="L3" s="15"/>
      <x:c r="M3" s="15"/>
      <x:c r="N3" s="15"/>
      <x:c r="O3" s="15"/>
      <x:c r="P3" s="15"/>
    </x:row>
    <x:row r="5" ht="22" customHeight="1">
      <x:c r="A5" s="22" t="str">
        <x:v>Portfolio Snapshot</x:v>
      </x:c>
      <x:c r="B5" s="22"/>
      <x:c r="C5" s="22"/>
      <x:c r="D5" s="22"/>
      <x:c r="F5" s="22" t="str">
        <x:v>Readiness and Exceptions</x:v>
      </x:c>
      <x:c r="G5" s="22"/>
      <x:c r="H5" s="22"/>
      <x:c r="I5" s="22"/>
    </x:row>
    <x:row r="6">
      <x:c r="A6" s="56" t="str">
        <x:v>Tax year</x:v>
      </x:c>
      <x:c r="B6" s="42" t="str">
        <x:f>'01_Setup'!B6</x:f>
        <x:v>2026-27</x:v>
      </x:c>
      <x:c r="F6" s="56" t="str">
        <x:v>Open reconciliation controls</x:v>
      </x:c>
      <x:c r="G6" s="42" t="n">
        <x:f>MAX(COUNTIF('03_Property_Summary'!A7:A16,"Yes")*10-COUNTIF('05_Control_Review'!J7:J106,"Complete"),0)</x:f>
        <x:v>10</x:v>
      </x:c>
    </x:row>
    <x:row r="7">
      <x:c r="A7" s="56" t="str">
        <x:v>Active properties</x:v>
      </x:c>
      <x:c r="B7" s="42" t="n">
        <x:f>COUNTIF('03_Property_Summary'!A7:A16,"Yes")</x:f>
        <x:v>1</x:v>
      </x:c>
      <x:c r="F7" s="56" t="str">
        <x:v>Residual differences</x:v>
      </x:c>
      <x:c r="G7" s="42" t="n">
        <x:f>COUNTIFS('05_Control_Review'!E7:E106,"&lt;&gt;",'05_Control_Review'!I7:I106,"&gt;0.01")+COUNTIFS('05_Control_Review'!E7:E106,"&lt;&gt;",'05_Control_Review'!I7:I106,"&lt;-0.01")</x:f>
        <x:v>0</x:v>
      </x:c>
    </x:row>
    <x:row r="8">
      <x:c r="A8" s="56" t="str">
        <x:v>Active owners</x:v>
      </x:c>
      <x:c r="B8" s="42" t="n">
        <x:f>COUNTIF('04_Owner_Tax_Summary'!A7:A12,"Yes")</x:f>
        <x:v>1</x:v>
      </x:c>
      <x:c r="F8" s="56" t="str">
        <x:v>Open critical/high queries</x:v>
      </x:c>
      <x:c r="G8" s="42" t="n">
        <x:f>COUNTIFS('06_Unresolved_Queries'!B7:B106,"&lt;&gt;",'06_Unresolved_Queries'!M7:M106,"&lt;&gt;Complete",'06_Unresolved_Queries'!I7:I106,"Critical")+COUNTIFS('06_Unresolved_Queries'!B7:B106,"&lt;&gt;",'06_Unresolved_Queries'!M7:M106,"&lt;&gt;Complete",'06_Unresolved_Queries'!I7:I106,"High")</x:f>
        <x:v>0</x:v>
      </x:c>
    </x:row>
    <x:row r="9">
      <x:c r="A9" s="56" t="str">
        <x:v>Gross property receipts</x:v>
      </x:c>
      <x:c r="B9" s="54" t="n">
        <x:f>'03_Property_Summary'!E17</x:f>
        <x:v>0</x:v>
      </x:c>
      <x:c r="F9" s="56" t="str">
        <x:v>All open queries</x:v>
      </x:c>
      <x:c r="G9" s="42" t="n">
        <x:f>COUNTIFS('06_Unresolved_Queries'!B7:B106,"&lt;&gt;",'06_Unresolved_Queries'!M7:M106,"&lt;&gt;Complete")</x:f>
        <x:v>0</x:v>
      </x:c>
    </x:row>
    <x:row r="10">
      <x:c r="A10" s="56" t="str">
        <x:v>Non-finance deductions</x:v>
      </x:c>
      <x:c r="B10" s="54" t="n">
        <x:f>'03_Property_Summary'!F17</x:f>
        <x:v>0</x:v>
      </x:c>
      <x:c r="F10" s="56" t="str">
        <x:v>Missing/incomplete handover items</x:v>
      </x:c>
      <x:c r="G10" s="42" t="n">
        <x:f>COUNTIFS('08_Handover_Index'!C7:C156,"&lt;&gt;",'08_Handover_Index'!H7:H156,"&lt;&gt;Complete",'08_Handover_Index'!H7:H156,"&lt;&gt;Not applicable")</x:f>
        <x:v>30</x:v>
      </x:c>
    </x:row>
    <x:row r="11">
      <x:c r="A11" s="56" t="str">
        <x:v>Property profit</x:v>
      </x:c>
      <x:c r="B11" s="54" t="n">
        <x:f>'03_Property_Summary'!G17</x:f>
        <x:v>0</x:v>
      </x:c>
      <x:c r="F11" s="56" t="str">
        <x:v>SA mapping differences</x:v>
      </x:c>
      <x:c r="G11" s="42" t="n">
        <x:f>COUNTIFS('07_SA_Mapping'!E7:E126,"&lt;&gt;",'07_SA_Mapping'!G7:G126,"&gt;0.01")+COUNTIFS('07_SA_Mapping'!E7:E126,"&lt;&gt;",'07_SA_Mapping'!G7:G126,"&lt;-0.01")</x:f>
        <x:v>0</x:v>
      </x:c>
    </x:row>
    <x:row r="12">
      <x:c r="A12" s="56" t="str">
        <x:v>Residential finance costs</x:v>
      </x:c>
      <x:c r="B12" s="54" t="n">
        <x:f>'03_Property_Summary'!H17</x:f>
        <x:v>0</x:v>
      </x:c>
      <x:c r="F12" s="56" t="str">
        <x:v>Returns not complete</x:v>
      </x:c>
      <x:c r="G12" s="42" t="n">
        <x:f>COUNTIFS('04_Owner_Tax_Summary'!A7:A12,"Yes",'04_Owner_Tax_Summary'!AD7:AD12,"&lt;&gt;Complete")</x:f>
        <x:v>1</x:v>
      </x:c>
    </x:row>
    <x:row r="13">
      <x:c r="A13" s="56" t="str">
        <x:v>Capital additions</x:v>
      </x:c>
      <x:c r="B13" s="54" t="n">
        <x:f>'03_Property_Summary'!K17</x:f>
        <x:v>0</x:v>
      </x:c>
      <x:c r="F13" s="56" t="str">
        <x:v>Unreconciled property controls</x:v>
      </x:c>
      <x:c r="G13" s="42" t="n">
        <x:f>COUNTIFS('03_Property_Summary'!A7:A16,"Yes",'03_Property_Summary'!R7:R16,"No")+COUNTIFS('03_Property_Summary'!A7:A16,"Yes",'03_Property_Summary'!S7:S16,"No")+COUNTIFS('03_Property_Summary'!A7:A16,"Yes",'03_Property_Summary'!T7:T16,"No")+COUNTIFS('03_Property_Summary'!A7:A16,"Yes",'03_Property_Summary'!U7:U16,"No")+COUNTIFS('03_Property_Summary'!A7:A16,"Yes",'03_Property_Summary'!V7:V16,"No")</x:f>
        <x:v>0</x:v>
      </x:c>
    </x:row>
    <x:row r="14">
      <x:c r="A14" s="56" t="str">
        <x:v>Net cash movement</x:v>
      </x:c>
      <x:c r="B14" s="54" t="n">
        <x:f>'03_Property_Summary'!L17</x:f>
        <x:v>0</x:v>
      </x:c>
    </x:row>
    <x:row r="15">
      <x:c r="A15" s="56" t="str">
        <x:v>Minimum tax reserve</x:v>
      </x:c>
      <x:c r="B15" s="54" t="n">
        <x:f>'04_Owner_Tax_Summary'!Z13</x:f>
        <x:v>0</x:v>
      </x:c>
      <x:c r="F15" s="10" t="str">
        <x:v>Overall handover status</x:v>
      </x:c>
      <x:c r="G15" s="58" t="str">
        <x:f>IF(SUM(G6:G13)=0,"READY","REVIEW")</x:f>
        <x:v>REVIEW</x:v>
      </x:c>
    </x:row>
    <x:row r="18" ht="22" customHeight="1">
      <x:c r="A18" s="22" t="str">
        <x:v>Property Performance</x:v>
      </x:c>
      <x:c r="B18" s="22"/>
      <x:c r="C18" s="22"/>
      <x:c r="D18" s="22"/>
      <x:c r="E18" s="22"/>
      <x:c r="F18" s="22"/>
      <x:c r="G18" s="22"/>
      <x:c r="H18" s="22"/>
      <x:c r="J18" s="22" t="str">
        <x:v>Owner / Taxpayer Snapshot</x:v>
      </x:c>
      <x:c r="K18" s="22"/>
      <x:c r="L18" s="22"/>
      <x:c r="M18" s="22"/>
      <x:c r="N18" s="22"/>
      <x:c r="O18" s="22"/>
      <x:c r="P18" s="22"/>
    </x:row>
    <x:row r="19">
      <x:c r="A19" s="28" t="str">
        <x:v>Property</x:v>
      </x:c>
      <x:c r="B19" s="28" t="str">
        <x:v>Name</x:v>
      </x:c>
      <x:c r="C19" s="28" t="str">
        <x:v>Receipts</x:v>
      </x:c>
      <x:c r="D19" s="28" t="str">
        <x:v>Deductions</x:v>
      </x:c>
      <x:c r="E19" s="28" t="str">
        <x:v>Profit</x:v>
      </x:c>
      <x:c r="F19" s="28" t="str">
        <x:v>Finance Costs</x:v>
      </x:c>
      <x:c r="G19" s="28" t="str">
        <x:v>Cash Movement</x:v>
      </x:c>
      <x:c r="H19" s="28" t="str">
        <x:v>Arrears</x:v>
      </x:c>
      <x:c r="J19" s="28" t="str">
        <x:v>Owner</x:v>
      </x:c>
      <x:c r="K19" s="28" t="str">
        <x:v>Property Profit</x:v>
      </x:c>
      <x:c r="L19" s="28" t="str">
        <x:v>Finance Reduction</x:v>
      </x:c>
      <x:c r="M19" s="28" t="str">
        <x:v>SA Balance</x:v>
      </x:c>
      <x:c r="N19" s="28" t="str">
        <x:v>Tax Reserve</x:v>
      </x:c>
      <x:c r="O19" s="28" t="str">
        <x:v>Cash Movement</x:v>
      </x:c>
      <x:c r="P19" s="28" t="str">
        <x:v>Post-tax Cash</x:v>
      </x:c>
      <x:c r="R19" t="str">
        <x:v>Property</x:v>
      </x:c>
      <x:c r="S19" t="str">
        <x:v>Profit</x:v>
      </x:c>
      <x:c r="T19" t="str">
        <x:v>Cash Movement</x:v>
      </x:c>
      <x:c r="V19" t="str">
        <x:v>Property</x:v>
      </x:c>
      <x:c r="W19" t="str">
        <x:v>Receipts</x:v>
      </x:c>
      <x:c r="X19" t="str">
        <x:v>Deductions</x:v>
      </x:c>
      <x:c r="Y19" t="str">
        <x:v>Profit</x:v>
      </x:c>
    </x:row>
    <x:row r="20">
      <x:c r="A20" s="42" t="str">
        <x:f>IF('03_Property_Summary'!B7="","",'03_Property_Summary'!B7)</x:f>
        <x:v>P01</x:v>
      </x:c>
      <x:c r="B20" s="42" t="str">
        <x:f>IF(A20="","",IF('03_Property_Summary'!C7="",A20,'03_Property_Summary'!C7&amp;""))</x:f>
        <x:v>P01</x:v>
      </x:c>
      <x:c r="C20" s="54" t="str">
        <x:f>IF(A20="","",IFERROR('03_Property_Summary'!E7,0))</x:f>
      </x:c>
      <x:c r="D20" s="54" t="str">
        <x:f>IF(A20="","",IFERROR('03_Property_Summary'!F7,0))</x:f>
      </x:c>
      <x:c r="E20" s="54" t="n">
        <x:f>IF(A20="","",IFERROR('03_Property_Summary'!G7,0))</x:f>
        <x:v>0</x:v>
      </x:c>
      <x:c r="F20" s="54" t="str">
        <x:f>IF(A20="","",IFERROR('03_Property_Summary'!H7,0))</x:f>
      </x:c>
      <x:c r="G20" s="54" t="str">
        <x:f>IF(A20="","",IFERROR('03_Property_Summary'!L7,0))</x:f>
      </x:c>
      <x:c r="H20" s="54" t="str">
        <x:f>IF(A20="","",IFERROR('03_Property_Summary'!M7,0))</x:f>
      </x:c>
      <x:c r="J20" s="42" t="str">
        <x:f>IF('04_Owner_Tax_Summary'!B7="","",IF('04_Owner_Tax_Summary'!C7="",'04_Owner_Tax_Summary'!B7,'04_Owner_Tax_Summary'!C7&amp;""))</x:f>
        <x:v>O01</x:v>
      </x:c>
      <x:c r="K20" s="54" t="n">
        <x:f>IF(J20="","",IFERROR('04_Owner_Tax_Summary'!G7,0))</x:f>
        <x:v>0</x:v>
      </x:c>
      <x:c r="L20" s="54" t="str">
        <x:f>IF(J20="","",IFERROR('04_Owner_Tax_Summary'!N7,0))</x:f>
      </x:c>
      <x:c r="M20" s="54" t="n">
        <x:f>IF(J20="","",IFERROR('04_Owner_Tax_Summary'!W7,0))</x:f>
        <x:v>0</x:v>
      </x:c>
      <x:c r="N20" s="54" t="n">
        <x:f>IF(J20="","",IFERROR('04_Owner_Tax_Summary'!Z7,0))</x:f>
        <x:v>0</x:v>
      </x:c>
      <x:c r="O20" s="54" t="str">
        <x:f>IF(J20="","",IFERROR('04_Owner_Tax_Summary'!AA7,0))</x:f>
      </x:c>
      <x:c r="P20" s="54" t="n">
        <x:f>IF(J20="","",IFERROR('04_Owner_Tax_Summary'!AB7,0))</x:f>
        <x:v>0</x:v>
      </x:c>
      <x:c r="R20" t="str">
        <x:f>IF(A20="","",B20)</x:f>
        <x:v>P01</x:v>
      </x:c>
      <x:c r="S20" t="n">
        <x:f>IF(R20="","",IFERROR(E20,0))</x:f>
        <x:v>0</x:v>
      </x:c>
      <x:c r="T20" t="str">
        <x:f>IF(R20="","",IFERROR(G20,0))</x:f>
      </x:c>
      <x:c r="V20" t="str">
        <x:f>IF(A20="","",B20)</x:f>
        <x:v>P01</x:v>
      </x:c>
      <x:c r="W20" t="str">
        <x:f>IF(V20="","",IFERROR(C20,0))</x:f>
      </x:c>
      <x:c r="X20" t="str">
        <x:f>IF(V20="","",IFERROR(D20,0))</x:f>
      </x:c>
      <x:c r="Y20" t="n">
        <x:f>IF(V20="","",IFERROR(E20,0))</x:f>
        <x:v>0</x:v>
      </x:c>
    </x:row>
    <x:row r="21">
      <x:c r="A21" s="42" t="str">
        <x:f>IF('03_Property_Summary'!B8="","",'03_Property_Summary'!B8)</x:f>
      </x:c>
      <x:c r="B21" s="42" t="str">
        <x:f>IF(A21="","",IF('03_Property_Summary'!C8="",A21,'03_Property_Summary'!C8&amp;""))</x:f>
      </x:c>
      <x:c r="C21" s="54" t="str">
        <x:f>IF(A21="","",IFERROR('03_Property_Summary'!E8,0))</x:f>
      </x:c>
      <x:c r="D21" s="54" t="str">
        <x:f>IF(A21="","",IFERROR('03_Property_Summary'!F8,0))</x:f>
      </x:c>
      <x:c r="E21" s="54" t="str">
        <x:f>IF(A21="","",IFERROR('03_Property_Summary'!G8,0))</x:f>
      </x:c>
      <x:c r="F21" s="54" t="str">
        <x:f>IF(A21="","",IFERROR('03_Property_Summary'!H8,0))</x:f>
      </x:c>
      <x:c r="G21" s="54" t="str">
        <x:f>IF(A21="","",IFERROR('03_Property_Summary'!L8,0))</x:f>
      </x:c>
      <x:c r="H21" s="54" t="str">
        <x:f>IF(A21="","",IFERROR('03_Property_Summary'!M8,0))</x:f>
      </x:c>
      <x:c r="J21" s="42" t="str">
        <x:f>IF('04_Owner_Tax_Summary'!B8="","",IF('04_Owner_Tax_Summary'!C8="",'04_Owner_Tax_Summary'!B8,'04_Owner_Tax_Summary'!C8&amp;""))</x:f>
      </x:c>
      <x:c r="K21" s="54" t="str">
        <x:f>IF(J21="","",IFERROR('04_Owner_Tax_Summary'!G8,0))</x:f>
      </x:c>
      <x:c r="L21" s="54" t="str">
        <x:f>IF(J21="","",IFERROR('04_Owner_Tax_Summary'!N8,0))</x:f>
      </x:c>
      <x:c r="M21" s="54" t="str">
        <x:f>IF(J21="","",IFERROR('04_Owner_Tax_Summary'!W8,0))</x:f>
      </x:c>
      <x:c r="N21" s="54" t="str">
        <x:f>IF(J21="","",IFERROR('04_Owner_Tax_Summary'!Z8,0))</x:f>
      </x:c>
      <x:c r="O21" s="54" t="str">
        <x:f>IF(J21="","",IFERROR('04_Owner_Tax_Summary'!AA8,0))</x:f>
      </x:c>
      <x:c r="P21" s="54" t="str">
        <x:f>IF(J21="","",IFERROR('04_Owner_Tax_Summary'!AB8,0))</x:f>
      </x:c>
      <x:c r="R21" t="str">
        <x:f>IF(A21="","",B21)</x:f>
      </x:c>
      <x:c r="S21" t="str">
        <x:f>IF(R21="","",IFERROR(E21,0))</x:f>
      </x:c>
      <x:c r="T21" t="str">
        <x:f>IF(R21="","",IFERROR(G21,0))</x:f>
      </x:c>
      <x:c r="V21" t="str">
        <x:f>IF(A21="","",B21)</x:f>
      </x:c>
      <x:c r="W21" t="str">
        <x:f>IF(V21="","",IFERROR(C21,0))</x:f>
      </x:c>
      <x:c r="X21" t="str">
        <x:f>IF(V21="","",IFERROR(D21,0))</x:f>
      </x:c>
      <x:c r="Y21" t="str">
        <x:f>IF(V21="","",IFERROR(E21,0))</x:f>
      </x:c>
    </x:row>
    <x:row r="22">
      <x:c r="A22" s="42" t="str">
        <x:f>IF('03_Property_Summary'!B9="","",'03_Property_Summary'!B9)</x:f>
      </x:c>
      <x:c r="B22" s="42" t="str">
        <x:f>IF(A22="","",IF('03_Property_Summary'!C9="",A22,'03_Property_Summary'!C9&amp;""))</x:f>
      </x:c>
      <x:c r="C22" s="54" t="str">
        <x:f>IF(A22="","",IFERROR('03_Property_Summary'!E9,0))</x:f>
      </x:c>
      <x:c r="D22" s="54" t="str">
        <x:f>IF(A22="","",IFERROR('03_Property_Summary'!F9,0))</x:f>
      </x:c>
      <x:c r="E22" s="54" t="str">
        <x:f>IF(A22="","",IFERROR('03_Property_Summary'!G9,0))</x:f>
      </x:c>
      <x:c r="F22" s="54" t="str">
        <x:f>IF(A22="","",IFERROR('03_Property_Summary'!H9,0))</x:f>
      </x:c>
      <x:c r="G22" s="54" t="str">
        <x:f>IF(A22="","",IFERROR('03_Property_Summary'!L9,0))</x:f>
      </x:c>
      <x:c r="H22" s="54" t="str">
        <x:f>IF(A22="","",IFERROR('03_Property_Summary'!M9,0))</x:f>
      </x:c>
      <x:c r="J22" s="42" t="str">
        <x:f>IF('04_Owner_Tax_Summary'!B9="","",IF('04_Owner_Tax_Summary'!C9="",'04_Owner_Tax_Summary'!B9,'04_Owner_Tax_Summary'!C9&amp;""))</x:f>
      </x:c>
      <x:c r="K22" s="54" t="str">
        <x:f>IF(J22="","",IFERROR('04_Owner_Tax_Summary'!G9,0))</x:f>
      </x:c>
      <x:c r="L22" s="54" t="str">
        <x:f>IF(J22="","",IFERROR('04_Owner_Tax_Summary'!N9,0))</x:f>
      </x:c>
      <x:c r="M22" s="54" t="str">
        <x:f>IF(J22="","",IFERROR('04_Owner_Tax_Summary'!W9,0))</x:f>
      </x:c>
      <x:c r="N22" s="54" t="str">
        <x:f>IF(J22="","",IFERROR('04_Owner_Tax_Summary'!Z9,0))</x:f>
      </x:c>
      <x:c r="O22" s="54" t="str">
        <x:f>IF(J22="","",IFERROR('04_Owner_Tax_Summary'!AA9,0))</x:f>
      </x:c>
      <x:c r="P22" s="54" t="str">
        <x:f>IF(J22="","",IFERROR('04_Owner_Tax_Summary'!AB9,0))</x:f>
      </x:c>
      <x:c r="R22" t="str">
        <x:f>IF(A22="","",B22)</x:f>
      </x:c>
      <x:c r="S22" t="str">
        <x:f>IF(R22="","",IFERROR(E22,0))</x:f>
      </x:c>
      <x:c r="T22" t="str">
        <x:f>IF(R22="","",IFERROR(G22,0))</x:f>
      </x:c>
      <x:c r="V22" t="str">
        <x:f>IF(A22="","",B22)</x:f>
      </x:c>
      <x:c r="W22" t="str">
        <x:f>IF(V22="","",IFERROR(C22,0))</x:f>
      </x:c>
      <x:c r="X22" t="str">
        <x:f>IF(V22="","",IFERROR(D22,0))</x:f>
      </x:c>
      <x:c r="Y22" t="str">
        <x:f>IF(V22="","",IFERROR(E22,0))</x:f>
      </x:c>
    </x:row>
    <x:row r="23">
      <x:c r="A23" s="42" t="str">
        <x:f>IF('03_Property_Summary'!B10="","",'03_Property_Summary'!B10)</x:f>
      </x:c>
      <x:c r="B23" s="42" t="str">
        <x:f>IF(A23="","",IF('03_Property_Summary'!C10="",A23,'03_Property_Summary'!C10&amp;""))</x:f>
      </x:c>
      <x:c r="C23" s="54" t="str">
        <x:f>IF(A23="","",IFERROR('03_Property_Summary'!E10,0))</x:f>
      </x:c>
      <x:c r="D23" s="54" t="str">
        <x:f>IF(A23="","",IFERROR('03_Property_Summary'!F10,0))</x:f>
      </x:c>
      <x:c r="E23" s="54" t="str">
        <x:f>IF(A23="","",IFERROR('03_Property_Summary'!G10,0))</x:f>
      </x:c>
      <x:c r="F23" s="54" t="str">
        <x:f>IF(A23="","",IFERROR('03_Property_Summary'!H10,0))</x:f>
      </x:c>
      <x:c r="G23" s="54" t="str">
        <x:f>IF(A23="","",IFERROR('03_Property_Summary'!L10,0))</x:f>
      </x:c>
      <x:c r="H23" s="54" t="str">
        <x:f>IF(A23="","",IFERROR('03_Property_Summary'!M10,0))</x:f>
      </x:c>
      <x:c r="J23" s="42" t="str">
        <x:f>IF('04_Owner_Tax_Summary'!B10="","",IF('04_Owner_Tax_Summary'!C10="",'04_Owner_Tax_Summary'!B10,'04_Owner_Tax_Summary'!C10&amp;""))</x:f>
      </x:c>
      <x:c r="K23" s="54" t="str">
        <x:f>IF(J23="","",IFERROR('04_Owner_Tax_Summary'!G10,0))</x:f>
      </x:c>
      <x:c r="L23" s="54" t="str">
        <x:f>IF(J23="","",IFERROR('04_Owner_Tax_Summary'!N10,0))</x:f>
      </x:c>
      <x:c r="M23" s="54" t="str">
        <x:f>IF(J23="","",IFERROR('04_Owner_Tax_Summary'!W10,0))</x:f>
      </x:c>
      <x:c r="N23" s="54" t="str">
        <x:f>IF(J23="","",IFERROR('04_Owner_Tax_Summary'!Z10,0))</x:f>
      </x:c>
      <x:c r="O23" s="54" t="str">
        <x:f>IF(J23="","",IFERROR('04_Owner_Tax_Summary'!AA10,0))</x:f>
      </x:c>
      <x:c r="P23" s="54" t="str">
        <x:f>IF(J23="","",IFERROR('04_Owner_Tax_Summary'!AB10,0))</x:f>
      </x:c>
      <x:c r="R23" t="str">
        <x:f>IF(A23="","",B23)</x:f>
      </x:c>
      <x:c r="S23" t="str">
        <x:f>IF(R23="","",IFERROR(E23,0))</x:f>
      </x:c>
      <x:c r="T23" t="str">
        <x:f>IF(R23="","",IFERROR(G23,0))</x:f>
      </x:c>
      <x:c r="V23" t="str">
        <x:f>IF(A23="","",B23)</x:f>
      </x:c>
      <x:c r="W23" t="str">
        <x:f>IF(V23="","",IFERROR(C23,0))</x:f>
      </x:c>
      <x:c r="X23" t="str">
        <x:f>IF(V23="","",IFERROR(D23,0))</x:f>
      </x:c>
      <x:c r="Y23" t="str">
        <x:f>IF(V23="","",IFERROR(E23,0))</x:f>
      </x:c>
    </x:row>
    <x:row r="24">
      <x:c r="A24" s="42" t="str">
        <x:f>IF('03_Property_Summary'!B11="","",'03_Property_Summary'!B11)</x:f>
      </x:c>
      <x:c r="B24" s="42" t="str">
        <x:f>IF(A24="","",IF('03_Property_Summary'!C11="",A24,'03_Property_Summary'!C11&amp;""))</x:f>
      </x:c>
      <x:c r="C24" s="54" t="str">
        <x:f>IF(A24="","",IFERROR('03_Property_Summary'!E11,0))</x:f>
      </x:c>
      <x:c r="D24" s="54" t="str">
        <x:f>IF(A24="","",IFERROR('03_Property_Summary'!F11,0))</x:f>
      </x:c>
      <x:c r="E24" s="54" t="str">
        <x:f>IF(A24="","",IFERROR('03_Property_Summary'!G11,0))</x:f>
      </x:c>
      <x:c r="F24" s="54" t="str">
        <x:f>IF(A24="","",IFERROR('03_Property_Summary'!H11,0))</x:f>
      </x:c>
      <x:c r="G24" s="54" t="str">
        <x:f>IF(A24="","",IFERROR('03_Property_Summary'!L11,0))</x:f>
      </x:c>
      <x:c r="H24" s="54" t="str">
        <x:f>IF(A24="","",IFERROR('03_Property_Summary'!M11,0))</x:f>
      </x:c>
      <x:c r="J24" s="42" t="str">
        <x:f>IF('04_Owner_Tax_Summary'!B11="","",IF('04_Owner_Tax_Summary'!C11="",'04_Owner_Tax_Summary'!B11,'04_Owner_Tax_Summary'!C11&amp;""))</x:f>
      </x:c>
      <x:c r="K24" s="54" t="str">
        <x:f>IF(J24="","",IFERROR('04_Owner_Tax_Summary'!G11,0))</x:f>
      </x:c>
      <x:c r="L24" s="54" t="str">
        <x:f>IF(J24="","",IFERROR('04_Owner_Tax_Summary'!N11,0))</x:f>
      </x:c>
      <x:c r="M24" s="54" t="str">
        <x:f>IF(J24="","",IFERROR('04_Owner_Tax_Summary'!W11,0))</x:f>
      </x:c>
      <x:c r="N24" s="54" t="str">
        <x:f>IF(J24="","",IFERROR('04_Owner_Tax_Summary'!Z11,0))</x:f>
      </x:c>
      <x:c r="O24" s="54" t="str">
        <x:f>IF(J24="","",IFERROR('04_Owner_Tax_Summary'!AA11,0))</x:f>
      </x:c>
      <x:c r="P24" s="54" t="str">
        <x:f>IF(J24="","",IFERROR('04_Owner_Tax_Summary'!AB11,0))</x:f>
      </x:c>
      <x:c r="R24" t="str">
        <x:f>IF(A24="","",B24)</x:f>
      </x:c>
      <x:c r="S24" t="str">
        <x:f>IF(R24="","",IFERROR(E24,0))</x:f>
      </x:c>
      <x:c r="T24" t="str">
        <x:f>IF(R24="","",IFERROR(G24,0))</x:f>
      </x:c>
      <x:c r="V24" t="str">
        <x:f>IF(A24="","",B24)</x:f>
      </x:c>
      <x:c r="W24" t="str">
        <x:f>IF(V24="","",IFERROR(C24,0))</x:f>
      </x:c>
      <x:c r="X24" t="str">
        <x:f>IF(V24="","",IFERROR(D24,0))</x:f>
      </x:c>
      <x:c r="Y24" t="str">
        <x:f>IF(V24="","",IFERROR(E24,0))</x:f>
      </x:c>
    </x:row>
    <x:row r="25">
      <x:c r="A25" s="42" t="str">
        <x:f>IF('03_Property_Summary'!B12="","",'03_Property_Summary'!B12)</x:f>
      </x:c>
      <x:c r="B25" s="42" t="str">
        <x:f>IF(A25="","",IF('03_Property_Summary'!C12="",A25,'03_Property_Summary'!C12&amp;""))</x:f>
      </x:c>
      <x:c r="C25" s="54" t="str">
        <x:f>IF(A25="","",IFERROR('03_Property_Summary'!E12,0))</x:f>
      </x:c>
      <x:c r="D25" s="54" t="str">
        <x:f>IF(A25="","",IFERROR('03_Property_Summary'!F12,0))</x:f>
      </x:c>
      <x:c r="E25" s="54" t="str">
        <x:f>IF(A25="","",IFERROR('03_Property_Summary'!G12,0))</x:f>
      </x:c>
      <x:c r="F25" s="54" t="str">
        <x:f>IF(A25="","",IFERROR('03_Property_Summary'!H12,0))</x:f>
      </x:c>
      <x:c r="G25" s="54" t="str">
        <x:f>IF(A25="","",IFERROR('03_Property_Summary'!L12,0))</x:f>
      </x:c>
      <x:c r="H25" s="54" t="str">
        <x:f>IF(A25="","",IFERROR('03_Property_Summary'!M12,0))</x:f>
      </x:c>
      <x:c r="J25" s="42" t="str">
        <x:f>IF('04_Owner_Tax_Summary'!B12="","",IF('04_Owner_Tax_Summary'!C12="",'04_Owner_Tax_Summary'!B12,'04_Owner_Tax_Summary'!C12&amp;""))</x:f>
      </x:c>
      <x:c r="K25" s="54" t="str">
        <x:f>IF(J25="","",IFERROR('04_Owner_Tax_Summary'!G12,0))</x:f>
      </x:c>
      <x:c r="L25" s="54" t="str">
        <x:f>IF(J25="","",IFERROR('04_Owner_Tax_Summary'!N12,0))</x:f>
      </x:c>
      <x:c r="M25" s="54" t="str">
        <x:f>IF(J25="","",IFERROR('04_Owner_Tax_Summary'!W12,0))</x:f>
      </x:c>
      <x:c r="N25" s="54" t="str">
        <x:f>IF(J25="","",IFERROR('04_Owner_Tax_Summary'!Z12,0))</x:f>
      </x:c>
      <x:c r="O25" s="54" t="str">
        <x:f>IF(J25="","",IFERROR('04_Owner_Tax_Summary'!AA12,0))</x:f>
      </x:c>
      <x:c r="P25" s="54" t="str">
        <x:f>IF(J25="","",IFERROR('04_Owner_Tax_Summary'!AB12,0))</x:f>
      </x:c>
      <x:c r="R25" t="str">
        <x:f>IF(A25="","",B25)</x:f>
      </x:c>
      <x:c r="S25" t="str">
        <x:f>IF(R25="","",IFERROR(E25,0))</x:f>
      </x:c>
      <x:c r="T25" t="str">
        <x:f>IF(R25="","",IFERROR(G25,0))</x:f>
      </x:c>
      <x:c r="V25" t="str">
        <x:f>IF(A25="","",B25)</x:f>
      </x:c>
      <x:c r="W25" t="str">
        <x:f>IF(V25="","",IFERROR(C25,0))</x:f>
      </x:c>
      <x:c r="X25" t="str">
        <x:f>IF(V25="","",IFERROR(D25,0))</x:f>
      </x:c>
      <x:c r="Y25" t="str">
        <x:f>IF(V25="","",IFERROR(E25,0))</x:f>
      </x:c>
    </x:row>
    <x:row r="26">
      <x:c r="A26" s="42" t="str">
        <x:f>IF('03_Property_Summary'!B13="","",'03_Property_Summary'!B13)</x:f>
      </x:c>
      <x:c r="B26" s="42" t="str">
        <x:f>IF(A26="","",IF('03_Property_Summary'!C13="",A26,'03_Property_Summary'!C13&amp;""))</x:f>
      </x:c>
      <x:c r="C26" s="54" t="str">
        <x:f>IF(A26="","",IFERROR('03_Property_Summary'!E13,0))</x:f>
      </x:c>
      <x:c r="D26" s="54" t="str">
        <x:f>IF(A26="","",IFERROR('03_Property_Summary'!F13,0))</x:f>
      </x:c>
      <x:c r="E26" s="54" t="str">
        <x:f>IF(A26="","",IFERROR('03_Property_Summary'!G13,0))</x:f>
      </x:c>
      <x:c r="F26" s="54" t="str">
        <x:f>IF(A26="","",IFERROR('03_Property_Summary'!H13,0))</x:f>
      </x:c>
      <x:c r="G26" s="54" t="str">
        <x:f>IF(A26="","",IFERROR('03_Property_Summary'!L13,0))</x:f>
      </x:c>
      <x:c r="H26" s="54" t="str">
        <x:f>IF(A26="","",IFERROR('03_Property_Summary'!M13,0))</x:f>
      </x:c>
      <x:c r="R26" t="str">
        <x:f>IF(A26="","",B26)</x:f>
      </x:c>
      <x:c r="S26" t="str">
        <x:f>IF(R26="","",IFERROR(E26,0))</x:f>
      </x:c>
      <x:c r="T26" t="str">
        <x:f>IF(R26="","",IFERROR(G26,0))</x:f>
      </x:c>
      <x:c r="V26" t="str">
        <x:f>IF(A26="","",B26)</x:f>
      </x:c>
      <x:c r="W26" t="str">
        <x:f>IF(V26="","",IFERROR(C26,0))</x:f>
      </x:c>
      <x:c r="X26" t="str">
        <x:f>IF(V26="","",IFERROR(D26,0))</x:f>
      </x:c>
      <x:c r="Y26" t="str">
        <x:f>IF(V26="","",IFERROR(E26,0))</x:f>
      </x:c>
    </x:row>
    <x:row r="27">
      <x:c r="A27" s="42" t="str">
        <x:f>IF('03_Property_Summary'!B14="","",'03_Property_Summary'!B14)</x:f>
      </x:c>
      <x:c r="B27" s="42" t="str">
        <x:f>IF(A27="","",IF('03_Property_Summary'!C14="",A27,'03_Property_Summary'!C14&amp;""))</x:f>
      </x:c>
      <x:c r="C27" s="54" t="str">
        <x:f>IF(A27="","",IFERROR('03_Property_Summary'!E14,0))</x:f>
      </x:c>
      <x:c r="D27" s="54" t="str">
        <x:f>IF(A27="","",IFERROR('03_Property_Summary'!F14,0))</x:f>
      </x:c>
      <x:c r="E27" s="54" t="str">
        <x:f>IF(A27="","",IFERROR('03_Property_Summary'!G14,0))</x:f>
      </x:c>
      <x:c r="F27" s="54" t="str">
        <x:f>IF(A27="","",IFERROR('03_Property_Summary'!H14,0))</x:f>
      </x:c>
      <x:c r="G27" s="54" t="str">
        <x:f>IF(A27="","",IFERROR('03_Property_Summary'!L14,0))</x:f>
      </x:c>
      <x:c r="H27" s="54" t="str">
        <x:f>IF(A27="","",IFERROR('03_Property_Summary'!M14,0))</x:f>
      </x:c>
      <x:c r="J27" s="28" t="str">
        <x:v>Allocation Control</x:v>
      </x:c>
      <x:c r="K27" s="28" t="str">
        <x:v>Property Total</x:v>
      </x:c>
      <x:c r="L27" s="28" t="str">
        <x:v>Owner Total</x:v>
      </x:c>
      <x:c r="M27" s="28" t="str">
        <x:v>Difference</x:v>
      </x:c>
      <x:c r="R27" t="str">
        <x:f>IF(A27="","",B27)</x:f>
      </x:c>
      <x:c r="S27" t="str">
        <x:f>IF(R27="","",IFERROR(E27,0))</x:f>
      </x:c>
      <x:c r="T27" t="str">
        <x:f>IF(R27="","",IFERROR(G27,0))</x:f>
      </x:c>
      <x:c r="V27" t="str">
        <x:f>IF(A27="","",B27)</x:f>
      </x:c>
      <x:c r="W27" t="str">
        <x:f>IF(V27="","",IFERROR(C27,0))</x:f>
      </x:c>
      <x:c r="X27" t="str">
        <x:f>IF(V27="","",IFERROR(D27,0))</x:f>
      </x:c>
      <x:c r="Y27" t="str">
        <x:f>IF(V27="","",IFERROR(E27,0))</x:f>
      </x:c>
    </x:row>
    <x:row r="28">
      <x:c r="A28" s="42" t="str">
        <x:f>IF('03_Property_Summary'!B15="","",'03_Property_Summary'!B15)</x:f>
      </x:c>
      <x:c r="B28" s="42" t="str">
        <x:f>IF(A28="","",IF('03_Property_Summary'!C15="",A28,'03_Property_Summary'!C15&amp;""))</x:f>
      </x:c>
      <x:c r="C28" s="54" t="str">
        <x:f>IF(A28="","",IFERROR('03_Property_Summary'!E15,0))</x:f>
      </x:c>
      <x:c r="D28" s="54" t="str">
        <x:f>IF(A28="","",IFERROR('03_Property_Summary'!F15,0))</x:f>
      </x:c>
      <x:c r="E28" s="54" t="str">
        <x:f>IF(A28="","",IFERROR('03_Property_Summary'!G15,0))</x:f>
      </x:c>
      <x:c r="F28" s="54" t="str">
        <x:f>IF(A28="","",IFERROR('03_Property_Summary'!H15,0))</x:f>
      </x:c>
      <x:c r="G28" s="54" t="str">
        <x:f>IF(A28="","",IFERROR('03_Property_Summary'!L15,0))</x:f>
      </x:c>
      <x:c r="H28" s="54" t="str">
        <x:f>IF(A28="","",IFERROR('03_Property_Summary'!M15,0))</x:f>
      </x:c>
      <x:c r="J28" t="str">
        <x:v>Gross receipts</x:v>
      </x:c>
      <x:c r="K28" s="54" t="n">
        <x:f>'03_Property_Summary'!E17</x:f>
        <x:v>0</x:v>
      </x:c>
      <x:c r="L28" s="54" t="n">
        <x:f>'04_Owner_Tax_Summary'!E13</x:f>
        <x:v>0</x:v>
      </x:c>
      <x:c r="M28" s="54" t="n">
        <x:f>K28-L28</x:f>
        <x:v>0</x:v>
      </x:c>
      <x:c r="R28" t="str">
        <x:f>IF(A28="","",B28)</x:f>
      </x:c>
      <x:c r="S28" t="str">
        <x:f>IF(R28="","",IFERROR(E28,0))</x:f>
      </x:c>
      <x:c r="T28" t="str">
        <x:f>IF(R28="","",IFERROR(G28,0))</x:f>
      </x:c>
      <x:c r="V28" t="str">
        <x:f>IF(A28="","",B28)</x:f>
      </x:c>
      <x:c r="W28" t="str">
        <x:f>IF(V28="","",IFERROR(C28,0))</x:f>
      </x:c>
      <x:c r="X28" t="str">
        <x:f>IF(V28="","",IFERROR(D28,0))</x:f>
      </x:c>
      <x:c r="Y28" t="str">
        <x:f>IF(V28="","",IFERROR(E28,0))</x:f>
      </x:c>
    </x:row>
    <x:row r="29">
      <x:c r="A29" s="42" t="str">
        <x:f>IF('03_Property_Summary'!B16="","",'03_Property_Summary'!B16)</x:f>
      </x:c>
      <x:c r="B29" s="42" t="str">
        <x:f>IF(A29="","",IF('03_Property_Summary'!C16="",A29,'03_Property_Summary'!C16&amp;""))</x:f>
      </x:c>
      <x:c r="C29" s="54" t="str">
        <x:f>IF(A29="","",IFERROR('03_Property_Summary'!E16,0))</x:f>
      </x:c>
      <x:c r="D29" s="54" t="str">
        <x:f>IF(A29="","",IFERROR('03_Property_Summary'!F16,0))</x:f>
      </x:c>
      <x:c r="E29" s="54" t="str">
        <x:f>IF(A29="","",IFERROR('03_Property_Summary'!G16,0))</x:f>
      </x:c>
      <x:c r="F29" s="54" t="str">
        <x:f>IF(A29="","",IFERROR('03_Property_Summary'!H16,0))</x:f>
      </x:c>
      <x:c r="G29" s="54" t="str">
        <x:f>IF(A29="","",IFERROR('03_Property_Summary'!L16,0))</x:f>
      </x:c>
      <x:c r="H29" s="54" t="str">
        <x:f>IF(A29="","",IFERROR('03_Property_Summary'!M16,0))</x:f>
      </x:c>
      <x:c r="J29" t="str">
        <x:v>Property profit</x:v>
      </x:c>
      <x:c r="K29" s="54" t="n">
        <x:f>'03_Property_Summary'!G17</x:f>
        <x:v>0</x:v>
      </x:c>
      <x:c r="L29" s="54" t="n">
        <x:f>'04_Owner_Tax_Summary'!G13</x:f>
        <x:v>0</x:v>
      </x:c>
      <x:c r="M29" s="54" t="n">
        <x:f>K29-L29</x:f>
        <x:v>0</x:v>
      </x:c>
      <x:c r="R29" t="str">
        <x:f>IF(A29="","",B29)</x:f>
      </x:c>
      <x:c r="S29" t="str">
        <x:f>IF(R29="","",IFERROR(E29,0))</x:f>
      </x:c>
      <x:c r="T29" t="str">
        <x:f>IF(R29="","",IFERROR(G29,0))</x:f>
      </x:c>
      <x:c r="V29" t="str">
        <x:f>IF(A29="","",B29)</x:f>
      </x:c>
      <x:c r="W29" t="str">
        <x:f>IF(V29="","",IFERROR(C29,0))</x:f>
      </x:c>
      <x:c r="X29" t="str">
        <x:f>IF(V29="","",IFERROR(D29,0))</x:f>
      </x:c>
      <x:c r="Y29" t="str">
        <x:f>IF(V29="","",IFERROR(E29,0))</x:f>
      </x:c>
    </x:row>
  </x:sheetData>
  <x:mergeCells>
    <x:mergeCell ref="A1:P1"/>
    <x:mergeCell ref="A3:P3"/>
    <x:mergeCell ref="A5:D5"/>
    <x:mergeCell ref="F5:I5"/>
    <x:mergeCell ref="A18:H18"/>
    <x:mergeCell ref="J18:P18"/>
  </x:mergeCells>
  <x:conditionalFormatting sqref="G6:G13">
    <x:cfRule type="expression" dxfId="9" priority="1">
      <x:formula>G6&gt;0</x:formula>
    </x:cfRule>
    <x:cfRule type="expression" dxfId="10" priority="2">
      <x:formula>G6=0</x:formula>
    </x:cfRule>
  </x:conditionalFormatting>
  <x:conditionalFormatting sqref="G15:G15">
    <x:cfRule type="expression" dxfId="11" priority="3">
      <x:formula>G15="REVIEW"</x:formula>
    </x:cfRule>
  </x:conditionalFormatting>
  <x:conditionalFormatting sqref="M28:M29">
    <x:cfRule type="expression" dxfId="21" priority="4">
      <x:formula>ABS(M28)&gt;0.01</x:formula>
    </x:cfRule>
    <x:cfRule type="expression" dxfId="22" priority="5">
      <x:formula>ABS(M28)&lt;=0.01</x:formula>
    </x:cfRule>
  </x:conditionalFormatting>
  <x:pageMargins left="0.7" right="0.7" top="0.75" bottom="0.75" header="0.3" footer="0.3"/>
  <x:drawing xmlns:r="http://schemas.openxmlformats.org/officeDocument/2006/relationships" r:id="R2bff0a59679c40d2"/>
</x:worksheet>
</file>

<file path=xl/worksheets/sheet4.xml><?xml version="1.0" encoding="utf-8"?>
<x:worksheet xmlns:x="http://schemas.openxmlformats.org/spreadsheetml/2006/main">
  <x:sheetFormatPr defaultRowHeight="15"/>
  <x:cols>
    <x:col min="1" max="1" width="14" hidden="0" customWidth="1"/>
    <x:col min="2" max="2" width="14" hidden="0" customWidth="1"/>
    <x:col min="3" max="3" width="26" hidden="0" customWidth="1"/>
    <x:col min="4" max="4" width="20"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 min="21" max="21" width="16" hidden="0" customWidth="1"/>
    <x:col min="22" max="22" width="16" hidden="0" customWidth="1"/>
    <x:col min="23" max="23" width="34" hidden="0" customWidth="1"/>
  </x:cols>
  <x:sheetData>
    <x:row r="1" ht="28" customHeight="1">
      <x:c r="A1" s="66" t="str">
        <x:v>Property-Level Annual Summary</x:v>
      </x:c>
      <x:c r="B1" s="66"/>
      <x:c r="C1" s="66"/>
      <x:c r="D1" s="66"/>
      <x:c r="E1" s="66"/>
      <x:c r="F1" s="66"/>
      <x:c r="G1" s="66"/>
      <x:c r="H1" s="66"/>
      <x:c r="I1" s="66"/>
      <x:c r="J1" s="66"/>
      <x:c r="K1" s="66"/>
      <x:c r="L1" s="66"/>
      <x:c r="M1" s="66"/>
      <x:c r="N1" s="66"/>
      <x:c r="O1" s="66"/>
      <x:c r="P1" s="66"/>
      <x:c r="Q1" s="66"/>
      <x:c r="R1" s="66"/>
      <x:c r="S1" s="66"/>
      <x:c r="T1" s="66"/>
      <x:c r="U1" s="66"/>
      <x:c r="V1" s="66"/>
      <x:c r="W1" s="66"/>
      <x:c r="X1" s="32"/>
      <x:c r="Y1" s="32"/>
      <x:c r="Z1" s="32"/>
      <x:c r="AA1" s="32"/>
      <x:c r="AB1" s="32"/>
      <x:c r="AC1" s="32"/>
      <x:c r="AD1" s="32"/>
      <x:c r="AE1" s="32"/>
    </x:row>
    <x:row r="3">
      <x:c r="A3" s="16" t="str">
        <x:v>Paste or enter the final exact annual figures for each property. These are the figures used by the dashboard and accountant cover. Keep source schedules and reconciliations in the Handover Index.</x:v>
      </x:c>
      <x:c r="B3" s="16"/>
      <x:c r="C3" s="16"/>
      <x:c r="D3" s="16"/>
      <x:c r="E3" s="16"/>
      <x:c r="F3" s="16"/>
      <x:c r="G3" s="16"/>
      <x:c r="H3" s="16"/>
      <x:c r="I3" s="16"/>
      <x:c r="J3" s="16"/>
      <x:c r="K3" s="16"/>
      <x:c r="L3" s="16"/>
      <x:c r="M3" s="16"/>
      <x:c r="N3" s="16"/>
      <x:c r="O3" s="16"/>
      <x:c r="P3" s="16"/>
      <x:c r="Q3" s="16"/>
      <x:c r="R3" s="16"/>
      <x:c r="S3" s="16"/>
      <x:c r="T3" s="16"/>
      <x:c r="U3" s="16"/>
      <x:c r="V3" s="16"/>
    </x:row>
    <x:row r="4">
      <x:c r="A4" s="16"/>
      <x:c r="B4" s="16"/>
      <x:c r="C4" s="16"/>
      <x:c r="D4" s="16"/>
      <x:c r="E4" s="16"/>
      <x:c r="F4" s="16"/>
      <x:c r="G4" s="16"/>
      <x:c r="H4" s="16"/>
      <x:c r="I4" s="16"/>
      <x:c r="J4" s="16"/>
      <x:c r="K4" s="16"/>
      <x:c r="L4" s="16"/>
      <x:c r="M4" s="16"/>
      <x:c r="N4" s="16"/>
      <x:c r="O4" s="16"/>
      <x:c r="P4" s="16"/>
      <x:c r="Q4" s="16"/>
      <x:c r="R4" s="16"/>
      <x:c r="S4" s="16"/>
      <x:c r="T4" s="16"/>
      <x:c r="U4" s="16"/>
      <x:c r="V4" s="16"/>
    </x:row>
    <x:row r="6">
      <x:c r="A6" s="28" t="str">
        <x:v>Active</x:v>
      </x:c>
      <x:c r="B6" s="28" t="str">
        <x:v>Property Code</x:v>
      </x:c>
      <x:c r="C6" s="28" t="str">
        <x:v>Property Name</x:v>
      </x:c>
      <x:c r="D6" s="28" t="str">
        <x:v>Owner Structure</x:v>
      </x:c>
      <x:c r="E6" s="28" t="str">
        <x:v>Gross Receipts</x:v>
      </x:c>
      <x:c r="F6" s="28" t="str">
        <x:v>Non-finance Deductions</x:v>
      </x:c>
      <x:c r="G6" s="28" t="str">
        <x:v>Property Profit</x:v>
      </x:c>
      <x:c r="H6" s="28" t="str">
        <x:v>Residential Finance Costs</x:v>
      </x:c>
      <x:c r="I6" s="28" t="str">
        <x:v>Non-residential Finance Costs</x:v>
      </x:c>
      <x:c r="J6" s="28" t="str">
        <x:v>Mortgage Principal</x:v>
      </x:c>
      <x:c r="K6" s="28" t="str">
        <x:v>Capital Additions</x:v>
      </x:c>
      <x:c r="L6" s="28" t="str">
        <x:v>Net Cash Movement</x:v>
      </x:c>
      <x:c r="M6" s="28" t="str">
        <x:v>Closing Arrears</x:v>
      </x:c>
      <x:c r="N6" s="28" t="str">
        <x:v>Advance Rent</x:v>
      </x:c>
      <x:c r="O6" s="28" t="str">
        <x:v>Deposits Held</x:v>
      </x:c>
      <x:c r="P6" s="28" t="str">
        <x:v>Agent Closing Balance</x:v>
      </x:c>
      <x:c r="Q6" s="28" t="str">
        <x:v>Mortgage Closing Principal</x:v>
      </x:c>
      <x:c r="R6" s="28" t="str">
        <x:v>Bank Reconciled?</x:v>
      </x:c>
      <x:c r="S6" s="28" t="str">
        <x:v>Rent Reconciled?</x:v>
      </x:c>
      <x:c r="T6" s="28" t="str">
        <x:v>Agent Reconciled?</x:v>
      </x:c>
      <x:c r="U6" s="28" t="str">
        <x:v>Mortgage Reconciled?</x:v>
      </x:c>
      <x:c r="V6" s="28" t="str">
        <x:v>Deposit Reconciled?</x:v>
      </x:c>
      <x:c r="W6" s="28" t="str">
        <x:v>Notes</x:v>
      </x:c>
    </x:row>
    <x:row r="7">
      <x:c r="A7" s="42" t="str">
        <x:f>IF('01_Setup'!A27="Yes","Yes","No")</x:f>
        <x:v>Yes</x:v>
      </x:c>
      <x:c r="B7" s="42" t="str">
        <x:f>IF(A7="Yes",'01_Setup'!B27,"")</x:f>
        <x:v>P01</x:v>
      </x:c>
      <x:c r="C7" s="42" t="str">
        <x:f>IF(A7="Yes",'01_Setup'!C27&amp;"","")</x:f>
      </x:c>
      <x:c r="D7" s="42" t="str">
        <x:f>IF(A7="Yes",'01_Setup'!E27&amp;"","")</x:f>
        <x:v>Sole</x:v>
      </x:c>
      <x:c r="E7" s="48"/>
      <x:c r="F7" s="48"/>
      <x:c r="G7" s="54" t="n">
        <x:f>IF(B7="","",E7-F7)</x:f>
        <x:v>0</x:v>
      </x:c>
      <x:c r="H7" s="48"/>
      <x:c r="I7" s="48"/>
      <x:c r="J7" s="48"/>
      <x:c r="K7" s="48"/>
      <x:c r="L7" s="48"/>
      <x:c r="M7" s="48"/>
      <x:c r="N7" s="48"/>
      <x:c r="O7" s="48"/>
      <x:c r="P7" s="48"/>
      <x:c r="Q7" s="48"/>
      <x:c r="R7" s="40"/>
      <x:c r="S7" s="40"/>
      <x:c r="T7" s="40"/>
      <x:c r="U7" s="40"/>
      <x:c r="V7" s="40"/>
      <x:c r="W7" s="40"/>
    </x:row>
    <x:row r="8">
      <x:c r="A8" s="42" t="str">
        <x:f>IF('01_Setup'!A28="Yes","Yes","No")</x:f>
        <x:v>No</x:v>
      </x:c>
      <x:c r="B8" s="42" t="str">
        <x:f>IF(A8="Yes",'01_Setup'!B28,"")</x:f>
      </x:c>
      <x:c r="C8" s="42" t="str">
        <x:f>IF(A8="Yes",'01_Setup'!C28&amp;"","")</x:f>
      </x:c>
      <x:c r="D8" s="42" t="str">
        <x:f>IF(A8="Yes",'01_Setup'!E28&amp;"","")</x:f>
      </x:c>
      <x:c r="E8" s="48"/>
      <x:c r="F8" s="48"/>
      <x:c r="G8" s="54" t="str">
        <x:f>IF(B8="","",E8-F8)</x:f>
      </x:c>
      <x:c r="H8" s="48"/>
      <x:c r="I8" s="48"/>
      <x:c r="J8" s="48"/>
      <x:c r="K8" s="48"/>
      <x:c r="L8" s="48"/>
      <x:c r="M8" s="48"/>
      <x:c r="N8" s="48"/>
      <x:c r="O8" s="48"/>
      <x:c r="P8" s="48"/>
      <x:c r="Q8" s="48"/>
      <x:c r="R8" s="40"/>
      <x:c r="S8" s="40"/>
      <x:c r="T8" s="40"/>
      <x:c r="U8" s="40"/>
      <x:c r="V8" s="40"/>
      <x:c r="W8" s="40"/>
    </x:row>
    <x:row r="9">
      <x:c r="A9" s="42" t="str">
        <x:f>IF('01_Setup'!A29="Yes","Yes","No")</x:f>
        <x:v>No</x:v>
      </x:c>
      <x:c r="B9" s="42" t="str">
        <x:f>IF(A9="Yes",'01_Setup'!B29,"")</x:f>
      </x:c>
      <x:c r="C9" s="42" t="str">
        <x:f>IF(A9="Yes",'01_Setup'!C29&amp;"","")</x:f>
      </x:c>
      <x:c r="D9" s="42" t="str">
        <x:f>IF(A9="Yes",'01_Setup'!E29&amp;"","")</x:f>
      </x:c>
      <x:c r="E9" s="48"/>
      <x:c r="F9" s="48"/>
      <x:c r="G9" s="54" t="str">
        <x:f>IF(B9="","",E9-F9)</x:f>
      </x:c>
      <x:c r="H9" s="48"/>
      <x:c r="I9" s="48"/>
      <x:c r="J9" s="48"/>
      <x:c r="K9" s="48"/>
      <x:c r="L9" s="48"/>
      <x:c r="M9" s="48"/>
      <x:c r="N9" s="48"/>
      <x:c r="O9" s="48"/>
      <x:c r="P9" s="48"/>
      <x:c r="Q9" s="48"/>
      <x:c r="R9" s="40"/>
      <x:c r="S9" s="40"/>
      <x:c r="T9" s="40"/>
      <x:c r="U9" s="40"/>
      <x:c r="V9" s="40"/>
      <x:c r="W9" s="40"/>
    </x:row>
    <x:row r="10">
      <x:c r="A10" s="42" t="str">
        <x:f>IF('01_Setup'!A30="Yes","Yes","No")</x:f>
        <x:v>No</x:v>
      </x:c>
      <x:c r="B10" s="42" t="str">
        <x:f>IF(A10="Yes",'01_Setup'!B30,"")</x:f>
      </x:c>
      <x:c r="C10" s="42" t="str">
        <x:f>IF(A10="Yes",'01_Setup'!C30&amp;"","")</x:f>
      </x:c>
      <x:c r="D10" s="42" t="str">
        <x:f>IF(A10="Yes",'01_Setup'!E30&amp;"","")</x:f>
      </x:c>
      <x:c r="E10" s="48"/>
      <x:c r="F10" s="48"/>
      <x:c r="G10" s="54" t="str">
        <x:f>IF(B10="","",E10-F10)</x:f>
      </x:c>
      <x:c r="H10" s="48"/>
      <x:c r="I10" s="48"/>
      <x:c r="J10" s="48"/>
      <x:c r="K10" s="48"/>
      <x:c r="L10" s="48"/>
      <x:c r="M10" s="48"/>
      <x:c r="N10" s="48"/>
      <x:c r="O10" s="48"/>
      <x:c r="P10" s="48"/>
      <x:c r="Q10" s="48"/>
      <x:c r="R10" s="40"/>
      <x:c r="S10" s="40"/>
      <x:c r="T10" s="40"/>
      <x:c r="U10" s="40"/>
      <x:c r="V10" s="40"/>
      <x:c r="W10" s="40"/>
    </x:row>
    <x:row r="11">
      <x:c r="A11" s="42" t="str">
        <x:f>IF('01_Setup'!A31="Yes","Yes","No")</x:f>
        <x:v>No</x:v>
      </x:c>
      <x:c r="B11" s="42" t="str">
        <x:f>IF(A11="Yes",'01_Setup'!B31,"")</x:f>
      </x:c>
      <x:c r="C11" s="42" t="str">
        <x:f>IF(A11="Yes",'01_Setup'!C31&amp;"","")</x:f>
      </x:c>
      <x:c r="D11" s="42" t="str">
        <x:f>IF(A11="Yes",'01_Setup'!E31&amp;"","")</x:f>
      </x:c>
      <x:c r="E11" s="48"/>
      <x:c r="F11" s="48"/>
      <x:c r="G11" s="54" t="str">
        <x:f>IF(B11="","",E11-F11)</x:f>
      </x:c>
      <x:c r="H11" s="48"/>
      <x:c r="I11" s="48"/>
      <x:c r="J11" s="48"/>
      <x:c r="K11" s="48"/>
      <x:c r="L11" s="48"/>
      <x:c r="M11" s="48"/>
      <x:c r="N11" s="48"/>
      <x:c r="O11" s="48"/>
      <x:c r="P11" s="48"/>
      <x:c r="Q11" s="48"/>
      <x:c r="R11" s="40"/>
      <x:c r="S11" s="40"/>
      <x:c r="T11" s="40"/>
      <x:c r="U11" s="40"/>
      <x:c r="V11" s="40"/>
      <x:c r="W11" s="40"/>
    </x:row>
    <x:row r="12">
      <x:c r="A12" s="42" t="str">
        <x:f>IF('01_Setup'!A32="Yes","Yes","No")</x:f>
        <x:v>No</x:v>
      </x:c>
      <x:c r="B12" s="42" t="str">
        <x:f>IF(A12="Yes",'01_Setup'!B32,"")</x:f>
      </x:c>
      <x:c r="C12" s="42" t="str">
        <x:f>IF(A12="Yes",'01_Setup'!C32&amp;"","")</x:f>
      </x:c>
      <x:c r="D12" s="42" t="str">
        <x:f>IF(A12="Yes",'01_Setup'!E32&amp;"","")</x:f>
      </x:c>
      <x:c r="E12" s="48"/>
      <x:c r="F12" s="48"/>
      <x:c r="G12" s="54" t="str">
        <x:f>IF(B12="","",E12-F12)</x:f>
      </x:c>
      <x:c r="H12" s="48"/>
      <x:c r="I12" s="48"/>
      <x:c r="J12" s="48"/>
      <x:c r="K12" s="48"/>
      <x:c r="L12" s="48"/>
      <x:c r="M12" s="48"/>
      <x:c r="N12" s="48"/>
      <x:c r="O12" s="48"/>
      <x:c r="P12" s="48"/>
      <x:c r="Q12" s="48"/>
      <x:c r="R12" s="40"/>
      <x:c r="S12" s="40"/>
      <x:c r="T12" s="40"/>
      <x:c r="U12" s="40"/>
      <x:c r="V12" s="40"/>
      <x:c r="W12" s="40"/>
    </x:row>
    <x:row r="13">
      <x:c r="A13" s="42" t="str">
        <x:f>IF('01_Setup'!A33="Yes","Yes","No")</x:f>
        <x:v>No</x:v>
      </x:c>
      <x:c r="B13" s="42" t="str">
        <x:f>IF(A13="Yes",'01_Setup'!B33,"")</x:f>
      </x:c>
      <x:c r="C13" s="42" t="str">
        <x:f>IF(A13="Yes",'01_Setup'!C33&amp;"","")</x:f>
      </x:c>
      <x:c r="D13" s="42" t="str">
        <x:f>IF(A13="Yes",'01_Setup'!E33&amp;"","")</x:f>
      </x:c>
      <x:c r="E13" s="48"/>
      <x:c r="F13" s="48"/>
      <x:c r="G13" s="54" t="str">
        <x:f>IF(B13="","",E13-F13)</x:f>
      </x:c>
      <x:c r="H13" s="48"/>
      <x:c r="I13" s="48"/>
      <x:c r="J13" s="48"/>
      <x:c r="K13" s="48"/>
      <x:c r="L13" s="48"/>
      <x:c r="M13" s="48"/>
      <x:c r="N13" s="48"/>
      <x:c r="O13" s="48"/>
      <x:c r="P13" s="48"/>
      <x:c r="Q13" s="48"/>
      <x:c r="R13" s="40"/>
      <x:c r="S13" s="40"/>
      <x:c r="T13" s="40"/>
      <x:c r="U13" s="40"/>
      <x:c r="V13" s="40"/>
      <x:c r="W13" s="40"/>
    </x:row>
    <x:row r="14">
      <x:c r="A14" s="42" t="str">
        <x:f>IF('01_Setup'!A34="Yes","Yes","No")</x:f>
        <x:v>No</x:v>
      </x:c>
      <x:c r="B14" s="42" t="str">
        <x:f>IF(A14="Yes",'01_Setup'!B34,"")</x:f>
      </x:c>
      <x:c r="C14" s="42" t="str">
        <x:f>IF(A14="Yes",'01_Setup'!C34&amp;"","")</x:f>
      </x:c>
      <x:c r="D14" s="42" t="str">
        <x:f>IF(A14="Yes",'01_Setup'!E34&amp;"","")</x:f>
      </x:c>
      <x:c r="E14" s="48"/>
      <x:c r="F14" s="48"/>
      <x:c r="G14" s="54" t="str">
        <x:f>IF(B14="","",E14-F14)</x:f>
      </x:c>
      <x:c r="H14" s="48"/>
      <x:c r="I14" s="48"/>
      <x:c r="J14" s="48"/>
      <x:c r="K14" s="48"/>
      <x:c r="L14" s="48"/>
      <x:c r="M14" s="48"/>
      <x:c r="N14" s="48"/>
      <x:c r="O14" s="48"/>
      <x:c r="P14" s="48"/>
      <x:c r="Q14" s="48"/>
      <x:c r="R14" s="40"/>
      <x:c r="S14" s="40"/>
      <x:c r="T14" s="40"/>
      <x:c r="U14" s="40"/>
      <x:c r="V14" s="40"/>
      <x:c r="W14" s="40"/>
    </x:row>
    <x:row r="15">
      <x:c r="A15" s="42" t="str">
        <x:f>IF('01_Setup'!A35="Yes","Yes","No")</x:f>
        <x:v>No</x:v>
      </x:c>
      <x:c r="B15" s="42" t="str">
        <x:f>IF(A15="Yes",'01_Setup'!B35,"")</x:f>
      </x:c>
      <x:c r="C15" s="42" t="str">
        <x:f>IF(A15="Yes",'01_Setup'!C35&amp;"","")</x:f>
      </x:c>
      <x:c r="D15" s="42" t="str">
        <x:f>IF(A15="Yes",'01_Setup'!E35&amp;"","")</x:f>
      </x:c>
      <x:c r="E15" s="48"/>
      <x:c r="F15" s="48"/>
      <x:c r="G15" s="54" t="str">
        <x:f>IF(B15="","",E15-F15)</x:f>
      </x:c>
      <x:c r="H15" s="48"/>
      <x:c r="I15" s="48"/>
      <x:c r="J15" s="48"/>
      <x:c r="K15" s="48"/>
      <x:c r="L15" s="48"/>
      <x:c r="M15" s="48"/>
      <x:c r="N15" s="48"/>
      <x:c r="O15" s="48"/>
      <x:c r="P15" s="48"/>
      <x:c r="Q15" s="48"/>
      <x:c r="R15" s="40"/>
      <x:c r="S15" s="40"/>
      <x:c r="T15" s="40"/>
      <x:c r="U15" s="40"/>
      <x:c r="V15" s="40"/>
      <x:c r="W15" s="40"/>
    </x:row>
    <x:row r="16">
      <x:c r="A16" s="42" t="str">
        <x:f>IF('01_Setup'!A36="Yes","Yes","No")</x:f>
        <x:v>No</x:v>
      </x:c>
      <x:c r="B16" s="42" t="str">
        <x:f>IF(A16="Yes",'01_Setup'!B36,"")</x:f>
      </x:c>
      <x:c r="C16" s="42" t="str">
        <x:f>IF(A16="Yes",'01_Setup'!C36&amp;"","")</x:f>
      </x:c>
      <x:c r="D16" s="42" t="str">
        <x:f>IF(A16="Yes",'01_Setup'!E36&amp;"","")</x:f>
      </x:c>
      <x:c r="E16" s="48"/>
      <x:c r="F16" s="48"/>
      <x:c r="G16" s="54" t="str">
        <x:f>IF(B16="","",E16-F16)</x:f>
      </x:c>
      <x:c r="H16" s="48"/>
      <x:c r="I16" s="48"/>
      <x:c r="J16" s="48"/>
      <x:c r="K16" s="48"/>
      <x:c r="L16" s="48"/>
      <x:c r="M16" s="48"/>
      <x:c r="N16" s="48"/>
      <x:c r="O16" s="48"/>
      <x:c r="P16" s="48"/>
      <x:c r="Q16" s="48"/>
      <x:c r="R16" s="40"/>
      <x:c r="S16" s="40"/>
      <x:c r="T16" s="40"/>
      <x:c r="U16" s="40"/>
      <x:c r="V16" s="40"/>
      <x:c r="W16" s="40"/>
    </x:row>
    <x:row r="17">
      <x:c r="A17" s="50" t="str">
        <x:v>PORTFOLIO</x:v>
      </x:c>
      <x:c r="B17" s="50" t="str">
        <x:v>Control total</x:v>
      </x:c>
      <x:c r="C17" s="50" t="str"/>
      <x:c r="D17" s="50" t="str"/>
      <x:c r="E17" s="52" t="n">
        <x:f>SUM(E7:E16)</x:f>
        <x:v>0</x:v>
      </x:c>
      <x:c r="F17" s="52" t="n">
        <x:f>SUM(F7:F16)</x:f>
        <x:v>0</x:v>
      </x:c>
      <x:c r="G17" s="52" t="n">
        <x:f>SUM(G7:G16)</x:f>
        <x:v>0</x:v>
      </x:c>
      <x:c r="H17" s="52" t="n">
        <x:f>SUM(H7:H16)</x:f>
        <x:v>0</x:v>
      </x:c>
      <x:c r="I17" s="52" t="n">
        <x:f>SUM(I7:I16)</x:f>
        <x:v>0</x:v>
      </x:c>
      <x:c r="J17" s="52" t="n">
        <x:f>SUM(J7:J16)</x:f>
        <x:v>0</x:v>
      </x:c>
      <x:c r="K17" s="52" t="n">
        <x:f>SUM(K7:K16)</x:f>
        <x:v>0</x:v>
      </x:c>
      <x:c r="L17" s="52" t="n">
        <x:f>SUM(L7:L16)</x:f>
        <x:v>0</x:v>
      </x:c>
      <x:c r="M17" s="52" t="n">
        <x:f>SUM(M7:M16)</x:f>
        <x:v>0</x:v>
      </x:c>
      <x:c r="N17" s="52" t="n">
        <x:f>SUM(N7:N16)</x:f>
        <x:v>0</x:v>
      </x:c>
      <x:c r="O17" s="52" t="n">
        <x:f>SUM(O7:O16)</x:f>
        <x:v>0</x:v>
      </x:c>
      <x:c r="P17" s="52" t="n">
        <x:f>SUM(P7:P16)</x:f>
        <x:v>0</x:v>
      </x:c>
      <x:c r="Q17" s="52" t="n">
        <x:f>SUM(Q7:Q16)</x:f>
        <x:v>0</x:v>
      </x:c>
      <x:c r="R17" s="50"/>
      <x:c r="S17" s="50"/>
      <x:c r="T17" s="50"/>
      <x:c r="U17" s="50"/>
      <x:c r="V17" s="50"/>
      <x:c r="W17" s="50"/>
    </x:row>
    <x:row r="19">
      <x:c r="A19" s="63" t="str">
        <x:v>Suggested source: copy the property-level totals from the Annual Summary in the operating workbook. Enter exact figures, not rounded return entries.</x:v>
      </x:c>
      <x:c r="B19" s="63"/>
      <x:c r="C19" s="63"/>
      <x:c r="D19" s="63"/>
      <x:c r="E19" s="63"/>
      <x:c r="F19" s="63"/>
      <x:c r="G19" s="63"/>
      <x:c r="H19" s="63"/>
      <x:c r="I19" s="63"/>
      <x:c r="J19" s="63"/>
      <x:c r="K19" s="63"/>
      <x:c r="L19" s="63"/>
      <x:c r="M19" s="63"/>
      <x:c r="N19" s="63"/>
      <x:c r="O19" s="63"/>
      <x:c r="P19" s="63"/>
      <x:c r="Q19" s="63"/>
      <x:c r="R19" s="63"/>
      <x:c r="S19" s="63"/>
      <x:c r="T19" s="63"/>
      <x:c r="U19" s="63"/>
      <x:c r="V19" s="63"/>
      <x:c r="W19" s="63"/>
    </x:row>
    <x:row r="20">
      <x:c r="A20" s="63"/>
      <x:c r="B20" s="63"/>
      <x:c r="C20" s="63"/>
      <x:c r="D20" s="63"/>
      <x:c r="E20" s="63"/>
      <x:c r="F20" s="63"/>
      <x:c r="G20" s="63"/>
      <x:c r="H20" s="63"/>
      <x:c r="I20" s="63"/>
      <x:c r="J20" s="63"/>
      <x:c r="K20" s="63"/>
      <x:c r="L20" s="63"/>
      <x:c r="M20" s="63"/>
      <x:c r="N20" s="63"/>
      <x:c r="O20" s="63"/>
      <x:c r="P20" s="63"/>
      <x:c r="Q20" s="63"/>
      <x:c r="R20" s="63"/>
      <x:c r="S20" s="63"/>
      <x:c r="T20" s="63"/>
      <x:c r="U20" s="63"/>
      <x:c r="V20" s="63"/>
      <x:c r="W20" s="63"/>
    </x:row>
  </x:sheetData>
  <x:mergeCells>
    <x:mergeCell ref="A3:V4"/>
    <x:mergeCell ref="A1:W1"/>
    <x:mergeCell ref="A19:W20"/>
  </x:mergeCells>
  <x:conditionalFormatting sqref="G7:G16">
    <x:cfRule type="colorScale" priority="1">
      <x:colorScale>
        <x:cfvo type="min"/>
        <x:cfvo type="percentile" val="50"/>
        <x:cfvo type="max"/>
        <x:color rgb="FFFDECEC"/>
        <x:color rgb="FFFFF4CC"/>
        <x:color rgb="FFE8F4EA"/>
      </x:colorScale>
    </x:cfRule>
  </x:conditionalFormatting>
  <x:conditionalFormatting sqref="R7:V16">
    <x:cfRule type="expression" dxfId="0" priority="2">
      <x:formula>OR(R7="No",S7="No",T7="No",U7="No",V7="No")</x:formula>
    </x:cfRule>
  </x:conditionalFormatting>
  <x:dataValidations count="5">
    <x:dataValidation type="list" sqref="R7:R16">
      <x:formula1>"Yes,No,Not applicable"</x:formula1>
    </x:dataValidation>
    <x:dataValidation type="list" sqref="S7:S16">
      <x:formula1>"Yes,No,Not applicable"</x:formula1>
    </x:dataValidation>
    <x:dataValidation type="list" sqref="T7:T16">
      <x:formula1>"Yes,No,Not applicable"</x:formula1>
    </x:dataValidation>
    <x:dataValidation type="list" sqref="U7:U16">
      <x:formula1>"Yes,No,Not applicable"</x:formula1>
    </x:dataValidation>
    <x:dataValidation type="list" sqref="V7:V16">
      <x:formula1>"Yes,No,Not applicable"</x:formula1>
    </x:dataValidation>
  </x:dataValidations>
  <x:pageMargins left="0.7" right="0.7" top="0.75" bottom="0.75" header="0.3" footer="0.3"/>
  <x:tableParts count="1">
    <x:tablePart xmlns:r="http://schemas.openxmlformats.org/officeDocument/2006/relationships" r:id="R2e0d6a574f424592"/>
  </x:tableParts>
</x:worksheet>
</file>

<file path=xl/worksheets/sheet5.xml><?xml version="1.0" encoding="utf-8"?>
<x:worksheet xmlns:x="http://schemas.openxmlformats.org/spreadsheetml/2006/main">
  <x:sheetFormatPr defaultRowHeight="15"/>
  <x:cols>
    <x:col min="1" max="1" width="14" hidden="0" customWidth="1"/>
    <x:col min="2" max="2" width="14" hidden="0" customWidth="1"/>
    <x:col min="3" max="3" width="26" hidden="0" customWidth="1"/>
    <x:col min="4" max="4" width="14"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 min="21" max="21" width="16" hidden="0" customWidth="1"/>
    <x:col min="22" max="22" width="16" hidden="0" customWidth="1"/>
    <x:col min="23" max="23" width="16" hidden="0" customWidth="1"/>
    <x:col min="24" max="24" width="16" hidden="0" customWidth="1"/>
    <x:col min="25" max="25" width="16" hidden="0" customWidth="1"/>
    <x:col min="26" max="26" width="16" hidden="0" customWidth="1"/>
    <x:col min="27" max="27" width="16" hidden="0" customWidth="1"/>
    <x:col min="28" max="28" width="16" hidden="0" customWidth="1"/>
    <x:col min="29" max="29" width="16" hidden="0" customWidth="1"/>
    <x:col min="30" max="30" width="16" hidden="0" customWidth="1"/>
    <x:col min="31" max="31" width="34" hidden="0" customWidth="1"/>
  </x:cols>
  <x:sheetData>
    <x:row r="1" ht="28" customHeight="1">
      <x:c r="A1" s="66" t="str">
        <x:v>Owner and Taxpayer Annual Summary</x:v>
      </x:c>
      <x:c r="B1" s="66"/>
      <x:c r="C1" s="66"/>
      <x:c r="D1" s="66"/>
      <x:c r="E1" s="66"/>
      <x:c r="F1" s="66"/>
      <x:c r="G1" s="66"/>
      <x:c r="H1" s="66"/>
      <x:c r="I1" s="66"/>
      <x:c r="J1" s="66"/>
      <x:c r="K1" s="66"/>
      <x:c r="L1" s="66"/>
      <x:c r="M1" s="66"/>
      <x:c r="N1" s="66"/>
      <x:c r="O1" s="66"/>
      <x:c r="P1" s="66"/>
      <x:c r="Q1" s="66"/>
      <x:c r="R1" s="66"/>
      <x:c r="S1" s="66"/>
      <x:c r="T1" s="66"/>
      <x:c r="U1" s="66"/>
      <x:c r="V1" s="66"/>
      <x:c r="W1" s="66"/>
      <x:c r="X1" s="66"/>
      <x:c r="Y1" s="66"/>
      <x:c r="Z1" s="66"/>
      <x:c r="AA1" s="66"/>
      <x:c r="AB1" s="66"/>
      <x:c r="AC1" s="66"/>
      <x:c r="AD1" s="66"/>
      <x:c r="AE1" s="66"/>
    </x:row>
    <x:row r="3">
      <x:c r="A3" s="16" t="str">
        <x:v>Enter exact taxpayer-level figures after ownership allocation. Ordinary property losses and unused residential finance costs must remain in separate controls.</x:v>
      </x:c>
      <x:c r="B3" s="16"/>
      <x:c r="C3" s="16"/>
      <x:c r="D3" s="16"/>
      <x:c r="E3" s="16"/>
      <x:c r="F3" s="16"/>
      <x:c r="G3" s="16"/>
      <x:c r="H3" s="16"/>
      <x:c r="I3" s="16"/>
      <x:c r="J3" s="16"/>
      <x:c r="K3" s="16"/>
      <x:c r="L3" s="16"/>
      <x:c r="M3" s="16"/>
      <x:c r="N3" s="16"/>
      <x:c r="O3" s="16"/>
      <x:c r="P3" s="16"/>
      <x:c r="Q3" s="16"/>
      <x:c r="R3" s="16"/>
      <x:c r="S3" s="16"/>
      <x:c r="T3" s="16"/>
      <x:c r="U3" s="16"/>
      <x:c r="V3" s="16"/>
      <x:c r="W3" s="16"/>
      <x:c r="X3" s="16"/>
      <x:c r="Y3" s="16"/>
      <x:c r="Z3" s="16"/>
      <x:c r="AA3" s="16"/>
      <x:c r="AB3" s="16"/>
      <x:c r="AC3" s="16"/>
      <x:c r="AD3" s="16"/>
    </x:row>
    <x:row r="4">
      <x:c r="A4" s="16"/>
      <x:c r="B4" s="16"/>
      <x:c r="C4" s="16"/>
      <x:c r="D4" s="16"/>
      <x:c r="E4" s="16"/>
      <x:c r="F4" s="16"/>
      <x:c r="G4" s="16"/>
      <x:c r="H4" s="16"/>
      <x:c r="I4" s="16"/>
      <x:c r="J4" s="16"/>
      <x:c r="K4" s="16"/>
      <x:c r="L4" s="16"/>
      <x:c r="M4" s="16"/>
      <x:c r="N4" s="16"/>
      <x:c r="O4" s="16"/>
      <x:c r="P4" s="16"/>
      <x:c r="Q4" s="16"/>
      <x:c r="R4" s="16"/>
      <x:c r="S4" s="16"/>
      <x:c r="T4" s="16"/>
      <x:c r="U4" s="16"/>
      <x:c r="V4" s="16"/>
      <x:c r="W4" s="16"/>
      <x:c r="X4" s="16"/>
      <x:c r="Y4" s="16"/>
      <x:c r="Z4" s="16"/>
      <x:c r="AA4" s="16"/>
      <x:c r="AB4" s="16"/>
      <x:c r="AC4" s="16"/>
      <x:c r="AD4" s="16"/>
    </x:row>
    <x:row r="6">
      <x:c r="A6" s="28" t="str">
        <x:v>Active</x:v>
      </x:c>
      <x:c r="B6" s="28" t="str">
        <x:v>Owner Code</x:v>
      </x:c>
      <x:c r="C6" s="28" t="str">
        <x:v>Owner / Taxpayer Name</x:v>
      </x:c>
      <x:c r="D6" s="28" t="str">
        <x:v>Property Count</x:v>
      </x:c>
      <x:c r="E6" s="28" t="str">
        <x:v>Gross Receipts</x:v>
      </x:c>
      <x:c r="F6" s="28" t="str">
        <x:v>Non-finance Deductions</x:v>
      </x:c>
      <x:c r="G6" s="28" t="str">
        <x:v>Property Profit</x:v>
      </x:c>
      <x:c r="H6" s="28" t="str">
        <x:v>Ordinary Loss B/F</x:v>
      </x:c>
      <x:c r="I6" s="28" t="str">
        <x:v>Ordinary Loss Used</x:v>
      </x:c>
      <x:c r="J6" s="28" t="str">
        <x:v>Ordinary Loss C/F</x:v>
      </x:c>
      <x:c r="K6" s="28" t="str">
        <x:v>Current Residential Finance Costs</x:v>
      </x:c>
      <x:c r="L6" s="28" t="str">
        <x:v>Unused Finance Costs B/F</x:v>
      </x:c>
      <x:c r="M6" s="28" t="str">
        <x:v>Finance Costs Used</x:v>
      </x:c>
      <x:c r="N6" s="28" t="str">
        <x:v>Finance-Cost Reduction</x:v>
      </x:c>
      <x:c r="O6" s="28" t="str">
        <x:v>Unused Finance Costs C/F</x:v>
      </x:c>
      <x:c r="P6" s="28" t="str">
        <x:v>Employment Income</x:v>
      </x:c>
      <x:c r="Q6" s="28" t="str">
        <x:v>Pension Income</x:v>
      </x:c>
      <x:c r="R6" s="28" t="str">
        <x:v>Other Taxable Income</x:v>
      </x:c>
      <x:c r="S6" s="28" t="str">
        <x:v>Total Income</x:v>
      </x:c>
      <x:c r="T6" s="28" t="str">
        <x:v>Taxable Income</x:v>
      </x:c>
      <x:c r="U6" s="28" t="str">
        <x:v>Estimated Total Income Tax</x:v>
      </x:c>
      <x:c r="V6" s="28" t="str">
        <x:v>Actual PAYE / Tax Deducted</x:v>
      </x:c>
      <x:c r="W6" s="28" t="str">
        <x:v>Estimated SA Balance</x:v>
      </x:c>
      <x:c r="X6" s="28" t="str">
        <x:v>Possible POA 1</x:v>
      </x:c>
      <x:c r="Y6" s="28" t="str">
        <x:v>Possible POA 2</x:v>
      </x:c>
      <x:c r="Z6" s="28" t="str">
        <x:v>Minimum Tax Reserve</x:v>
      </x:c>
      <x:c r="AA6" s="28" t="str">
        <x:v>Economic Cash Movement</x:v>
      </x:c>
      <x:c r="AB6" s="28" t="str">
        <x:v>Post-tax Cash Position</x:v>
      </x:c>
      <x:c r="AC6" s="28" t="str">
        <x:v>Return Required?</x:v>
      </x:c>
      <x:c r="AD6" s="28" t="str">
        <x:v>Return Status</x:v>
      </x:c>
      <x:c r="AE6" s="28" t="str">
        <x:v>Notes</x:v>
      </x:c>
    </x:row>
    <x:row r="7">
      <x:c r="A7" s="42" t="str">
        <x:f>IF('01_Setup'!A18="Yes","Yes","No")</x:f>
        <x:v>Yes</x:v>
      </x:c>
      <x:c r="B7" s="42" t="str">
        <x:f>IF(A7="Yes",'01_Setup'!B18,"")</x:f>
        <x:v>O01</x:v>
      </x:c>
      <x:c r="C7" s="42" t="str">
        <x:f>IF(A7="Yes",'01_Setup'!C18&amp;"","")</x:f>
      </x:c>
      <x:c r="D7" s="40"/>
      <x:c r="E7" s="48"/>
      <x:c r="F7" s="48"/>
      <x:c r="G7" s="54" t="n">
        <x:f>IF(B7="","",E7-F7)</x:f>
        <x:v>0</x:v>
      </x:c>
      <x:c r="H7" s="48"/>
      <x:c r="I7" s="48"/>
      <x:c r="J7" s="48"/>
      <x:c r="K7" s="48"/>
      <x:c r="L7" s="48"/>
      <x:c r="M7" s="48"/>
      <x:c r="N7" s="48"/>
      <x:c r="O7" s="48"/>
      <x:c r="P7" s="48"/>
      <x:c r="Q7" s="48"/>
      <x:c r="R7" s="48"/>
      <x:c r="S7" s="54" t="n">
        <x:f>IF(B7="","",SUM(P7:R7)+G7)</x:f>
        <x:v>0</x:v>
      </x:c>
      <x:c r="T7" s="48"/>
      <x:c r="U7" s="48"/>
      <x:c r="V7" s="48"/>
      <x:c r="W7" s="54" t="n">
        <x:f>IF(B7="","",MAX(U7-V7,0))</x:f>
        <x:v>0</x:v>
      </x:c>
      <x:c r="X7" s="54" t="n">
        <x:f>IF(W7&gt;=1000,W7/2,0)</x:f>
        <x:v>0</x:v>
      </x:c>
      <x:c r="Y7" s="54" t="n">
        <x:f>IF(W7&gt;=1000,W7/2,0)</x:f>
        <x:v>0</x:v>
      </x:c>
      <x:c r="Z7" s="54" t="n">
        <x:f>IF(B7="","",W7)</x:f>
        <x:v>0</x:v>
      </x:c>
      <x:c r="AA7" s="48"/>
      <x:c r="AB7" s="54" t="n">
        <x:f>IF(B7="","",AA7-Z7)</x:f>
        <x:v>0</x:v>
      </x:c>
      <x:c r="AC7" s="40"/>
      <x:c r="AD7" s="40"/>
      <x:c r="AE7" s="40"/>
    </x:row>
    <x:row r="8">
      <x:c r="A8" s="42" t="str">
        <x:f>IF('01_Setup'!A19="Yes","Yes","No")</x:f>
        <x:v>No</x:v>
      </x:c>
      <x:c r="B8" s="42" t="str">
        <x:f>IF(A8="Yes",'01_Setup'!B19,"")</x:f>
      </x:c>
      <x:c r="C8" s="42" t="str">
        <x:f>IF(A8="Yes",'01_Setup'!C19&amp;"","")</x:f>
      </x:c>
      <x:c r="D8" s="40"/>
      <x:c r="E8" s="48"/>
      <x:c r="F8" s="48"/>
      <x:c r="G8" s="54" t="str">
        <x:f>IF(B8="","",E8-F8)</x:f>
      </x:c>
      <x:c r="H8" s="48"/>
      <x:c r="I8" s="48"/>
      <x:c r="J8" s="48"/>
      <x:c r="K8" s="48"/>
      <x:c r="L8" s="48"/>
      <x:c r="M8" s="48"/>
      <x:c r="N8" s="48"/>
      <x:c r="O8" s="48"/>
      <x:c r="P8" s="48"/>
      <x:c r="Q8" s="48"/>
      <x:c r="R8" s="48"/>
      <x:c r="S8" s="54" t="str">
        <x:f>IF(B8="","",SUM(P8:R8)+G8)</x:f>
      </x:c>
      <x:c r="T8" s="48"/>
      <x:c r="U8" s="48"/>
      <x:c r="V8" s="48"/>
      <x:c r="W8" s="54" t="str">
        <x:f>IF(B8="","",MAX(U8-V8,0))</x:f>
      </x:c>
      <x:c r="X8" s="54" t="n">
        <x:f>IF(W8&gt;=1000,W8/2,0)</x:f>
        <x:v>0</x:v>
      </x:c>
      <x:c r="Y8" s="54" t="n">
        <x:f>IF(W8&gt;=1000,W8/2,0)</x:f>
        <x:v>0</x:v>
      </x:c>
      <x:c r="Z8" s="54" t="str">
        <x:f>IF(B8="","",W8)</x:f>
      </x:c>
      <x:c r="AA8" s="48"/>
      <x:c r="AB8" s="54" t="str">
        <x:f>IF(B8="","",AA8-Z8)</x:f>
      </x:c>
      <x:c r="AC8" s="40"/>
      <x:c r="AD8" s="40"/>
      <x:c r="AE8" s="40"/>
    </x:row>
    <x:row r="9">
      <x:c r="A9" s="42" t="str">
        <x:f>IF('01_Setup'!A20="Yes","Yes","No")</x:f>
        <x:v>No</x:v>
      </x:c>
      <x:c r="B9" s="42" t="str">
        <x:f>IF(A9="Yes",'01_Setup'!B20,"")</x:f>
      </x:c>
      <x:c r="C9" s="42" t="str">
        <x:f>IF(A9="Yes",'01_Setup'!C20&amp;"","")</x:f>
      </x:c>
      <x:c r="D9" s="40"/>
      <x:c r="E9" s="48"/>
      <x:c r="F9" s="48"/>
      <x:c r="G9" s="54" t="str">
        <x:f>IF(B9="","",E9-F9)</x:f>
      </x:c>
      <x:c r="H9" s="48"/>
      <x:c r="I9" s="48"/>
      <x:c r="J9" s="48"/>
      <x:c r="K9" s="48"/>
      <x:c r="L9" s="48"/>
      <x:c r="M9" s="48"/>
      <x:c r="N9" s="48"/>
      <x:c r="O9" s="48"/>
      <x:c r="P9" s="48"/>
      <x:c r="Q9" s="48"/>
      <x:c r="R9" s="48"/>
      <x:c r="S9" s="54" t="str">
        <x:f>IF(B9="","",SUM(P9:R9)+G9)</x:f>
      </x:c>
      <x:c r="T9" s="48"/>
      <x:c r="U9" s="48"/>
      <x:c r="V9" s="48"/>
      <x:c r="W9" s="54" t="str">
        <x:f>IF(B9="","",MAX(U9-V9,0))</x:f>
      </x:c>
      <x:c r="X9" s="54" t="n">
        <x:f>IF(W9&gt;=1000,W9/2,0)</x:f>
        <x:v>0</x:v>
      </x:c>
      <x:c r="Y9" s="54" t="n">
        <x:f>IF(W9&gt;=1000,W9/2,0)</x:f>
        <x:v>0</x:v>
      </x:c>
      <x:c r="Z9" s="54" t="str">
        <x:f>IF(B9="","",W9)</x:f>
      </x:c>
      <x:c r="AA9" s="48"/>
      <x:c r="AB9" s="54" t="str">
        <x:f>IF(B9="","",AA9-Z9)</x:f>
      </x:c>
      <x:c r="AC9" s="40"/>
      <x:c r="AD9" s="40"/>
      <x:c r="AE9" s="40"/>
    </x:row>
    <x:row r="10">
      <x:c r="A10" s="42" t="str">
        <x:f>IF('01_Setup'!A21="Yes","Yes","No")</x:f>
        <x:v>No</x:v>
      </x:c>
      <x:c r="B10" s="42" t="str">
        <x:f>IF(A10="Yes",'01_Setup'!B21,"")</x:f>
      </x:c>
      <x:c r="C10" s="42" t="str">
        <x:f>IF(A10="Yes",'01_Setup'!C21&amp;"","")</x:f>
      </x:c>
      <x:c r="D10" s="40"/>
      <x:c r="E10" s="48"/>
      <x:c r="F10" s="48"/>
      <x:c r="G10" s="54" t="str">
        <x:f>IF(B10="","",E10-F10)</x:f>
      </x:c>
      <x:c r="H10" s="48"/>
      <x:c r="I10" s="48"/>
      <x:c r="J10" s="48"/>
      <x:c r="K10" s="48"/>
      <x:c r="L10" s="48"/>
      <x:c r="M10" s="48"/>
      <x:c r="N10" s="48"/>
      <x:c r="O10" s="48"/>
      <x:c r="P10" s="48"/>
      <x:c r="Q10" s="48"/>
      <x:c r="R10" s="48"/>
      <x:c r="S10" s="54" t="str">
        <x:f>IF(B10="","",SUM(P10:R10)+G10)</x:f>
      </x:c>
      <x:c r="T10" s="48"/>
      <x:c r="U10" s="48"/>
      <x:c r="V10" s="48"/>
      <x:c r="W10" s="54" t="str">
        <x:f>IF(B10="","",MAX(U10-V10,0))</x:f>
      </x:c>
      <x:c r="X10" s="54" t="n">
        <x:f>IF(W10&gt;=1000,W10/2,0)</x:f>
        <x:v>0</x:v>
      </x:c>
      <x:c r="Y10" s="54" t="n">
        <x:f>IF(W10&gt;=1000,W10/2,0)</x:f>
        <x:v>0</x:v>
      </x:c>
      <x:c r="Z10" s="54" t="str">
        <x:f>IF(B10="","",W10)</x:f>
      </x:c>
      <x:c r="AA10" s="48"/>
      <x:c r="AB10" s="54" t="str">
        <x:f>IF(B10="","",AA10-Z10)</x:f>
      </x:c>
      <x:c r="AC10" s="40"/>
      <x:c r="AD10" s="40"/>
      <x:c r="AE10" s="40"/>
    </x:row>
    <x:row r="11">
      <x:c r="A11" s="42" t="str">
        <x:f>IF('01_Setup'!A22="Yes","Yes","No")</x:f>
        <x:v>No</x:v>
      </x:c>
      <x:c r="B11" s="42" t="str">
        <x:f>IF(A11="Yes",'01_Setup'!B22,"")</x:f>
      </x:c>
      <x:c r="C11" s="42" t="str">
        <x:f>IF(A11="Yes",'01_Setup'!C22&amp;"","")</x:f>
      </x:c>
      <x:c r="D11" s="40"/>
      <x:c r="E11" s="48"/>
      <x:c r="F11" s="48"/>
      <x:c r="G11" s="54" t="str">
        <x:f>IF(B11="","",E11-F11)</x:f>
      </x:c>
      <x:c r="H11" s="48"/>
      <x:c r="I11" s="48"/>
      <x:c r="J11" s="48"/>
      <x:c r="K11" s="48"/>
      <x:c r="L11" s="48"/>
      <x:c r="M11" s="48"/>
      <x:c r="N11" s="48"/>
      <x:c r="O11" s="48"/>
      <x:c r="P11" s="48"/>
      <x:c r="Q11" s="48"/>
      <x:c r="R11" s="48"/>
      <x:c r="S11" s="54" t="str">
        <x:f>IF(B11="","",SUM(P11:R11)+G11)</x:f>
      </x:c>
      <x:c r="T11" s="48"/>
      <x:c r="U11" s="48"/>
      <x:c r="V11" s="48"/>
      <x:c r="W11" s="54" t="str">
        <x:f>IF(B11="","",MAX(U11-V11,0))</x:f>
      </x:c>
      <x:c r="X11" s="54" t="n">
        <x:f>IF(W11&gt;=1000,W11/2,0)</x:f>
        <x:v>0</x:v>
      </x:c>
      <x:c r="Y11" s="54" t="n">
        <x:f>IF(W11&gt;=1000,W11/2,0)</x:f>
        <x:v>0</x:v>
      </x:c>
      <x:c r="Z11" s="54" t="str">
        <x:f>IF(B11="","",W11)</x:f>
      </x:c>
      <x:c r="AA11" s="48"/>
      <x:c r="AB11" s="54" t="str">
        <x:f>IF(B11="","",AA11-Z11)</x:f>
      </x:c>
      <x:c r="AC11" s="40"/>
      <x:c r="AD11" s="40"/>
      <x:c r="AE11" s="40"/>
    </x:row>
    <x:row r="12">
      <x:c r="A12" s="42" t="str">
        <x:f>IF('01_Setup'!A23="Yes","Yes","No")</x:f>
        <x:v>No</x:v>
      </x:c>
      <x:c r="B12" s="42" t="str">
        <x:f>IF(A12="Yes",'01_Setup'!B23,"")</x:f>
      </x:c>
      <x:c r="C12" s="42" t="str">
        <x:f>IF(A12="Yes",'01_Setup'!C23&amp;"","")</x:f>
      </x:c>
      <x:c r="D12" s="40"/>
      <x:c r="E12" s="48"/>
      <x:c r="F12" s="48"/>
      <x:c r="G12" s="54" t="str">
        <x:f>IF(B12="","",E12-F12)</x:f>
      </x:c>
      <x:c r="H12" s="48"/>
      <x:c r="I12" s="48"/>
      <x:c r="J12" s="48"/>
      <x:c r="K12" s="48"/>
      <x:c r="L12" s="48"/>
      <x:c r="M12" s="48"/>
      <x:c r="N12" s="48"/>
      <x:c r="O12" s="48"/>
      <x:c r="P12" s="48"/>
      <x:c r="Q12" s="48"/>
      <x:c r="R12" s="48"/>
      <x:c r="S12" s="54" t="str">
        <x:f>IF(B12="","",SUM(P12:R12)+G12)</x:f>
      </x:c>
      <x:c r="T12" s="48"/>
      <x:c r="U12" s="48"/>
      <x:c r="V12" s="48"/>
      <x:c r="W12" s="54" t="str">
        <x:f>IF(B12="","",MAX(U12-V12,0))</x:f>
      </x:c>
      <x:c r="X12" s="54" t="n">
        <x:f>IF(W12&gt;=1000,W12/2,0)</x:f>
        <x:v>0</x:v>
      </x:c>
      <x:c r="Y12" s="54" t="n">
        <x:f>IF(W12&gt;=1000,W12/2,0)</x:f>
        <x:v>0</x:v>
      </x:c>
      <x:c r="Z12" s="54" t="str">
        <x:f>IF(B12="","",W12)</x:f>
      </x:c>
      <x:c r="AA12" s="48"/>
      <x:c r="AB12" s="54" t="str">
        <x:f>IF(B12="","",AA12-Z12)</x:f>
      </x:c>
      <x:c r="AC12" s="40"/>
      <x:c r="AD12" s="40"/>
      <x:c r="AE12" s="40"/>
    </x:row>
    <x:row r="13">
      <x:c r="A13" s="50" t="str">
        <x:v>OWNER TOTAL</x:v>
      </x:c>
      <x:c r="B13" s="50" t="str">
        <x:v>Control total</x:v>
      </x:c>
      <x:c r="C13" s="50" t="str"/>
      <x:c r="D13" s="50" t="n">
        <x:f>SUM(D7:D12)</x:f>
        <x:v>0</x:v>
      </x:c>
      <x:c r="E13" s="52" t="n">
        <x:f>SUM(E7:E12)</x:f>
        <x:v>0</x:v>
      </x:c>
      <x:c r="F13" s="52" t="n">
        <x:f>SUM(F7:F12)</x:f>
        <x:v>0</x:v>
      </x:c>
      <x:c r="G13" s="52" t="n">
        <x:f>SUM(G7:G12)</x:f>
        <x:v>0</x:v>
      </x:c>
      <x:c r="H13" s="52" t="n">
        <x:f>SUM(H7:H12)</x:f>
        <x:v>0</x:v>
      </x:c>
      <x:c r="I13" s="52" t="n">
        <x:f>SUM(I7:I12)</x:f>
        <x:v>0</x:v>
      </x:c>
      <x:c r="J13" s="52" t="n">
        <x:f>SUM(J7:J12)</x:f>
        <x:v>0</x:v>
      </x:c>
      <x:c r="K13" s="52" t="n">
        <x:f>SUM(K7:K12)</x:f>
        <x:v>0</x:v>
      </x:c>
      <x:c r="L13" s="52" t="n">
        <x:f>SUM(L7:L12)</x:f>
        <x:v>0</x:v>
      </x:c>
      <x:c r="M13" s="52" t="n">
        <x:f>SUM(M7:M12)</x:f>
        <x:v>0</x:v>
      </x:c>
      <x:c r="N13" s="52" t="n">
        <x:f>SUM(N7:N12)</x:f>
        <x:v>0</x:v>
      </x:c>
      <x:c r="O13" s="52" t="n">
        <x:f>SUM(O7:O12)</x:f>
        <x:v>0</x:v>
      </x:c>
      <x:c r="P13" s="52" t="n">
        <x:f>SUM(P7:P12)</x:f>
        <x:v>0</x:v>
      </x:c>
      <x:c r="Q13" s="52" t="n">
        <x:f>SUM(Q7:Q12)</x:f>
        <x:v>0</x:v>
      </x:c>
      <x:c r="R13" s="52" t="n">
        <x:f>SUM(R7:R12)</x:f>
        <x:v>0</x:v>
      </x:c>
      <x:c r="S13" s="52" t="n">
        <x:f>SUM(S7:S12)</x:f>
        <x:v>0</x:v>
      </x:c>
      <x:c r="T13" s="52" t="n">
        <x:f>SUM(T7:T12)</x:f>
        <x:v>0</x:v>
      </x:c>
      <x:c r="U13" s="52" t="n">
        <x:f>SUM(U7:U12)</x:f>
        <x:v>0</x:v>
      </x:c>
      <x:c r="V13" s="52" t="n">
        <x:f>SUM(V7:V12)</x:f>
        <x:v>0</x:v>
      </x:c>
      <x:c r="W13" s="52" t="n">
        <x:f>SUM(W7:W12)</x:f>
        <x:v>0</x:v>
      </x:c>
      <x:c r="X13" s="52" t="n">
        <x:f>SUM(X7:X12)</x:f>
        <x:v>0</x:v>
      </x:c>
      <x:c r="Y13" s="52" t="n">
        <x:f>SUM(Y7:Y12)</x:f>
        <x:v>0</x:v>
      </x:c>
      <x:c r="Z13" s="52" t="n">
        <x:f>SUM(Z7:Z12)</x:f>
        <x:v>0</x:v>
      </x:c>
      <x:c r="AA13" s="52" t="n">
        <x:f>SUM(AA7:AA12)</x:f>
        <x:v>0</x:v>
      </x:c>
      <x:c r="AB13" s="52" t="n">
        <x:f>SUM(AB7:AB12)</x:f>
        <x:v>0</x:v>
      </x:c>
      <x:c r="AC13" s="50"/>
      <x:c r="AD13" s="50"/>
      <x:c r="AE13" s="50"/>
    </x:row>
    <x:row r="15">
      <x:c r="A15" s="36" t="str">
        <x:v>Payments on account shown here are indicative only. Confirm the statutory tests, tax collected at source, the final Self Assessment calculation and the HMRC statement before relying on them.</x:v>
      </x:c>
      <x:c r="B15" s="36"/>
      <x:c r="C15" s="36"/>
      <x:c r="D15" s="36"/>
      <x:c r="E15" s="36"/>
      <x:c r="F15" s="36"/>
      <x:c r="G15" s="36"/>
      <x:c r="H15" s="36"/>
      <x:c r="I15" s="36"/>
      <x:c r="J15" s="36"/>
      <x:c r="K15" s="36"/>
      <x:c r="L15" s="36"/>
      <x:c r="M15" s="36"/>
      <x:c r="N15" s="36"/>
      <x:c r="O15" s="36"/>
      <x:c r="P15" s="36"/>
      <x:c r="Q15" s="36"/>
      <x:c r="R15" s="36"/>
      <x:c r="S15" s="36"/>
      <x:c r="T15" s="36"/>
      <x:c r="U15" s="36"/>
      <x:c r="V15" s="36"/>
      <x:c r="W15" s="36"/>
      <x:c r="X15" s="36"/>
      <x:c r="Y15" s="36"/>
      <x:c r="Z15" s="36"/>
      <x:c r="AA15" s="36"/>
      <x:c r="AB15" s="36"/>
      <x:c r="AC15" s="36"/>
      <x:c r="AD15" s="36"/>
      <x:c r="AE15" s="36"/>
    </x:row>
    <x:row r="16">
      <x:c r="A16" s="36"/>
      <x:c r="B16" s="36"/>
      <x:c r="C16" s="36"/>
      <x:c r="D16" s="36"/>
      <x:c r="E16" s="36"/>
      <x:c r="F16" s="36"/>
      <x:c r="G16" s="36"/>
      <x:c r="H16" s="36"/>
      <x:c r="I16" s="36"/>
      <x:c r="J16" s="36"/>
      <x:c r="K16" s="36"/>
      <x:c r="L16" s="36"/>
      <x:c r="M16" s="36"/>
      <x:c r="N16" s="36"/>
      <x:c r="O16" s="36"/>
      <x:c r="P16" s="36"/>
      <x:c r="Q16" s="36"/>
      <x:c r="R16" s="36"/>
      <x:c r="S16" s="36"/>
      <x:c r="T16" s="36"/>
      <x:c r="U16" s="36"/>
      <x:c r="V16" s="36"/>
      <x:c r="W16" s="36"/>
      <x:c r="X16" s="36"/>
      <x:c r="Y16" s="36"/>
      <x:c r="Z16" s="36"/>
      <x:c r="AA16" s="36"/>
      <x:c r="AB16" s="36"/>
      <x:c r="AC16" s="36"/>
      <x:c r="AD16" s="36"/>
      <x:c r="AE16" s="36"/>
    </x:row>
  </x:sheetData>
  <x:mergeCells>
    <x:mergeCell ref="A3:AD4"/>
    <x:mergeCell ref="A1:AE1"/>
    <x:mergeCell ref="A15:AE16"/>
  </x:mergeCells>
  <x:conditionalFormatting sqref="AB7:AB12">
    <x:cfRule type="cellIs" dxfId="1" priority="1" operator="lessThan">
      <x:formula>0</x:formula>
    </x:cfRule>
  </x:conditionalFormatting>
  <x:dataValidations count="2">
    <x:dataValidation type="list" sqref="AC7:AC12">
      <x:formula1>"Yes,No,To confirm"</x:formula1>
    </x:dataValidation>
    <x:dataValidation type="list" sqref="AD7:AD12">
      <x:formula1>'99_Lists'!$C$4:$C$7</x:formula1>
    </x:dataValidation>
  </x:dataValidations>
  <x:pageMargins left="0.7" right="0.7" top="0.75" bottom="0.75" header="0.3" footer="0.3"/>
  <x:tableParts count="1">
    <x:tablePart xmlns:r="http://schemas.openxmlformats.org/officeDocument/2006/relationships" r:id="R1a305a18bdc34fef"/>
  </x:tableParts>
</x:worksheet>
</file>

<file path=xl/worksheets/sheet6.xml><?xml version="1.0" encoding="utf-8"?>
<x:worksheet xmlns:x="http://schemas.openxmlformats.org/spreadsheetml/2006/main">
  <x:sheetFormatPr defaultRowHeight="15"/>
  <x:cols>
    <x:col min="1" max="1" width="16" hidden="0" customWidth="1"/>
    <x:col min="2" max="2" width="16" hidden="0" customWidth="1"/>
    <x:col min="3" max="3" width="18" hidden="0" customWidth="1"/>
    <x:col min="4" max="4" width="28" hidden="0" customWidth="1"/>
    <x:col min="5" max="5" width="16" hidden="0" customWidth="1"/>
    <x:col min="6" max="6" width="16" hidden="0" customWidth="1"/>
    <x:col min="7" max="7" width="16" hidden="0" customWidth="1"/>
    <x:col min="8" max="8" width="16" hidden="0" customWidth="1"/>
    <x:col min="9" max="9" width="16" hidden="0" customWidth="1"/>
    <x:col min="10" max="10" width="15" hidden="0" customWidth="1"/>
    <x:col min="11" max="11" width="20" hidden="0" customWidth="1"/>
    <x:col min="12" max="12" width="20" hidden="0" customWidth="1"/>
    <x:col min="13" max="13" width="14" hidden="0" customWidth="1"/>
    <x:col min="14" max="14" width="38" hidden="0" customWidth="1"/>
  </x:cols>
  <x:sheetData>
    <x:row r="1" ht="28" customHeight="1">
      <x:c r="A1" s="66" t="str">
        <x:v>Reconciliation and Control Review</x:v>
      </x:c>
      <x:c r="B1" s="66"/>
      <x:c r="C1" s="66"/>
      <x:c r="D1" s="66"/>
      <x:c r="E1" s="66"/>
      <x:c r="F1" s="66"/>
      <x:c r="G1" s="66"/>
      <x:c r="H1" s="66"/>
      <x:c r="I1" s="66"/>
      <x:c r="J1" s="66"/>
      <x:c r="K1" s="66"/>
      <x:c r="L1" s="66"/>
      <x:c r="M1" s="66"/>
      <x:c r="N1" s="66"/>
      <x:c r="O1" s="32"/>
      <x:c r="P1" s="32"/>
      <x:c r="Q1" s="32"/>
      <x:c r="R1" s="32"/>
      <x:c r="S1" s="32"/>
      <x:c r="T1" s="32"/>
      <x:c r="U1" s="32"/>
      <x:c r="V1" s="32"/>
      <x:c r="W1" s="32"/>
      <x:c r="X1" s="32"/>
      <x:c r="Y1" s="32"/>
      <x:c r="Z1" s="32"/>
      <x:c r="AA1" s="32"/>
      <x:c r="AB1" s="32"/>
      <x:c r="AC1" s="32"/>
      <x:c r="AD1" s="32"/>
      <x:c r="AE1" s="32"/>
    </x:row>
    <x:row r="3">
      <x:c r="A3" s="16" t="str">
        <x:v>Record the internal balance, external balance and any supported timing item. A control is complete when the residual difference is zero or fully explained.</x:v>
      </x:c>
      <x:c r="B3" s="16"/>
      <x:c r="C3" s="16"/>
      <x:c r="D3" s="16"/>
      <x:c r="E3" s="16"/>
      <x:c r="F3" s="16"/>
      <x:c r="G3" s="16"/>
      <x:c r="H3" s="16"/>
      <x:c r="I3" s="16"/>
      <x:c r="J3" s="16"/>
      <x:c r="K3" s="16"/>
      <x:c r="L3" s="16"/>
      <x:c r="M3" s="16"/>
      <x:c r="N3" s="16"/>
    </x:row>
    <x:row r="4">
      <x:c r="A4" s="16"/>
      <x:c r="B4" s="16"/>
      <x:c r="C4" s="16"/>
      <x:c r="D4" s="16"/>
      <x:c r="E4" s="16"/>
      <x:c r="F4" s="16"/>
      <x:c r="G4" s="16"/>
      <x:c r="H4" s="16"/>
      <x:c r="I4" s="16"/>
      <x:c r="J4" s="16"/>
      <x:c r="K4" s="16"/>
      <x:c r="L4" s="16"/>
      <x:c r="M4" s="16"/>
      <x:c r="N4" s="16"/>
    </x:row>
    <x:row r="6">
      <x:c r="A6" s="28" t="str">
        <x:v>Control ID</x:v>
      </x:c>
      <x:c r="B6" s="28" t="str">
        <x:v>Property Code</x:v>
      </x:c>
      <x:c r="C6" s="28" t="str">
        <x:v>Control Area</x:v>
      </x:c>
      <x:c r="D6" s="28" t="str">
        <x:v>Control Description</x:v>
      </x:c>
      <x:c r="E6" s="28" t="str">
        <x:v>Record Balance</x:v>
      </x:c>
      <x:c r="F6" s="28" t="str">
        <x:v>External Balance</x:v>
      </x:c>
      <x:c r="G6" s="28" t="str">
        <x:v>Supported Timing / Reconciling Item</x:v>
      </x:c>
      <x:c r="H6" s="28" t="str">
        <x:v>Adjusted External Balance</x:v>
      </x:c>
      <x:c r="I6" s="28" t="str">
        <x:v>Residual Difference</x:v>
      </x:c>
      <x:c r="J6" s="28" t="str">
        <x:v>Status</x:v>
      </x:c>
      <x:c r="K6" s="28" t="str">
        <x:v>Evidence Ref</x:v>
      </x:c>
      <x:c r="L6" s="28" t="str">
        <x:v>Reviewed By</x:v>
      </x:c>
      <x:c r="M6" s="28" t="str">
        <x:v>Review Date</x:v>
      </x:c>
      <x:c r="N6" s="28" t="str">
        <x:v>Explanation / Correction</x:v>
      </x:c>
    </x:row>
    <x:row r="7">
      <x:c r="A7" s="42" t="str">
        <x:f>IF('01_Setup'!A27="Yes",'01_Setup'!B27&amp;"-"&amp;TEXT(1,"00"),"")</x:f>
        <x:v>P01-01</x:v>
      </x:c>
      <x:c r="B7" s="42" t="str">
        <x:f>IF(A7="","",'01_Setup'!B27)</x:f>
        <x:v>P01</x:v>
      </x:c>
      <x:c r="C7" s="42" t="str">
        <x:f>IF(A7="","","Bank")</x:f>
        <x:v>Bank</x:v>
      </x:c>
      <x:c r="D7" s="42" t="str">
        <x:f>IF(A7="","","Landlord / property bank")</x:f>
        <x:v>Landlord / property bank</x:v>
      </x:c>
      <x:c r="E7" s="48"/>
      <x:c r="F7" s="48"/>
      <x:c r="G7" s="48"/>
      <x:c r="H7" s="54" t="str">
        <x:f>IF(E7="","",F7+G7)</x:f>
      </x:c>
      <x:c r="I7" s="54" t="str">
        <x:f>IF(E7="","",E7-H7)</x:f>
      </x:c>
      <x:c r="J7" s="40"/>
      <x:c r="K7" s="40"/>
      <x:c r="L7" s="40"/>
      <x:c r="M7" s="46"/>
      <x:c r="N7" s="40"/>
    </x:row>
    <x:row r="8">
      <x:c r="A8" s="42" t="str">
        <x:f>IF('01_Setup'!A27="Yes",'01_Setup'!B27&amp;"-"&amp;TEXT(2,"00"),"")</x:f>
        <x:v>P01-02</x:v>
      </x:c>
      <x:c r="B8" s="42" t="str">
        <x:f>IF(A8="","",'01_Setup'!B27)</x:f>
        <x:v>P01</x:v>
      </x:c>
      <x:c r="C8" s="42" t="str">
        <x:f>IF(A8="","","Rent")</x:f>
        <x:v>Rent</x:v>
      </x:c>
      <x:c r="D8" s="42" t="str">
        <x:f>IF(A8="","","Rent ledger")</x:f>
        <x:v>Rent ledger</x:v>
      </x:c>
      <x:c r="E8" s="48"/>
      <x:c r="F8" s="48"/>
      <x:c r="G8" s="48"/>
      <x:c r="H8" s="54" t="str">
        <x:f>IF(E8="","",F8+G8)</x:f>
      </x:c>
      <x:c r="I8" s="54" t="str">
        <x:f>IF(E8="","",E8-H8)</x:f>
      </x:c>
      <x:c r="J8" s="40"/>
      <x:c r="K8" s="40"/>
      <x:c r="L8" s="40"/>
      <x:c r="M8" s="46"/>
      <x:c r="N8" s="40"/>
    </x:row>
    <x:row r="9">
      <x:c r="A9" s="42" t="str">
        <x:f>IF('01_Setup'!A27="Yes",'01_Setup'!B27&amp;"-"&amp;TEXT(3,"00"),"")</x:f>
        <x:v>P01-03</x:v>
      </x:c>
      <x:c r="B9" s="42" t="str">
        <x:f>IF(A9="","",'01_Setup'!B27)</x:f>
        <x:v>P01</x:v>
      </x:c>
      <x:c r="C9" s="42" t="str">
        <x:f>IF(A9="","","Agent")</x:f>
        <x:v>Agent</x:v>
      </x:c>
      <x:c r="D9" s="42" t="str">
        <x:f>IF(A9="","","Letting-agent balance")</x:f>
        <x:v>Letting-agent balance</x:v>
      </x:c>
      <x:c r="E9" s="48"/>
      <x:c r="F9" s="48"/>
      <x:c r="G9" s="48"/>
      <x:c r="H9" s="54" t="str">
        <x:f>IF(E9="","",F9+G9)</x:f>
      </x:c>
      <x:c r="I9" s="54" t="str">
        <x:f>IF(E9="","",E9-H9)</x:f>
      </x:c>
      <x:c r="J9" s="40"/>
      <x:c r="K9" s="40"/>
      <x:c r="L9" s="40"/>
      <x:c r="M9" s="46"/>
      <x:c r="N9" s="40"/>
    </x:row>
    <x:row r="10">
      <x:c r="A10" s="42" t="str">
        <x:f>IF('01_Setup'!A27="Yes",'01_Setup'!B27&amp;"-"&amp;TEXT(4,"00"),"")</x:f>
        <x:v>P01-04</x:v>
      </x:c>
      <x:c r="B10" s="42" t="str">
        <x:f>IF(A10="","",'01_Setup'!B27)</x:f>
        <x:v>P01</x:v>
      </x:c>
      <x:c r="C10" s="42" t="str">
        <x:f>IF(A10="","","Mortgage")</x:f>
        <x:v>Mortgage</x:v>
      </x:c>
      <x:c r="D10" s="42" t="str">
        <x:f>IF(A10="","","Mortgage payments")</x:f>
        <x:v>Mortgage payments</x:v>
      </x:c>
      <x:c r="E10" s="48"/>
      <x:c r="F10" s="48"/>
      <x:c r="G10" s="48"/>
      <x:c r="H10" s="54" t="str">
        <x:f>IF(E10="","",F10+G10)</x:f>
      </x:c>
      <x:c r="I10" s="54" t="str">
        <x:f>IF(E10="","",E10-H10)</x:f>
      </x:c>
      <x:c r="J10" s="40"/>
      <x:c r="K10" s="40"/>
      <x:c r="L10" s="40"/>
      <x:c r="M10" s="46"/>
      <x:c r="N10" s="40"/>
    </x:row>
    <x:row r="11">
      <x:c r="A11" s="42" t="str">
        <x:f>IF('01_Setup'!A27="Yes",'01_Setup'!B27&amp;"-"&amp;TEXT(5,"00"),"")</x:f>
        <x:v>P01-05</x:v>
      </x:c>
      <x:c r="B11" s="42" t="str">
        <x:f>IF(A11="","",'01_Setup'!B27)</x:f>
        <x:v>P01</x:v>
      </x:c>
      <x:c r="C11" s="42" t="str">
        <x:f>IF(A11="","","Mortgage")</x:f>
        <x:v>Mortgage</x:v>
      </x:c>
      <x:c r="D11" s="42" t="str">
        <x:f>IF(A11="","","Residential finance costs")</x:f>
        <x:v>Residential finance costs</x:v>
      </x:c>
      <x:c r="E11" s="48"/>
      <x:c r="F11" s="48"/>
      <x:c r="G11" s="48"/>
      <x:c r="H11" s="54" t="str">
        <x:f>IF(E11="","",F11+G11)</x:f>
      </x:c>
      <x:c r="I11" s="54" t="str">
        <x:f>IF(E11="","",E11-H11)</x:f>
      </x:c>
      <x:c r="J11" s="40"/>
      <x:c r="K11" s="40"/>
      <x:c r="L11" s="40"/>
      <x:c r="M11" s="46"/>
      <x:c r="N11" s="40"/>
    </x:row>
    <x:row r="12">
      <x:c r="A12" s="42" t="str">
        <x:f>IF('01_Setup'!A27="Yes",'01_Setup'!B27&amp;"-"&amp;TEXT(6,"00"),"")</x:f>
        <x:v>P01-06</x:v>
      </x:c>
      <x:c r="B12" s="42" t="str">
        <x:f>IF(A12="","",'01_Setup'!B27)</x:f>
        <x:v>P01</x:v>
      </x:c>
      <x:c r="C12" s="42" t="str">
        <x:f>IF(A12="","","Mortgage")</x:f>
        <x:v>Mortgage</x:v>
      </x:c>
      <x:c r="D12" s="42" t="str">
        <x:f>IF(A12="","","Mortgage principal")</x:f>
        <x:v>Mortgage principal</x:v>
      </x:c>
      <x:c r="E12" s="48"/>
      <x:c r="F12" s="48"/>
      <x:c r="G12" s="48"/>
      <x:c r="H12" s="54" t="str">
        <x:f>IF(E12="","",F12+G12)</x:f>
      </x:c>
      <x:c r="I12" s="54" t="str">
        <x:f>IF(E12="","",E12-H12)</x:f>
      </x:c>
      <x:c r="J12" s="40"/>
      <x:c r="K12" s="40"/>
      <x:c r="L12" s="40"/>
      <x:c r="M12" s="46"/>
      <x:c r="N12" s="40"/>
    </x:row>
    <x:row r="13">
      <x:c r="A13" s="42" t="str">
        <x:f>IF('01_Setup'!A27="Yes",'01_Setup'!B27&amp;"-"&amp;TEXT(7,"00"),"")</x:f>
        <x:v>P01-07</x:v>
      </x:c>
      <x:c r="B13" s="42" t="str">
        <x:f>IF(A13="","",'01_Setup'!B27)</x:f>
        <x:v>P01</x:v>
      </x:c>
      <x:c r="C13" s="42" t="str">
        <x:f>IF(A13="","","Deposits")</x:f>
        <x:v>Deposits</x:v>
      </x:c>
      <x:c r="D13" s="42" t="str">
        <x:f>IF(A13="","","Protected deposits")</x:f>
        <x:v>Protected deposits</x:v>
      </x:c>
      <x:c r="E13" s="48"/>
      <x:c r="F13" s="48"/>
      <x:c r="G13" s="48"/>
      <x:c r="H13" s="54" t="str">
        <x:f>IF(E13="","",F13+G13)</x:f>
      </x:c>
      <x:c r="I13" s="54" t="str">
        <x:f>IF(E13="","",E13-H13)</x:f>
      </x:c>
      <x:c r="J13" s="40"/>
      <x:c r="K13" s="40"/>
      <x:c r="L13" s="40"/>
      <x:c r="M13" s="46"/>
      <x:c r="N13" s="40"/>
    </x:row>
    <x:row r="14">
      <x:c r="A14" s="42" t="str">
        <x:f>IF('01_Setup'!A27="Yes",'01_Setup'!B27&amp;"-"&amp;TEXT(8,"00"),"")</x:f>
        <x:v>P01-08</x:v>
      </x:c>
      <x:c r="B14" s="42" t="str">
        <x:f>IF(A14="","",'01_Setup'!B27)</x:f>
        <x:v>P01</x:v>
      </x:c>
      <x:c r="C14" s="42" t="str">
        <x:f>IF(A14="","","Owner funding")</x:f>
        <x:v>Owner funding</x:v>
      </x:c>
      <x:c r="D14" s="42" t="str">
        <x:f>IF(A14="","","Owner current account")</x:f>
        <x:v>Owner current account</x:v>
      </x:c>
      <x:c r="E14" s="48"/>
      <x:c r="F14" s="48"/>
      <x:c r="G14" s="48"/>
      <x:c r="H14" s="54" t="str">
        <x:f>IF(E14="","",F14+G14)</x:f>
      </x:c>
      <x:c r="I14" s="54" t="str">
        <x:f>IF(E14="","",E14-H14)</x:f>
      </x:c>
      <x:c r="J14" s="40"/>
      <x:c r="K14" s="40"/>
      <x:c r="L14" s="40"/>
      <x:c r="M14" s="46"/>
      <x:c r="N14" s="40"/>
    </x:row>
    <x:row r="15">
      <x:c r="A15" s="42" t="str">
        <x:f>IF('01_Setup'!A27="Yes",'01_Setup'!B27&amp;"-"&amp;TEXT(9,"00"),"")</x:f>
        <x:v>P01-09</x:v>
      </x:c>
      <x:c r="B15" s="42" t="str">
        <x:f>IF(A15="","",'01_Setup'!B27)</x:f>
        <x:v>P01</x:v>
      </x:c>
      <x:c r="C15" s="42" t="str">
        <x:f>IF(A15="","","Documents")</x:f>
        <x:v>Documents</x:v>
      </x:c>
      <x:c r="D15" s="42" t="str">
        <x:f>IF(A15="","","Missing evidence")</x:f>
        <x:v>Missing evidence</x:v>
      </x:c>
      <x:c r="E15" s="48"/>
      <x:c r="F15" s="48"/>
      <x:c r="G15" s="48"/>
      <x:c r="H15" s="54" t="str">
        <x:f>IF(E15="","",F15+G15)</x:f>
      </x:c>
      <x:c r="I15" s="54" t="str">
        <x:f>IF(E15="","",E15-H15)</x:f>
      </x:c>
      <x:c r="J15" s="40"/>
      <x:c r="K15" s="40"/>
      <x:c r="L15" s="40"/>
      <x:c r="M15" s="46"/>
      <x:c r="N15" s="40"/>
    </x:row>
    <x:row r="16">
      <x:c r="A16" s="42" t="str">
        <x:f>IF('01_Setup'!A27="Yes",'01_Setup'!B27&amp;"-"&amp;TEXT(10,"00"),"")</x:f>
        <x:v>P01-10</x:v>
      </x:c>
      <x:c r="B16" s="42" t="str">
        <x:f>IF(A16="","",'01_Setup'!B27)</x:f>
        <x:v>P01</x:v>
      </x:c>
      <x:c r="C16" s="42" t="str">
        <x:f>IF(A16="","","Other")</x:f>
        <x:v>Other</x:v>
      </x:c>
      <x:c r="D16" s="42" t="str">
        <x:f>IF(A16="","","Other annual control")</x:f>
        <x:v>Other annual control</x:v>
      </x:c>
      <x:c r="E16" s="48"/>
      <x:c r="F16" s="48"/>
      <x:c r="G16" s="48"/>
      <x:c r="H16" s="54" t="str">
        <x:f>IF(E16="","",F16+G16)</x:f>
      </x:c>
      <x:c r="I16" s="54" t="str">
        <x:f>IF(E16="","",E16-H16)</x:f>
      </x:c>
      <x:c r="J16" s="40"/>
      <x:c r="K16" s="40"/>
      <x:c r="L16" s="40"/>
      <x:c r="M16" s="46"/>
      <x:c r="N16" s="40"/>
    </x:row>
    <x:row r="17">
      <x:c r="A17" s="42" t="str">
        <x:f>IF('01_Setup'!A28="Yes",'01_Setup'!B28&amp;"-"&amp;TEXT(1,"00"),"")</x:f>
      </x:c>
      <x:c r="B17" s="42" t="str">
        <x:f>IF(A17="","",'01_Setup'!B28)</x:f>
      </x:c>
      <x:c r="C17" s="42" t="str">
        <x:f>IF(A17="","","Bank")</x:f>
      </x:c>
      <x:c r="D17" s="42" t="str">
        <x:f>IF(A17="","","Landlord / property bank")</x:f>
      </x:c>
      <x:c r="E17" s="48"/>
      <x:c r="F17" s="48"/>
      <x:c r="G17" s="48"/>
      <x:c r="H17" s="54" t="str">
        <x:f>IF(E17="","",F17+G17)</x:f>
      </x:c>
      <x:c r="I17" s="54" t="str">
        <x:f>IF(E17="","",E17-H17)</x:f>
      </x:c>
      <x:c r="J17" s="40"/>
      <x:c r="K17" s="40"/>
      <x:c r="L17" s="40"/>
      <x:c r="M17" s="46"/>
      <x:c r="N17" s="40"/>
    </x:row>
    <x:row r="18">
      <x:c r="A18" s="42" t="str">
        <x:f>IF('01_Setup'!A28="Yes",'01_Setup'!B28&amp;"-"&amp;TEXT(2,"00"),"")</x:f>
      </x:c>
      <x:c r="B18" s="42" t="str">
        <x:f>IF(A18="","",'01_Setup'!B28)</x:f>
      </x:c>
      <x:c r="C18" s="42" t="str">
        <x:f>IF(A18="","","Rent")</x:f>
      </x:c>
      <x:c r="D18" s="42" t="str">
        <x:f>IF(A18="","","Rent ledger")</x:f>
      </x:c>
      <x:c r="E18" s="48"/>
      <x:c r="F18" s="48"/>
      <x:c r="G18" s="48"/>
      <x:c r="H18" s="54" t="str">
        <x:f>IF(E18="","",F18+G18)</x:f>
      </x:c>
      <x:c r="I18" s="54" t="str">
        <x:f>IF(E18="","",E18-H18)</x:f>
      </x:c>
      <x:c r="J18" s="40"/>
      <x:c r="K18" s="40"/>
      <x:c r="L18" s="40"/>
      <x:c r="M18" s="46"/>
      <x:c r="N18" s="40"/>
    </x:row>
    <x:row r="19">
      <x:c r="A19" s="42" t="str">
        <x:f>IF('01_Setup'!A28="Yes",'01_Setup'!B28&amp;"-"&amp;TEXT(3,"00"),"")</x:f>
      </x:c>
      <x:c r="B19" s="42" t="str">
        <x:f>IF(A19="","",'01_Setup'!B28)</x:f>
      </x:c>
      <x:c r="C19" s="42" t="str">
        <x:f>IF(A19="","","Agent")</x:f>
      </x:c>
      <x:c r="D19" s="42" t="str">
        <x:f>IF(A19="","","Letting-agent balance")</x:f>
      </x:c>
      <x:c r="E19" s="48"/>
      <x:c r="F19" s="48"/>
      <x:c r="G19" s="48"/>
      <x:c r="H19" s="54" t="str">
        <x:f>IF(E19="","",F19+G19)</x:f>
      </x:c>
      <x:c r="I19" s="54" t="str">
        <x:f>IF(E19="","",E19-H19)</x:f>
      </x:c>
      <x:c r="J19" s="40"/>
      <x:c r="K19" s="40"/>
      <x:c r="L19" s="40"/>
      <x:c r="M19" s="46"/>
      <x:c r="N19" s="40"/>
    </x:row>
    <x:row r="20">
      <x:c r="A20" s="42" t="str">
        <x:f>IF('01_Setup'!A28="Yes",'01_Setup'!B28&amp;"-"&amp;TEXT(4,"00"),"")</x:f>
      </x:c>
      <x:c r="B20" s="42" t="str">
        <x:f>IF(A20="","",'01_Setup'!B28)</x:f>
      </x:c>
      <x:c r="C20" s="42" t="str">
        <x:f>IF(A20="","","Mortgage")</x:f>
      </x:c>
      <x:c r="D20" s="42" t="str">
        <x:f>IF(A20="","","Mortgage payments")</x:f>
      </x:c>
      <x:c r="E20" s="48"/>
      <x:c r="F20" s="48"/>
      <x:c r="G20" s="48"/>
      <x:c r="H20" s="54" t="str">
        <x:f>IF(E20="","",F20+G20)</x:f>
      </x:c>
      <x:c r="I20" s="54" t="str">
        <x:f>IF(E20="","",E20-H20)</x:f>
      </x:c>
      <x:c r="J20" s="40"/>
      <x:c r="K20" s="40"/>
      <x:c r="L20" s="40"/>
      <x:c r="M20" s="46"/>
      <x:c r="N20" s="40"/>
    </x:row>
    <x:row r="21">
      <x:c r="A21" s="42" t="str">
        <x:f>IF('01_Setup'!A28="Yes",'01_Setup'!B28&amp;"-"&amp;TEXT(5,"00"),"")</x:f>
      </x:c>
      <x:c r="B21" s="42" t="str">
        <x:f>IF(A21="","",'01_Setup'!B28)</x:f>
      </x:c>
      <x:c r="C21" s="42" t="str">
        <x:f>IF(A21="","","Mortgage")</x:f>
      </x:c>
      <x:c r="D21" s="42" t="str">
        <x:f>IF(A21="","","Residential finance costs")</x:f>
      </x:c>
      <x:c r="E21" s="48"/>
      <x:c r="F21" s="48"/>
      <x:c r="G21" s="48"/>
      <x:c r="H21" s="54" t="str">
        <x:f>IF(E21="","",F21+G21)</x:f>
      </x:c>
      <x:c r="I21" s="54" t="str">
        <x:f>IF(E21="","",E21-H21)</x:f>
      </x:c>
      <x:c r="J21" s="40"/>
      <x:c r="K21" s="40"/>
      <x:c r="L21" s="40"/>
      <x:c r="M21" s="46"/>
      <x:c r="N21" s="40"/>
    </x:row>
    <x:row r="22">
      <x:c r="A22" s="42" t="str">
        <x:f>IF('01_Setup'!A28="Yes",'01_Setup'!B28&amp;"-"&amp;TEXT(6,"00"),"")</x:f>
      </x:c>
      <x:c r="B22" s="42" t="str">
        <x:f>IF(A22="","",'01_Setup'!B28)</x:f>
      </x:c>
      <x:c r="C22" s="42" t="str">
        <x:f>IF(A22="","","Mortgage")</x:f>
      </x:c>
      <x:c r="D22" s="42" t="str">
        <x:f>IF(A22="","","Mortgage principal")</x:f>
      </x:c>
      <x:c r="E22" s="48"/>
      <x:c r="F22" s="48"/>
      <x:c r="G22" s="48"/>
      <x:c r="H22" s="54" t="str">
        <x:f>IF(E22="","",F22+G22)</x:f>
      </x:c>
      <x:c r="I22" s="54" t="str">
        <x:f>IF(E22="","",E22-H22)</x:f>
      </x:c>
      <x:c r="J22" s="40"/>
      <x:c r="K22" s="40"/>
      <x:c r="L22" s="40"/>
      <x:c r="M22" s="46"/>
      <x:c r="N22" s="40"/>
    </x:row>
    <x:row r="23">
      <x:c r="A23" s="42" t="str">
        <x:f>IF('01_Setup'!A28="Yes",'01_Setup'!B28&amp;"-"&amp;TEXT(7,"00"),"")</x:f>
      </x:c>
      <x:c r="B23" s="42" t="str">
        <x:f>IF(A23="","",'01_Setup'!B28)</x:f>
      </x:c>
      <x:c r="C23" s="42" t="str">
        <x:f>IF(A23="","","Deposits")</x:f>
      </x:c>
      <x:c r="D23" s="42" t="str">
        <x:f>IF(A23="","","Protected deposits")</x:f>
      </x:c>
      <x:c r="E23" s="48"/>
      <x:c r="F23" s="48"/>
      <x:c r="G23" s="48"/>
      <x:c r="H23" s="54" t="str">
        <x:f>IF(E23="","",F23+G23)</x:f>
      </x:c>
      <x:c r="I23" s="54" t="str">
        <x:f>IF(E23="","",E23-H23)</x:f>
      </x:c>
      <x:c r="J23" s="40"/>
      <x:c r="K23" s="40"/>
      <x:c r="L23" s="40"/>
      <x:c r="M23" s="46"/>
      <x:c r="N23" s="40"/>
    </x:row>
    <x:row r="24">
      <x:c r="A24" s="42" t="str">
        <x:f>IF('01_Setup'!A28="Yes",'01_Setup'!B28&amp;"-"&amp;TEXT(8,"00"),"")</x:f>
      </x:c>
      <x:c r="B24" s="42" t="str">
        <x:f>IF(A24="","",'01_Setup'!B28)</x:f>
      </x:c>
      <x:c r="C24" s="42" t="str">
        <x:f>IF(A24="","","Owner funding")</x:f>
      </x:c>
      <x:c r="D24" s="42" t="str">
        <x:f>IF(A24="","","Owner current account")</x:f>
      </x:c>
      <x:c r="E24" s="48"/>
      <x:c r="F24" s="48"/>
      <x:c r="G24" s="48"/>
      <x:c r="H24" s="54" t="str">
        <x:f>IF(E24="","",F24+G24)</x:f>
      </x:c>
      <x:c r="I24" s="54" t="str">
        <x:f>IF(E24="","",E24-H24)</x:f>
      </x:c>
      <x:c r="J24" s="40"/>
      <x:c r="K24" s="40"/>
      <x:c r="L24" s="40"/>
      <x:c r="M24" s="46"/>
      <x:c r="N24" s="40"/>
    </x:row>
    <x:row r="25">
      <x:c r="A25" s="42" t="str">
        <x:f>IF('01_Setup'!A28="Yes",'01_Setup'!B28&amp;"-"&amp;TEXT(9,"00"),"")</x:f>
      </x:c>
      <x:c r="B25" s="42" t="str">
        <x:f>IF(A25="","",'01_Setup'!B28)</x:f>
      </x:c>
      <x:c r="C25" s="42" t="str">
        <x:f>IF(A25="","","Documents")</x:f>
      </x:c>
      <x:c r="D25" s="42" t="str">
        <x:f>IF(A25="","","Missing evidence")</x:f>
      </x:c>
      <x:c r="E25" s="48"/>
      <x:c r="F25" s="48"/>
      <x:c r="G25" s="48"/>
      <x:c r="H25" s="54" t="str">
        <x:f>IF(E25="","",F25+G25)</x:f>
      </x:c>
      <x:c r="I25" s="54" t="str">
        <x:f>IF(E25="","",E25-H25)</x:f>
      </x:c>
      <x:c r="J25" s="40"/>
      <x:c r="K25" s="40"/>
      <x:c r="L25" s="40"/>
      <x:c r="M25" s="46"/>
      <x:c r="N25" s="40"/>
    </x:row>
    <x:row r="26">
      <x:c r="A26" s="42" t="str">
        <x:f>IF('01_Setup'!A28="Yes",'01_Setup'!B28&amp;"-"&amp;TEXT(10,"00"),"")</x:f>
      </x:c>
      <x:c r="B26" s="42" t="str">
        <x:f>IF(A26="","",'01_Setup'!B28)</x:f>
      </x:c>
      <x:c r="C26" s="42" t="str">
        <x:f>IF(A26="","","Other")</x:f>
      </x:c>
      <x:c r="D26" s="42" t="str">
        <x:f>IF(A26="","","Other annual control")</x:f>
      </x:c>
      <x:c r="E26" s="48"/>
      <x:c r="F26" s="48"/>
      <x:c r="G26" s="48"/>
      <x:c r="H26" s="54" t="str">
        <x:f>IF(E26="","",F26+G26)</x:f>
      </x:c>
      <x:c r="I26" s="54" t="str">
        <x:f>IF(E26="","",E26-H26)</x:f>
      </x:c>
      <x:c r="J26" s="40"/>
      <x:c r="K26" s="40"/>
      <x:c r="L26" s="40"/>
      <x:c r="M26" s="46"/>
      <x:c r="N26" s="40"/>
    </x:row>
    <x:row r="27">
      <x:c r="A27" s="42" t="str">
        <x:f>IF('01_Setup'!A29="Yes",'01_Setup'!B29&amp;"-"&amp;TEXT(1,"00"),"")</x:f>
      </x:c>
      <x:c r="B27" s="42" t="str">
        <x:f>IF(A27="","",'01_Setup'!B29)</x:f>
      </x:c>
      <x:c r="C27" s="42" t="str">
        <x:f>IF(A27="","","Bank")</x:f>
      </x:c>
      <x:c r="D27" s="42" t="str">
        <x:f>IF(A27="","","Landlord / property bank")</x:f>
      </x:c>
      <x:c r="E27" s="48"/>
      <x:c r="F27" s="48"/>
      <x:c r="G27" s="48"/>
      <x:c r="H27" s="54" t="str">
        <x:f>IF(E27="","",F27+G27)</x:f>
      </x:c>
      <x:c r="I27" s="54" t="str">
        <x:f>IF(E27="","",E27-H27)</x:f>
      </x:c>
      <x:c r="J27" s="40"/>
      <x:c r="K27" s="40"/>
      <x:c r="L27" s="40"/>
      <x:c r="M27" s="46"/>
      <x:c r="N27" s="40"/>
    </x:row>
    <x:row r="28">
      <x:c r="A28" s="42" t="str">
        <x:f>IF('01_Setup'!A29="Yes",'01_Setup'!B29&amp;"-"&amp;TEXT(2,"00"),"")</x:f>
      </x:c>
      <x:c r="B28" s="42" t="str">
        <x:f>IF(A28="","",'01_Setup'!B29)</x:f>
      </x:c>
      <x:c r="C28" s="42" t="str">
        <x:f>IF(A28="","","Rent")</x:f>
      </x:c>
      <x:c r="D28" s="42" t="str">
        <x:f>IF(A28="","","Rent ledger")</x:f>
      </x:c>
      <x:c r="E28" s="48"/>
      <x:c r="F28" s="48"/>
      <x:c r="G28" s="48"/>
      <x:c r="H28" s="54" t="str">
        <x:f>IF(E28="","",F28+G28)</x:f>
      </x:c>
      <x:c r="I28" s="54" t="str">
        <x:f>IF(E28="","",E28-H28)</x:f>
      </x:c>
      <x:c r="J28" s="40"/>
      <x:c r="K28" s="40"/>
      <x:c r="L28" s="40"/>
      <x:c r="M28" s="46"/>
      <x:c r="N28" s="40"/>
    </x:row>
    <x:row r="29">
      <x:c r="A29" s="42" t="str">
        <x:f>IF('01_Setup'!A29="Yes",'01_Setup'!B29&amp;"-"&amp;TEXT(3,"00"),"")</x:f>
      </x:c>
      <x:c r="B29" s="42" t="str">
        <x:f>IF(A29="","",'01_Setup'!B29)</x:f>
      </x:c>
      <x:c r="C29" s="42" t="str">
        <x:f>IF(A29="","","Agent")</x:f>
      </x:c>
      <x:c r="D29" s="42" t="str">
        <x:f>IF(A29="","","Letting-agent balance")</x:f>
      </x:c>
      <x:c r="E29" s="48"/>
      <x:c r="F29" s="48"/>
      <x:c r="G29" s="48"/>
      <x:c r="H29" s="54" t="str">
        <x:f>IF(E29="","",F29+G29)</x:f>
      </x:c>
      <x:c r="I29" s="54" t="str">
        <x:f>IF(E29="","",E29-H29)</x:f>
      </x:c>
      <x:c r="J29" s="40"/>
      <x:c r="K29" s="40"/>
      <x:c r="L29" s="40"/>
      <x:c r="M29" s="46"/>
      <x:c r="N29" s="40"/>
    </x:row>
    <x:row r="30">
      <x:c r="A30" s="42" t="str">
        <x:f>IF('01_Setup'!A29="Yes",'01_Setup'!B29&amp;"-"&amp;TEXT(4,"00"),"")</x:f>
      </x:c>
      <x:c r="B30" s="42" t="str">
        <x:f>IF(A30="","",'01_Setup'!B29)</x:f>
      </x:c>
      <x:c r="C30" s="42" t="str">
        <x:f>IF(A30="","","Mortgage")</x:f>
      </x:c>
      <x:c r="D30" s="42" t="str">
        <x:f>IF(A30="","","Mortgage payments")</x:f>
      </x:c>
      <x:c r="E30" s="48"/>
      <x:c r="F30" s="48"/>
      <x:c r="G30" s="48"/>
      <x:c r="H30" s="54" t="str">
        <x:f>IF(E30="","",F30+G30)</x:f>
      </x:c>
      <x:c r="I30" s="54" t="str">
        <x:f>IF(E30="","",E30-H30)</x:f>
      </x:c>
      <x:c r="J30" s="40"/>
      <x:c r="K30" s="40"/>
      <x:c r="L30" s="40"/>
      <x:c r="M30" s="46"/>
      <x:c r="N30" s="40"/>
    </x:row>
    <x:row r="31">
      <x:c r="A31" s="42" t="str">
        <x:f>IF('01_Setup'!A29="Yes",'01_Setup'!B29&amp;"-"&amp;TEXT(5,"00"),"")</x:f>
      </x:c>
      <x:c r="B31" s="42" t="str">
        <x:f>IF(A31="","",'01_Setup'!B29)</x:f>
      </x:c>
      <x:c r="C31" s="42" t="str">
        <x:f>IF(A31="","","Mortgage")</x:f>
      </x:c>
      <x:c r="D31" s="42" t="str">
        <x:f>IF(A31="","","Residential finance costs")</x:f>
      </x:c>
      <x:c r="E31" s="48"/>
      <x:c r="F31" s="48"/>
      <x:c r="G31" s="48"/>
      <x:c r="H31" s="54" t="str">
        <x:f>IF(E31="","",F31+G31)</x:f>
      </x:c>
      <x:c r="I31" s="54" t="str">
        <x:f>IF(E31="","",E31-H31)</x:f>
      </x:c>
      <x:c r="J31" s="40"/>
      <x:c r="K31" s="40"/>
      <x:c r="L31" s="40"/>
      <x:c r="M31" s="46"/>
      <x:c r="N31" s="40"/>
    </x:row>
    <x:row r="32">
      <x:c r="A32" s="42" t="str">
        <x:f>IF('01_Setup'!A29="Yes",'01_Setup'!B29&amp;"-"&amp;TEXT(6,"00"),"")</x:f>
      </x:c>
      <x:c r="B32" s="42" t="str">
        <x:f>IF(A32="","",'01_Setup'!B29)</x:f>
      </x:c>
      <x:c r="C32" s="42" t="str">
        <x:f>IF(A32="","","Mortgage")</x:f>
      </x:c>
      <x:c r="D32" s="42" t="str">
        <x:f>IF(A32="","","Mortgage principal")</x:f>
      </x:c>
      <x:c r="E32" s="48"/>
      <x:c r="F32" s="48"/>
      <x:c r="G32" s="48"/>
      <x:c r="H32" s="54" t="str">
        <x:f>IF(E32="","",F32+G32)</x:f>
      </x:c>
      <x:c r="I32" s="54" t="str">
        <x:f>IF(E32="","",E32-H32)</x:f>
      </x:c>
      <x:c r="J32" s="40"/>
      <x:c r="K32" s="40"/>
      <x:c r="L32" s="40"/>
      <x:c r="M32" s="46"/>
      <x:c r="N32" s="40"/>
    </x:row>
    <x:row r="33">
      <x:c r="A33" s="42" t="str">
        <x:f>IF('01_Setup'!A29="Yes",'01_Setup'!B29&amp;"-"&amp;TEXT(7,"00"),"")</x:f>
      </x:c>
      <x:c r="B33" s="42" t="str">
        <x:f>IF(A33="","",'01_Setup'!B29)</x:f>
      </x:c>
      <x:c r="C33" s="42" t="str">
        <x:f>IF(A33="","","Deposits")</x:f>
      </x:c>
      <x:c r="D33" s="42" t="str">
        <x:f>IF(A33="","","Protected deposits")</x:f>
      </x:c>
      <x:c r="E33" s="48"/>
      <x:c r="F33" s="48"/>
      <x:c r="G33" s="48"/>
      <x:c r="H33" s="54" t="str">
        <x:f>IF(E33="","",F33+G33)</x:f>
      </x:c>
      <x:c r="I33" s="54" t="str">
        <x:f>IF(E33="","",E33-H33)</x:f>
      </x:c>
      <x:c r="J33" s="40"/>
      <x:c r="K33" s="40"/>
      <x:c r="L33" s="40"/>
      <x:c r="M33" s="46"/>
      <x:c r="N33" s="40"/>
    </x:row>
    <x:row r="34">
      <x:c r="A34" s="42" t="str">
        <x:f>IF('01_Setup'!A29="Yes",'01_Setup'!B29&amp;"-"&amp;TEXT(8,"00"),"")</x:f>
      </x:c>
      <x:c r="B34" s="42" t="str">
        <x:f>IF(A34="","",'01_Setup'!B29)</x:f>
      </x:c>
      <x:c r="C34" s="42" t="str">
        <x:f>IF(A34="","","Owner funding")</x:f>
      </x:c>
      <x:c r="D34" s="42" t="str">
        <x:f>IF(A34="","","Owner current account")</x:f>
      </x:c>
      <x:c r="E34" s="48"/>
      <x:c r="F34" s="48"/>
      <x:c r="G34" s="48"/>
      <x:c r="H34" s="54" t="str">
        <x:f>IF(E34="","",F34+G34)</x:f>
      </x:c>
      <x:c r="I34" s="54" t="str">
        <x:f>IF(E34="","",E34-H34)</x:f>
      </x:c>
      <x:c r="J34" s="40"/>
      <x:c r="K34" s="40"/>
      <x:c r="L34" s="40"/>
      <x:c r="M34" s="46"/>
      <x:c r="N34" s="40"/>
    </x:row>
    <x:row r="35">
      <x:c r="A35" s="42" t="str">
        <x:f>IF('01_Setup'!A29="Yes",'01_Setup'!B29&amp;"-"&amp;TEXT(9,"00"),"")</x:f>
      </x:c>
      <x:c r="B35" s="42" t="str">
        <x:f>IF(A35="","",'01_Setup'!B29)</x:f>
      </x:c>
      <x:c r="C35" s="42" t="str">
        <x:f>IF(A35="","","Documents")</x:f>
      </x:c>
      <x:c r="D35" s="42" t="str">
        <x:f>IF(A35="","","Missing evidence")</x:f>
      </x:c>
      <x:c r="E35" s="48"/>
      <x:c r="F35" s="48"/>
      <x:c r="G35" s="48"/>
      <x:c r="H35" s="54" t="str">
        <x:f>IF(E35="","",F35+G35)</x:f>
      </x:c>
      <x:c r="I35" s="54" t="str">
        <x:f>IF(E35="","",E35-H35)</x:f>
      </x:c>
      <x:c r="J35" s="40"/>
      <x:c r="K35" s="40"/>
      <x:c r="L35" s="40"/>
      <x:c r="M35" s="46"/>
      <x:c r="N35" s="40"/>
    </x:row>
    <x:row r="36">
      <x:c r="A36" s="42" t="str">
        <x:f>IF('01_Setup'!A29="Yes",'01_Setup'!B29&amp;"-"&amp;TEXT(10,"00"),"")</x:f>
      </x:c>
      <x:c r="B36" s="42" t="str">
        <x:f>IF(A36="","",'01_Setup'!B29)</x:f>
      </x:c>
      <x:c r="C36" s="42" t="str">
        <x:f>IF(A36="","","Other")</x:f>
      </x:c>
      <x:c r="D36" s="42" t="str">
        <x:f>IF(A36="","","Other annual control")</x:f>
      </x:c>
      <x:c r="E36" s="48"/>
      <x:c r="F36" s="48"/>
      <x:c r="G36" s="48"/>
      <x:c r="H36" s="54" t="str">
        <x:f>IF(E36="","",F36+G36)</x:f>
      </x:c>
      <x:c r="I36" s="54" t="str">
        <x:f>IF(E36="","",E36-H36)</x:f>
      </x:c>
      <x:c r="J36" s="40"/>
      <x:c r="K36" s="40"/>
      <x:c r="L36" s="40"/>
      <x:c r="M36" s="46"/>
      <x:c r="N36" s="40"/>
    </x:row>
    <x:row r="37">
      <x:c r="A37" s="42" t="str">
        <x:f>IF('01_Setup'!A30="Yes",'01_Setup'!B30&amp;"-"&amp;TEXT(1,"00"),"")</x:f>
      </x:c>
      <x:c r="B37" s="42" t="str">
        <x:f>IF(A37="","",'01_Setup'!B30)</x:f>
      </x:c>
      <x:c r="C37" s="42" t="str">
        <x:f>IF(A37="","","Bank")</x:f>
      </x:c>
      <x:c r="D37" s="42" t="str">
        <x:f>IF(A37="","","Landlord / property bank")</x:f>
      </x:c>
      <x:c r="E37" s="48"/>
      <x:c r="F37" s="48"/>
      <x:c r="G37" s="48"/>
      <x:c r="H37" s="54" t="str">
        <x:f>IF(E37="","",F37+G37)</x:f>
      </x:c>
      <x:c r="I37" s="54" t="str">
        <x:f>IF(E37="","",E37-H37)</x:f>
      </x:c>
      <x:c r="J37" s="40"/>
      <x:c r="K37" s="40"/>
      <x:c r="L37" s="40"/>
      <x:c r="M37" s="46"/>
      <x:c r="N37" s="40"/>
    </x:row>
    <x:row r="38">
      <x:c r="A38" s="42" t="str">
        <x:f>IF('01_Setup'!A30="Yes",'01_Setup'!B30&amp;"-"&amp;TEXT(2,"00"),"")</x:f>
      </x:c>
      <x:c r="B38" s="42" t="str">
        <x:f>IF(A38="","",'01_Setup'!B30)</x:f>
      </x:c>
      <x:c r="C38" s="42" t="str">
        <x:f>IF(A38="","","Rent")</x:f>
      </x:c>
      <x:c r="D38" s="42" t="str">
        <x:f>IF(A38="","","Rent ledger")</x:f>
      </x:c>
      <x:c r="E38" s="48"/>
      <x:c r="F38" s="48"/>
      <x:c r="G38" s="48"/>
      <x:c r="H38" s="54" t="str">
        <x:f>IF(E38="","",F38+G38)</x:f>
      </x:c>
      <x:c r="I38" s="54" t="str">
        <x:f>IF(E38="","",E38-H38)</x:f>
      </x:c>
      <x:c r="J38" s="40"/>
      <x:c r="K38" s="40"/>
      <x:c r="L38" s="40"/>
      <x:c r="M38" s="46"/>
      <x:c r="N38" s="40"/>
    </x:row>
    <x:row r="39">
      <x:c r="A39" s="42" t="str">
        <x:f>IF('01_Setup'!A30="Yes",'01_Setup'!B30&amp;"-"&amp;TEXT(3,"00"),"")</x:f>
      </x:c>
      <x:c r="B39" s="42" t="str">
        <x:f>IF(A39="","",'01_Setup'!B30)</x:f>
      </x:c>
      <x:c r="C39" s="42" t="str">
        <x:f>IF(A39="","","Agent")</x:f>
      </x:c>
      <x:c r="D39" s="42" t="str">
        <x:f>IF(A39="","","Letting-agent balance")</x:f>
      </x:c>
      <x:c r="E39" s="48"/>
      <x:c r="F39" s="48"/>
      <x:c r="G39" s="48"/>
      <x:c r="H39" s="54" t="str">
        <x:f>IF(E39="","",F39+G39)</x:f>
      </x:c>
      <x:c r="I39" s="54" t="str">
        <x:f>IF(E39="","",E39-H39)</x:f>
      </x:c>
      <x:c r="J39" s="40"/>
      <x:c r="K39" s="40"/>
      <x:c r="L39" s="40"/>
      <x:c r="M39" s="46"/>
      <x:c r="N39" s="40"/>
    </x:row>
    <x:row r="40">
      <x:c r="A40" s="42" t="str">
        <x:f>IF('01_Setup'!A30="Yes",'01_Setup'!B30&amp;"-"&amp;TEXT(4,"00"),"")</x:f>
      </x:c>
      <x:c r="B40" s="42" t="str">
        <x:f>IF(A40="","",'01_Setup'!B30)</x:f>
      </x:c>
      <x:c r="C40" s="42" t="str">
        <x:f>IF(A40="","","Mortgage")</x:f>
      </x:c>
      <x:c r="D40" s="42" t="str">
        <x:f>IF(A40="","","Mortgage payments")</x:f>
      </x:c>
      <x:c r="E40" s="48"/>
      <x:c r="F40" s="48"/>
      <x:c r="G40" s="48"/>
      <x:c r="H40" s="54" t="str">
        <x:f>IF(E40="","",F40+G40)</x:f>
      </x:c>
      <x:c r="I40" s="54" t="str">
        <x:f>IF(E40="","",E40-H40)</x:f>
      </x:c>
      <x:c r="J40" s="40"/>
      <x:c r="K40" s="40"/>
      <x:c r="L40" s="40"/>
      <x:c r="M40" s="46"/>
      <x:c r="N40" s="40"/>
    </x:row>
    <x:row r="41">
      <x:c r="A41" s="42" t="str">
        <x:f>IF('01_Setup'!A30="Yes",'01_Setup'!B30&amp;"-"&amp;TEXT(5,"00"),"")</x:f>
      </x:c>
      <x:c r="B41" s="42" t="str">
        <x:f>IF(A41="","",'01_Setup'!B30)</x:f>
      </x:c>
      <x:c r="C41" s="42" t="str">
        <x:f>IF(A41="","","Mortgage")</x:f>
      </x:c>
      <x:c r="D41" s="42" t="str">
        <x:f>IF(A41="","","Residential finance costs")</x:f>
      </x:c>
      <x:c r="E41" s="48"/>
      <x:c r="F41" s="48"/>
      <x:c r="G41" s="48"/>
      <x:c r="H41" s="54" t="str">
        <x:f>IF(E41="","",F41+G41)</x:f>
      </x:c>
      <x:c r="I41" s="54" t="str">
        <x:f>IF(E41="","",E41-H41)</x:f>
      </x:c>
      <x:c r="J41" s="40"/>
      <x:c r="K41" s="40"/>
      <x:c r="L41" s="40"/>
      <x:c r="M41" s="46"/>
      <x:c r="N41" s="40"/>
    </x:row>
    <x:row r="42">
      <x:c r="A42" s="42" t="str">
        <x:f>IF('01_Setup'!A30="Yes",'01_Setup'!B30&amp;"-"&amp;TEXT(6,"00"),"")</x:f>
      </x:c>
      <x:c r="B42" s="42" t="str">
        <x:f>IF(A42="","",'01_Setup'!B30)</x:f>
      </x:c>
      <x:c r="C42" s="42" t="str">
        <x:f>IF(A42="","","Mortgage")</x:f>
      </x:c>
      <x:c r="D42" s="42" t="str">
        <x:f>IF(A42="","","Mortgage principal")</x:f>
      </x:c>
      <x:c r="E42" s="48"/>
      <x:c r="F42" s="48"/>
      <x:c r="G42" s="48"/>
      <x:c r="H42" s="54" t="str">
        <x:f>IF(E42="","",F42+G42)</x:f>
      </x:c>
      <x:c r="I42" s="54" t="str">
        <x:f>IF(E42="","",E42-H42)</x:f>
      </x:c>
      <x:c r="J42" s="40"/>
      <x:c r="K42" s="40"/>
      <x:c r="L42" s="40"/>
      <x:c r="M42" s="46"/>
      <x:c r="N42" s="40"/>
    </x:row>
    <x:row r="43">
      <x:c r="A43" s="42" t="str">
        <x:f>IF('01_Setup'!A30="Yes",'01_Setup'!B30&amp;"-"&amp;TEXT(7,"00"),"")</x:f>
      </x:c>
      <x:c r="B43" s="42" t="str">
        <x:f>IF(A43="","",'01_Setup'!B30)</x:f>
      </x:c>
      <x:c r="C43" s="42" t="str">
        <x:f>IF(A43="","","Deposits")</x:f>
      </x:c>
      <x:c r="D43" s="42" t="str">
        <x:f>IF(A43="","","Protected deposits")</x:f>
      </x:c>
      <x:c r="E43" s="48"/>
      <x:c r="F43" s="48"/>
      <x:c r="G43" s="48"/>
      <x:c r="H43" s="54" t="str">
        <x:f>IF(E43="","",F43+G43)</x:f>
      </x:c>
      <x:c r="I43" s="54" t="str">
        <x:f>IF(E43="","",E43-H43)</x:f>
      </x:c>
      <x:c r="J43" s="40"/>
      <x:c r="K43" s="40"/>
      <x:c r="L43" s="40"/>
      <x:c r="M43" s="46"/>
      <x:c r="N43" s="40"/>
    </x:row>
    <x:row r="44">
      <x:c r="A44" s="42" t="str">
        <x:f>IF('01_Setup'!A30="Yes",'01_Setup'!B30&amp;"-"&amp;TEXT(8,"00"),"")</x:f>
      </x:c>
      <x:c r="B44" s="42" t="str">
        <x:f>IF(A44="","",'01_Setup'!B30)</x:f>
      </x:c>
      <x:c r="C44" s="42" t="str">
        <x:f>IF(A44="","","Owner funding")</x:f>
      </x:c>
      <x:c r="D44" s="42" t="str">
        <x:f>IF(A44="","","Owner current account")</x:f>
      </x:c>
      <x:c r="E44" s="48"/>
      <x:c r="F44" s="48"/>
      <x:c r="G44" s="48"/>
      <x:c r="H44" s="54" t="str">
        <x:f>IF(E44="","",F44+G44)</x:f>
      </x:c>
      <x:c r="I44" s="54" t="str">
        <x:f>IF(E44="","",E44-H44)</x:f>
      </x:c>
      <x:c r="J44" s="40"/>
      <x:c r="K44" s="40"/>
      <x:c r="L44" s="40"/>
      <x:c r="M44" s="46"/>
      <x:c r="N44" s="40"/>
    </x:row>
    <x:row r="45">
      <x:c r="A45" s="42" t="str">
        <x:f>IF('01_Setup'!A30="Yes",'01_Setup'!B30&amp;"-"&amp;TEXT(9,"00"),"")</x:f>
      </x:c>
      <x:c r="B45" s="42" t="str">
        <x:f>IF(A45="","",'01_Setup'!B30)</x:f>
      </x:c>
      <x:c r="C45" s="42" t="str">
        <x:f>IF(A45="","","Documents")</x:f>
      </x:c>
      <x:c r="D45" s="42" t="str">
        <x:f>IF(A45="","","Missing evidence")</x:f>
      </x:c>
      <x:c r="E45" s="48"/>
      <x:c r="F45" s="48"/>
      <x:c r="G45" s="48"/>
      <x:c r="H45" s="54" t="str">
        <x:f>IF(E45="","",F45+G45)</x:f>
      </x:c>
      <x:c r="I45" s="54" t="str">
        <x:f>IF(E45="","",E45-H45)</x:f>
      </x:c>
      <x:c r="J45" s="40"/>
      <x:c r="K45" s="40"/>
      <x:c r="L45" s="40"/>
      <x:c r="M45" s="46"/>
      <x:c r="N45" s="40"/>
    </x:row>
    <x:row r="46">
      <x:c r="A46" s="42" t="str">
        <x:f>IF('01_Setup'!A30="Yes",'01_Setup'!B30&amp;"-"&amp;TEXT(10,"00"),"")</x:f>
      </x:c>
      <x:c r="B46" s="42" t="str">
        <x:f>IF(A46="","",'01_Setup'!B30)</x:f>
      </x:c>
      <x:c r="C46" s="42" t="str">
        <x:f>IF(A46="","","Other")</x:f>
      </x:c>
      <x:c r="D46" s="42" t="str">
        <x:f>IF(A46="","","Other annual control")</x:f>
      </x:c>
      <x:c r="E46" s="48"/>
      <x:c r="F46" s="48"/>
      <x:c r="G46" s="48"/>
      <x:c r="H46" s="54" t="str">
        <x:f>IF(E46="","",F46+G46)</x:f>
      </x:c>
      <x:c r="I46" s="54" t="str">
        <x:f>IF(E46="","",E46-H46)</x:f>
      </x:c>
      <x:c r="J46" s="40"/>
      <x:c r="K46" s="40"/>
      <x:c r="L46" s="40"/>
      <x:c r="M46" s="46"/>
      <x:c r="N46" s="40"/>
    </x:row>
    <x:row r="47">
      <x:c r="A47" s="42" t="str">
        <x:f>IF('01_Setup'!A31="Yes",'01_Setup'!B31&amp;"-"&amp;TEXT(1,"00"),"")</x:f>
      </x:c>
      <x:c r="B47" s="42" t="str">
        <x:f>IF(A47="","",'01_Setup'!B31)</x:f>
      </x:c>
      <x:c r="C47" s="42" t="str">
        <x:f>IF(A47="","","Bank")</x:f>
      </x:c>
      <x:c r="D47" s="42" t="str">
        <x:f>IF(A47="","","Landlord / property bank")</x:f>
      </x:c>
      <x:c r="E47" s="48"/>
      <x:c r="F47" s="48"/>
      <x:c r="G47" s="48"/>
      <x:c r="H47" s="54" t="str">
        <x:f>IF(E47="","",F47+G47)</x:f>
      </x:c>
      <x:c r="I47" s="54" t="str">
        <x:f>IF(E47="","",E47-H47)</x:f>
      </x:c>
      <x:c r="J47" s="40"/>
      <x:c r="K47" s="40"/>
      <x:c r="L47" s="40"/>
      <x:c r="M47" s="46"/>
      <x:c r="N47" s="40"/>
    </x:row>
    <x:row r="48">
      <x:c r="A48" s="42" t="str">
        <x:f>IF('01_Setup'!A31="Yes",'01_Setup'!B31&amp;"-"&amp;TEXT(2,"00"),"")</x:f>
      </x:c>
      <x:c r="B48" s="42" t="str">
        <x:f>IF(A48="","",'01_Setup'!B31)</x:f>
      </x:c>
      <x:c r="C48" s="42" t="str">
        <x:f>IF(A48="","","Rent")</x:f>
      </x:c>
      <x:c r="D48" s="42" t="str">
        <x:f>IF(A48="","","Rent ledger")</x:f>
      </x:c>
      <x:c r="E48" s="48"/>
      <x:c r="F48" s="48"/>
      <x:c r="G48" s="48"/>
      <x:c r="H48" s="54" t="str">
        <x:f>IF(E48="","",F48+G48)</x:f>
      </x:c>
      <x:c r="I48" s="54" t="str">
        <x:f>IF(E48="","",E48-H48)</x:f>
      </x:c>
      <x:c r="J48" s="40"/>
      <x:c r="K48" s="40"/>
      <x:c r="L48" s="40"/>
      <x:c r="M48" s="46"/>
      <x:c r="N48" s="40"/>
    </x:row>
    <x:row r="49">
      <x:c r="A49" s="42" t="str">
        <x:f>IF('01_Setup'!A31="Yes",'01_Setup'!B31&amp;"-"&amp;TEXT(3,"00"),"")</x:f>
      </x:c>
      <x:c r="B49" s="42" t="str">
        <x:f>IF(A49="","",'01_Setup'!B31)</x:f>
      </x:c>
      <x:c r="C49" s="42" t="str">
        <x:f>IF(A49="","","Agent")</x:f>
      </x:c>
      <x:c r="D49" s="42" t="str">
        <x:f>IF(A49="","","Letting-agent balance")</x:f>
      </x:c>
      <x:c r="E49" s="48"/>
      <x:c r="F49" s="48"/>
      <x:c r="G49" s="48"/>
      <x:c r="H49" s="54" t="str">
        <x:f>IF(E49="","",F49+G49)</x:f>
      </x:c>
      <x:c r="I49" s="54" t="str">
        <x:f>IF(E49="","",E49-H49)</x:f>
      </x:c>
      <x:c r="J49" s="40"/>
      <x:c r="K49" s="40"/>
      <x:c r="L49" s="40"/>
      <x:c r="M49" s="46"/>
      <x:c r="N49" s="40"/>
    </x:row>
    <x:row r="50">
      <x:c r="A50" s="42" t="str">
        <x:f>IF('01_Setup'!A31="Yes",'01_Setup'!B31&amp;"-"&amp;TEXT(4,"00"),"")</x:f>
      </x:c>
      <x:c r="B50" s="42" t="str">
        <x:f>IF(A50="","",'01_Setup'!B31)</x:f>
      </x:c>
      <x:c r="C50" s="42" t="str">
        <x:f>IF(A50="","","Mortgage")</x:f>
      </x:c>
      <x:c r="D50" s="42" t="str">
        <x:f>IF(A50="","","Mortgage payments")</x:f>
      </x:c>
      <x:c r="E50" s="48"/>
      <x:c r="F50" s="48"/>
      <x:c r="G50" s="48"/>
      <x:c r="H50" s="54" t="str">
        <x:f>IF(E50="","",F50+G50)</x:f>
      </x:c>
      <x:c r="I50" s="54" t="str">
        <x:f>IF(E50="","",E50-H50)</x:f>
      </x:c>
      <x:c r="J50" s="40"/>
      <x:c r="K50" s="40"/>
      <x:c r="L50" s="40"/>
      <x:c r="M50" s="46"/>
      <x:c r="N50" s="40"/>
    </x:row>
    <x:row r="51">
      <x:c r="A51" s="42" t="str">
        <x:f>IF('01_Setup'!A31="Yes",'01_Setup'!B31&amp;"-"&amp;TEXT(5,"00"),"")</x:f>
      </x:c>
      <x:c r="B51" s="42" t="str">
        <x:f>IF(A51="","",'01_Setup'!B31)</x:f>
      </x:c>
      <x:c r="C51" s="42" t="str">
        <x:f>IF(A51="","","Mortgage")</x:f>
      </x:c>
      <x:c r="D51" s="42" t="str">
        <x:f>IF(A51="","","Residential finance costs")</x:f>
      </x:c>
      <x:c r="E51" s="48"/>
      <x:c r="F51" s="48"/>
      <x:c r="G51" s="48"/>
      <x:c r="H51" s="54" t="str">
        <x:f>IF(E51="","",F51+G51)</x:f>
      </x:c>
      <x:c r="I51" s="54" t="str">
        <x:f>IF(E51="","",E51-H51)</x:f>
      </x:c>
      <x:c r="J51" s="40"/>
      <x:c r="K51" s="40"/>
      <x:c r="L51" s="40"/>
      <x:c r="M51" s="46"/>
      <x:c r="N51" s="40"/>
    </x:row>
    <x:row r="52">
      <x:c r="A52" s="42" t="str">
        <x:f>IF('01_Setup'!A31="Yes",'01_Setup'!B31&amp;"-"&amp;TEXT(6,"00"),"")</x:f>
      </x:c>
      <x:c r="B52" s="42" t="str">
        <x:f>IF(A52="","",'01_Setup'!B31)</x:f>
      </x:c>
      <x:c r="C52" s="42" t="str">
        <x:f>IF(A52="","","Mortgage")</x:f>
      </x:c>
      <x:c r="D52" s="42" t="str">
        <x:f>IF(A52="","","Mortgage principal")</x:f>
      </x:c>
      <x:c r="E52" s="48"/>
      <x:c r="F52" s="48"/>
      <x:c r="G52" s="48"/>
      <x:c r="H52" s="54" t="str">
        <x:f>IF(E52="","",F52+G52)</x:f>
      </x:c>
      <x:c r="I52" s="54" t="str">
        <x:f>IF(E52="","",E52-H52)</x:f>
      </x:c>
      <x:c r="J52" s="40"/>
      <x:c r="K52" s="40"/>
      <x:c r="L52" s="40"/>
      <x:c r="M52" s="46"/>
      <x:c r="N52" s="40"/>
    </x:row>
    <x:row r="53">
      <x:c r="A53" s="42" t="str">
        <x:f>IF('01_Setup'!A31="Yes",'01_Setup'!B31&amp;"-"&amp;TEXT(7,"00"),"")</x:f>
      </x:c>
      <x:c r="B53" s="42" t="str">
        <x:f>IF(A53="","",'01_Setup'!B31)</x:f>
      </x:c>
      <x:c r="C53" s="42" t="str">
        <x:f>IF(A53="","","Deposits")</x:f>
      </x:c>
      <x:c r="D53" s="42" t="str">
        <x:f>IF(A53="","","Protected deposits")</x:f>
      </x:c>
      <x:c r="E53" s="48"/>
      <x:c r="F53" s="48"/>
      <x:c r="G53" s="48"/>
      <x:c r="H53" s="54" t="str">
        <x:f>IF(E53="","",F53+G53)</x:f>
      </x:c>
      <x:c r="I53" s="54" t="str">
        <x:f>IF(E53="","",E53-H53)</x:f>
      </x:c>
      <x:c r="J53" s="40"/>
      <x:c r="K53" s="40"/>
      <x:c r="L53" s="40"/>
      <x:c r="M53" s="46"/>
      <x:c r="N53" s="40"/>
    </x:row>
    <x:row r="54">
      <x:c r="A54" s="42" t="str">
        <x:f>IF('01_Setup'!A31="Yes",'01_Setup'!B31&amp;"-"&amp;TEXT(8,"00"),"")</x:f>
      </x:c>
      <x:c r="B54" s="42" t="str">
        <x:f>IF(A54="","",'01_Setup'!B31)</x:f>
      </x:c>
      <x:c r="C54" s="42" t="str">
        <x:f>IF(A54="","","Owner funding")</x:f>
      </x:c>
      <x:c r="D54" s="42" t="str">
        <x:f>IF(A54="","","Owner current account")</x:f>
      </x:c>
      <x:c r="E54" s="48"/>
      <x:c r="F54" s="48"/>
      <x:c r="G54" s="48"/>
      <x:c r="H54" s="54" t="str">
        <x:f>IF(E54="","",F54+G54)</x:f>
      </x:c>
      <x:c r="I54" s="54" t="str">
        <x:f>IF(E54="","",E54-H54)</x:f>
      </x:c>
      <x:c r="J54" s="40"/>
      <x:c r="K54" s="40"/>
      <x:c r="L54" s="40"/>
      <x:c r="M54" s="46"/>
      <x:c r="N54" s="40"/>
    </x:row>
    <x:row r="55">
      <x:c r="A55" s="42" t="str">
        <x:f>IF('01_Setup'!A31="Yes",'01_Setup'!B31&amp;"-"&amp;TEXT(9,"00"),"")</x:f>
      </x:c>
      <x:c r="B55" s="42" t="str">
        <x:f>IF(A55="","",'01_Setup'!B31)</x:f>
      </x:c>
      <x:c r="C55" s="42" t="str">
        <x:f>IF(A55="","","Documents")</x:f>
      </x:c>
      <x:c r="D55" s="42" t="str">
        <x:f>IF(A55="","","Missing evidence")</x:f>
      </x:c>
      <x:c r="E55" s="48"/>
      <x:c r="F55" s="48"/>
      <x:c r="G55" s="48"/>
      <x:c r="H55" s="54" t="str">
        <x:f>IF(E55="","",F55+G55)</x:f>
      </x:c>
      <x:c r="I55" s="54" t="str">
        <x:f>IF(E55="","",E55-H55)</x:f>
      </x:c>
      <x:c r="J55" s="40"/>
      <x:c r="K55" s="40"/>
      <x:c r="L55" s="40"/>
      <x:c r="M55" s="46"/>
      <x:c r="N55" s="40"/>
    </x:row>
    <x:row r="56">
      <x:c r="A56" s="42" t="str">
        <x:f>IF('01_Setup'!A31="Yes",'01_Setup'!B31&amp;"-"&amp;TEXT(10,"00"),"")</x:f>
      </x:c>
      <x:c r="B56" s="42" t="str">
        <x:f>IF(A56="","",'01_Setup'!B31)</x:f>
      </x:c>
      <x:c r="C56" s="42" t="str">
        <x:f>IF(A56="","","Other")</x:f>
      </x:c>
      <x:c r="D56" s="42" t="str">
        <x:f>IF(A56="","","Other annual control")</x:f>
      </x:c>
      <x:c r="E56" s="48"/>
      <x:c r="F56" s="48"/>
      <x:c r="G56" s="48"/>
      <x:c r="H56" s="54" t="str">
        <x:f>IF(E56="","",F56+G56)</x:f>
      </x:c>
      <x:c r="I56" s="54" t="str">
        <x:f>IF(E56="","",E56-H56)</x:f>
      </x:c>
      <x:c r="J56" s="40"/>
      <x:c r="K56" s="40"/>
      <x:c r="L56" s="40"/>
      <x:c r="M56" s="46"/>
      <x:c r="N56" s="40"/>
    </x:row>
    <x:row r="57">
      <x:c r="A57" s="42" t="str">
        <x:f>IF('01_Setup'!A32="Yes",'01_Setup'!B32&amp;"-"&amp;TEXT(1,"00"),"")</x:f>
      </x:c>
      <x:c r="B57" s="42" t="str">
        <x:f>IF(A57="","",'01_Setup'!B32)</x:f>
      </x:c>
      <x:c r="C57" s="42" t="str">
        <x:f>IF(A57="","","Bank")</x:f>
      </x:c>
      <x:c r="D57" s="42" t="str">
        <x:f>IF(A57="","","Landlord / property bank")</x:f>
      </x:c>
      <x:c r="E57" s="48"/>
      <x:c r="F57" s="48"/>
      <x:c r="G57" s="48"/>
      <x:c r="H57" s="54" t="str">
        <x:f>IF(E57="","",F57+G57)</x:f>
      </x:c>
      <x:c r="I57" s="54" t="str">
        <x:f>IF(E57="","",E57-H57)</x:f>
      </x:c>
      <x:c r="J57" s="40"/>
      <x:c r="K57" s="40"/>
      <x:c r="L57" s="40"/>
      <x:c r="M57" s="46"/>
      <x:c r="N57" s="40"/>
    </x:row>
    <x:row r="58">
      <x:c r="A58" s="42" t="str">
        <x:f>IF('01_Setup'!A32="Yes",'01_Setup'!B32&amp;"-"&amp;TEXT(2,"00"),"")</x:f>
      </x:c>
      <x:c r="B58" s="42" t="str">
        <x:f>IF(A58="","",'01_Setup'!B32)</x:f>
      </x:c>
      <x:c r="C58" s="42" t="str">
        <x:f>IF(A58="","","Rent")</x:f>
      </x:c>
      <x:c r="D58" s="42" t="str">
        <x:f>IF(A58="","","Rent ledger")</x:f>
      </x:c>
      <x:c r="E58" s="48"/>
      <x:c r="F58" s="48"/>
      <x:c r="G58" s="48"/>
      <x:c r="H58" s="54" t="str">
        <x:f>IF(E58="","",F58+G58)</x:f>
      </x:c>
      <x:c r="I58" s="54" t="str">
        <x:f>IF(E58="","",E58-H58)</x:f>
      </x:c>
      <x:c r="J58" s="40"/>
      <x:c r="K58" s="40"/>
      <x:c r="L58" s="40"/>
      <x:c r="M58" s="46"/>
      <x:c r="N58" s="40"/>
    </x:row>
    <x:row r="59">
      <x:c r="A59" s="42" t="str">
        <x:f>IF('01_Setup'!A32="Yes",'01_Setup'!B32&amp;"-"&amp;TEXT(3,"00"),"")</x:f>
      </x:c>
      <x:c r="B59" s="42" t="str">
        <x:f>IF(A59="","",'01_Setup'!B32)</x:f>
      </x:c>
      <x:c r="C59" s="42" t="str">
        <x:f>IF(A59="","","Agent")</x:f>
      </x:c>
      <x:c r="D59" s="42" t="str">
        <x:f>IF(A59="","","Letting-agent balance")</x:f>
      </x:c>
      <x:c r="E59" s="48"/>
      <x:c r="F59" s="48"/>
      <x:c r="G59" s="48"/>
      <x:c r="H59" s="54" t="str">
        <x:f>IF(E59="","",F59+G59)</x:f>
      </x:c>
      <x:c r="I59" s="54" t="str">
        <x:f>IF(E59="","",E59-H59)</x:f>
      </x:c>
      <x:c r="J59" s="40"/>
      <x:c r="K59" s="40"/>
      <x:c r="L59" s="40"/>
      <x:c r="M59" s="46"/>
      <x:c r="N59" s="40"/>
    </x:row>
    <x:row r="60">
      <x:c r="A60" s="42" t="str">
        <x:f>IF('01_Setup'!A32="Yes",'01_Setup'!B32&amp;"-"&amp;TEXT(4,"00"),"")</x:f>
      </x:c>
      <x:c r="B60" s="42" t="str">
        <x:f>IF(A60="","",'01_Setup'!B32)</x:f>
      </x:c>
      <x:c r="C60" s="42" t="str">
        <x:f>IF(A60="","","Mortgage")</x:f>
      </x:c>
      <x:c r="D60" s="42" t="str">
        <x:f>IF(A60="","","Mortgage payments")</x:f>
      </x:c>
      <x:c r="E60" s="48"/>
      <x:c r="F60" s="48"/>
      <x:c r="G60" s="48"/>
      <x:c r="H60" s="54" t="str">
        <x:f>IF(E60="","",F60+G60)</x:f>
      </x:c>
      <x:c r="I60" s="54" t="str">
        <x:f>IF(E60="","",E60-H60)</x:f>
      </x:c>
      <x:c r="J60" s="40"/>
      <x:c r="K60" s="40"/>
      <x:c r="L60" s="40"/>
      <x:c r="M60" s="46"/>
      <x:c r="N60" s="40"/>
    </x:row>
    <x:row r="61">
      <x:c r="A61" s="42" t="str">
        <x:f>IF('01_Setup'!A32="Yes",'01_Setup'!B32&amp;"-"&amp;TEXT(5,"00"),"")</x:f>
      </x:c>
      <x:c r="B61" s="42" t="str">
        <x:f>IF(A61="","",'01_Setup'!B32)</x:f>
      </x:c>
      <x:c r="C61" s="42" t="str">
        <x:f>IF(A61="","","Mortgage")</x:f>
      </x:c>
      <x:c r="D61" s="42" t="str">
        <x:f>IF(A61="","","Residential finance costs")</x:f>
      </x:c>
      <x:c r="E61" s="48"/>
      <x:c r="F61" s="48"/>
      <x:c r="G61" s="48"/>
      <x:c r="H61" s="54" t="str">
        <x:f>IF(E61="","",F61+G61)</x:f>
      </x:c>
      <x:c r="I61" s="54" t="str">
        <x:f>IF(E61="","",E61-H61)</x:f>
      </x:c>
      <x:c r="J61" s="40"/>
      <x:c r="K61" s="40"/>
      <x:c r="L61" s="40"/>
      <x:c r="M61" s="46"/>
      <x:c r="N61" s="40"/>
    </x:row>
    <x:row r="62">
      <x:c r="A62" s="42" t="str">
        <x:f>IF('01_Setup'!A32="Yes",'01_Setup'!B32&amp;"-"&amp;TEXT(6,"00"),"")</x:f>
      </x:c>
      <x:c r="B62" s="42" t="str">
        <x:f>IF(A62="","",'01_Setup'!B32)</x:f>
      </x:c>
      <x:c r="C62" s="42" t="str">
        <x:f>IF(A62="","","Mortgage")</x:f>
      </x:c>
      <x:c r="D62" s="42" t="str">
        <x:f>IF(A62="","","Mortgage principal")</x:f>
      </x:c>
      <x:c r="E62" s="48"/>
      <x:c r="F62" s="48"/>
      <x:c r="G62" s="48"/>
      <x:c r="H62" s="54" t="str">
        <x:f>IF(E62="","",F62+G62)</x:f>
      </x:c>
      <x:c r="I62" s="54" t="str">
        <x:f>IF(E62="","",E62-H62)</x:f>
      </x:c>
      <x:c r="J62" s="40"/>
      <x:c r="K62" s="40"/>
      <x:c r="L62" s="40"/>
      <x:c r="M62" s="46"/>
      <x:c r="N62" s="40"/>
    </x:row>
    <x:row r="63">
      <x:c r="A63" s="42" t="str">
        <x:f>IF('01_Setup'!A32="Yes",'01_Setup'!B32&amp;"-"&amp;TEXT(7,"00"),"")</x:f>
      </x:c>
      <x:c r="B63" s="42" t="str">
        <x:f>IF(A63="","",'01_Setup'!B32)</x:f>
      </x:c>
      <x:c r="C63" s="42" t="str">
        <x:f>IF(A63="","","Deposits")</x:f>
      </x:c>
      <x:c r="D63" s="42" t="str">
        <x:f>IF(A63="","","Protected deposits")</x:f>
      </x:c>
      <x:c r="E63" s="48"/>
      <x:c r="F63" s="48"/>
      <x:c r="G63" s="48"/>
      <x:c r="H63" s="54" t="str">
        <x:f>IF(E63="","",F63+G63)</x:f>
      </x:c>
      <x:c r="I63" s="54" t="str">
        <x:f>IF(E63="","",E63-H63)</x:f>
      </x:c>
      <x:c r="J63" s="40"/>
      <x:c r="K63" s="40"/>
      <x:c r="L63" s="40"/>
      <x:c r="M63" s="46"/>
      <x:c r="N63" s="40"/>
    </x:row>
    <x:row r="64">
      <x:c r="A64" s="42" t="str">
        <x:f>IF('01_Setup'!A32="Yes",'01_Setup'!B32&amp;"-"&amp;TEXT(8,"00"),"")</x:f>
      </x:c>
      <x:c r="B64" s="42" t="str">
        <x:f>IF(A64="","",'01_Setup'!B32)</x:f>
      </x:c>
      <x:c r="C64" s="42" t="str">
        <x:f>IF(A64="","","Owner funding")</x:f>
      </x:c>
      <x:c r="D64" s="42" t="str">
        <x:f>IF(A64="","","Owner current account")</x:f>
      </x:c>
      <x:c r="E64" s="48"/>
      <x:c r="F64" s="48"/>
      <x:c r="G64" s="48"/>
      <x:c r="H64" s="54" t="str">
        <x:f>IF(E64="","",F64+G64)</x:f>
      </x:c>
      <x:c r="I64" s="54" t="str">
        <x:f>IF(E64="","",E64-H64)</x:f>
      </x:c>
      <x:c r="J64" s="40"/>
      <x:c r="K64" s="40"/>
      <x:c r="L64" s="40"/>
      <x:c r="M64" s="46"/>
      <x:c r="N64" s="40"/>
    </x:row>
    <x:row r="65">
      <x:c r="A65" s="42" t="str">
        <x:f>IF('01_Setup'!A32="Yes",'01_Setup'!B32&amp;"-"&amp;TEXT(9,"00"),"")</x:f>
      </x:c>
      <x:c r="B65" s="42" t="str">
        <x:f>IF(A65="","",'01_Setup'!B32)</x:f>
      </x:c>
      <x:c r="C65" s="42" t="str">
        <x:f>IF(A65="","","Documents")</x:f>
      </x:c>
      <x:c r="D65" s="42" t="str">
        <x:f>IF(A65="","","Missing evidence")</x:f>
      </x:c>
      <x:c r="E65" s="48"/>
      <x:c r="F65" s="48"/>
      <x:c r="G65" s="48"/>
      <x:c r="H65" s="54" t="str">
        <x:f>IF(E65="","",F65+G65)</x:f>
      </x:c>
      <x:c r="I65" s="54" t="str">
        <x:f>IF(E65="","",E65-H65)</x:f>
      </x:c>
      <x:c r="J65" s="40"/>
      <x:c r="K65" s="40"/>
      <x:c r="L65" s="40"/>
      <x:c r="M65" s="46"/>
      <x:c r="N65" s="40"/>
    </x:row>
    <x:row r="66">
      <x:c r="A66" s="42" t="str">
        <x:f>IF('01_Setup'!A32="Yes",'01_Setup'!B32&amp;"-"&amp;TEXT(10,"00"),"")</x:f>
      </x:c>
      <x:c r="B66" s="42" t="str">
        <x:f>IF(A66="","",'01_Setup'!B32)</x:f>
      </x:c>
      <x:c r="C66" s="42" t="str">
        <x:f>IF(A66="","","Other")</x:f>
      </x:c>
      <x:c r="D66" s="42" t="str">
        <x:f>IF(A66="","","Other annual control")</x:f>
      </x:c>
      <x:c r="E66" s="48"/>
      <x:c r="F66" s="48"/>
      <x:c r="G66" s="48"/>
      <x:c r="H66" s="54" t="str">
        <x:f>IF(E66="","",F66+G66)</x:f>
      </x:c>
      <x:c r="I66" s="54" t="str">
        <x:f>IF(E66="","",E66-H66)</x:f>
      </x:c>
      <x:c r="J66" s="40"/>
      <x:c r="K66" s="40"/>
      <x:c r="L66" s="40"/>
      <x:c r="M66" s="46"/>
      <x:c r="N66" s="40"/>
    </x:row>
    <x:row r="67">
      <x:c r="A67" s="42" t="str">
        <x:f>IF('01_Setup'!A33="Yes",'01_Setup'!B33&amp;"-"&amp;TEXT(1,"00"),"")</x:f>
      </x:c>
      <x:c r="B67" s="42" t="str">
        <x:f>IF(A67="","",'01_Setup'!B33)</x:f>
      </x:c>
      <x:c r="C67" s="42" t="str">
        <x:f>IF(A67="","","Bank")</x:f>
      </x:c>
      <x:c r="D67" s="42" t="str">
        <x:f>IF(A67="","","Landlord / property bank")</x:f>
      </x:c>
      <x:c r="E67" s="48"/>
      <x:c r="F67" s="48"/>
      <x:c r="G67" s="48"/>
      <x:c r="H67" s="54" t="str">
        <x:f>IF(E67="","",F67+G67)</x:f>
      </x:c>
      <x:c r="I67" s="54" t="str">
        <x:f>IF(E67="","",E67-H67)</x:f>
      </x:c>
      <x:c r="J67" s="40"/>
      <x:c r="K67" s="40"/>
      <x:c r="L67" s="40"/>
      <x:c r="M67" s="46"/>
      <x:c r="N67" s="40"/>
    </x:row>
    <x:row r="68">
      <x:c r="A68" s="42" t="str">
        <x:f>IF('01_Setup'!A33="Yes",'01_Setup'!B33&amp;"-"&amp;TEXT(2,"00"),"")</x:f>
      </x:c>
      <x:c r="B68" s="42" t="str">
        <x:f>IF(A68="","",'01_Setup'!B33)</x:f>
      </x:c>
      <x:c r="C68" s="42" t="str">
        <x:f>IF(A68="","","Rent")</x:f>
      </x:c>
      <x:c r="D68" s="42" t="str">
        <x:f>IF(A68="","","Rent ledger")</x:f>
      </x:c>
      <x:c r="E68" s="48"/>
      <x:c r="F68" s="48"/>
      <x:c r="G68" s="48"/>
      <x:c r="H68" s="54" t="str">
        <x:f>IF(E68="","",F68+G68)</x:f>
      </x:c>
      <x:c r="I68" s="54" t="str">
        <x:f>IF(E68="","",E68-H68)</x:f>
      </x:c>
      <x:c r="J68" s="40"/>
      <x:c r="K68" s="40"/>
      <x:c r="L68" s="40"/>
      <x:c r="M68" s="46"/>
      <x:c r="N68" s="40"/>
    </x:row>
    <x:row r="69">
      <x:c r="A69" s="42" t="str">
        <x:f>IF('01_Setup'!A33="Yes",'01_Setup'!B33&amp;"-"&amp;TEXT(3,"00"),"")</x:f>
      </x:c>
      <x:c r="B69" s="42" t="str">
        <x:f>IF(A69="","",'01_Setup'!B33)</x:f>
      </x:c>
      <x:c r="C69" s="42" t="str">
        <x:f>IF(A69="","","Agent")</x:f>
      </x:c>
      <x:c r="D69" s="42" t="str">
        <x:f>IF(A69="","","Letting-agent balance")</x:f>
      </x:c>
      <x:c r="E69" s="48"/>
      <x:c r="F69" s="48"/>
      <x:c r="G69" s="48"/>
      <x:c r="H69" s="54" t="str">
        <x:f>IF(E69="","",F69+G69)</x:f>
      </x:c>
      <x:c r="I69" s="54" t="str">
        <x:f>IF(E69="","",E69-H69)</x:f>
      </x:c>
      <x:c r="J69" s="40"/>
      <x:c r="K69" s="40"/>
      <x:c r="L69" s="40"/>
      <x:c r="M69" s="46"/>
      <x:c r="N69" s="40"/>
    </x:row>
    <x:row r="70">
      <x:c r="A70" s="42" t="str">
        <x:f>IF('01_Setup'!A33="Yes",'01_Setup'!B33&amp;"-"&amp;TEXT(4,"00"),"")</x:f>
      </x:c>
      <x:c r="B70" s="42" t="str">
        <x:f>IF(A70="","",'01_Setup'!B33)</x:f>
      </x:c>
      <x:c r="C70" s="42" t="str">
        <x:f>IF(A70="","","Mortgage")</x:f>
      </x:c>
      <x:c r="D70" s="42" t="str">
        <x:f>IF(A70="","","Mortgage payments")</x:f>
      </x:c>
      <x:c r="E70" s="48"/>
      <x:c r="F70" s="48"/>
      <x:c r="G70" s="48"/>
      <x:c r="H70" s="54" t="str">
        <x:f>IF(E70="","",F70+G70)</x:f>
      </x:c>
      <x:c r="I70" s="54" t="str">
        <x:f>IF(E70="","",E70-H70)</x:f>
      </x:c>
      <x:c r="J70" s="40"/>
      <x:c r="K70" s="40"/>
      <x:c r="L70" s="40"/>
      <x:c r="M70" s="46"/>
      <x:c r="N70" s="40"/>
    </x:row>
    <x:row r="71">
      <x:c r="A71" s="42" t="str">
        <x:f>IF('01_Setup'!A33="Yes",'01_Setup'!B33&amp;"-"&amp;TEXT(5,"00"),"")</x:f>
      </x:c>
      <x:c r="B71" s="42" t="str">
        <x:f>IF(A71="","",'01_Setup'!B33)</x:f>
      </x:c>
      <x:c r="C71" s="42" t="str">
        <x:f>IF(A71="","","Mortgage")</x:f>
      </x:c>
      <x:c r="D71" s="42" t="str">
        <x:f>IF(A71="","","Residential finance costs")</x:f>
      </x:c>
      <x:c r="E71" s="48"/>
      <x:c r="F71" s="48"/>
      <x:c r="G71" s="48"/>
      <x:c r="H71" s="54" t="str">
        <x:f>IF(E71="","",F71+G71)</x:f>
      </x:c>
      <x:c r="I71" s="54" t="str">
        <x:f>IF(E71="","",E71-H71)</x:f>
      </x:c>
      <x:c r="J71" s="40"/>
      <x:c r="K71" s="40"/>
      <x:c r="L71" s="40"/>
      <x:c r="M71" s="46"/>
      <x:c r="N71" s="40"/>
    </x:row>
    <x:row r="72">
      <x:c r="A72" s="42" t="str">
        <x:f>IF('01_Setup'!A33="Yes",'01_Setup'!B33&amp;"-"&amp;TEXT(6,"00"),"")</x:f>
      </x:c>
      <x:c r="B72" s="42" t="str">
        <x:f>IF(A72="","",'01_Setup'!B33)</x:f>
      </x:c>
      <x:c r="C72" s="42" t="str">
        <x:f>IF(A72="","","Mortgage")</x:f>
      </x:c>
      <x:c r="D72" s="42" t="str">
        <x:f>IF(A72="","","Mortgage principal")</x:f>
      </x:c>
      <x:c r="E72" s="48"/>
      <x:c r="F72" s="48"/>
      <x:c r="G72" s="48"/>
      <x:c r="H72" s="54" t="str">
        <x:f>IF(E72="","",F72+G72)</x:f>
      </x:c>
      <x:c r="I72" s="54" t="str">
        <x:f>IF(E72="","",E72-H72)</x:f>
      </x:c>
      <x:c r="J72" s="40"/>
      <x:c r="K72" s="40"/>
      <x:c r="L72" s="40"/>
      <x:c r="M72" s="46"/>
      <x:c r="N72" s="40"/>
    </x:row>
    <x:row r="73">
      <x:c r="A73" s="42" t="str">
        <x:f>IF('01_Setup'!A33="Yes",'01_Setup'!B33&amp;"-"&amp;TEXT(7,"00"),"")</x:f>
      </x:c>
      <x:c r="B73" s="42" t="str">
        <x:f>IF(A73="","",'01_Setup'!B33)</x:f>
      </x:c>
      <x:c r="C73" s="42" t="str">
        <x:f>IF(A73="","","Deposits")</x:f>
      </x:c>
      <x:c r="D73" s="42" t="str">
        <x:f>IF(A73="","","Protected deposits")</x:f>
      </x:c>
      <x:c r="E73" s="48"/>
      <x:c r="F73" s="48"/>
      <x:c r="G73" s="48"/>
      <x:c r="H73" s="54" t="str">
        <x:f>IF(E73="","",F73+G73)</x:f>
      </x:c>
      <x:c r="I73" s="54" t="str">
        <x:f>IF(E73="","",E73-H73)</x:f>
      </x:c>
      <x:c r="J73" s="40"/>
      <x:c r="K73" s="40"/>
      <x:c r="L73" s="40"/>
      <x:c r="M73" s="46"/>
      <x:c r="N73" s="40"/>
    </x:row>
    <x:row r="74">
      <x:c r="A74" s="42" t="str">
        <x:f>IF('01_Setup'!A33="Yes",'01_Setup'!B33&amp;"-"&amp;TEXT(8,"00"),"")</x:f>
      </x:c>
      <x:c r="B74" s="42" t="str">
        <x:f>IF(A74="","",'01_Setup'!B33)</x:f>
      </x:c>
      <x:c r="C74" s="42" t="str">
        <x:f>IF(A74="","","Owner funding")</x:f>
      </x:c>
      <x:c r="D74" s="42" t="str">
        <x:f>IF(A74="","","Owner current account")</x:f>
      </x:c>
      <x:c r="E74" s="48"/>
      <x:c r="F74" s="48"/>
      <x:c r="G74" s="48"/>
      <x:c r="H74" s="54" t="str">
        <x:f>IF(E74="","",F74+G74)</x:f>
      </x:c>
      <x:c r="I74" s="54" t="str">
        <x:f>IF(E74="","",E74-H74)</x:f>
      </x:c>
      <x:c r="J74" s="40"/>
      <x:c r="K74" s="40"/>
      <x:c r="L74" s="40"/>
      <x:c r="M74" s="46"/>
      <x:c r="N74" s="40"/>
    </x:row>
    <x:row r="75">
      <x:c r="A75" s="42" t="str">
        <x:f>IF('01_Setup'!A33="Yes",'01_Setup'!B33&amp;"-"&amp;TEXT(9,"00"),"")</x:f>
      </x:c>
      <x:c r="B75" s="42" t="str">
        <x:f>IF(A75="","",'01_Setup'!B33)</x:f>
      </x:c>
      <x:c r="C75" s="42" t="str">
        <x:f>IF(A75="","","Documents")</x:f>
      </x:c>
      <x:c r="D75" s="42" t="str">
        <x:f>IF(A75="","","Missing evidence")</x:f>
      </x:c>
      <x:c r="E75" s="48"/>
      <x:c r="F75" s="48"/>
      <x:c r="G75" s="48"/>
      <x:c r="H75" s="54" t="str">
        <x:f>IF(E75="","",F75+G75)</x:f>
      </x:c>
      <x:c r="I75" s="54" t="str">
        <x:f>IF(E75="","",E75-H75)</x:f>
      </x:c>
      <x:c r="J75" s="40"/>
      <x:c r="K75" s="40"/>
      <x:c r="L75" s="40"/>
      <x:c r="M75" s="46"/>
      <x:c r="N75" s="40"/>
    </x:row>
    <x:row r="76">
      <x:c r="A76" s="42" t="str">
        <x:f>IF('01_Setup'!A33="Yes",'01_Setup'!B33&amp;"-"&amp;TEXT(10,"00"),"")</x:f>
      </x:c>
      <x:c r="B76" s="42" t="str">
        <x:f>IF(A76="","",'01_Setup'!B33)</x:f>
      </x:c>
      <x:c r="C76" s="42" t="str">
        <x:f>IF(A76="","","Other")</x:f>
      </x:c>
      <x:c r="D76" s="42" t="str">
        <x:f>IF(A76="","","Other annual control")</x:f>
      </x:c>
      <x:c r="E76" s="48"/>
      <x:c r="F76" s="48"/>
      <x:c r="G76" s="48"/>
      <x:c r="H76" s="54" t="str">
        <x:f>IF(E76="","",F76+G76)</x:f>
      </x:c>
      <x:c r="I76" s="54" t="str">
        <x:f>IF(E76="","",E76-H76)</x:f>
      </x:c>
      <x:c r="J76" s="40"/>
      <x:c r="K76" s="40"/>
      <x:c r="L76" s="40"/>
      <x:c r="M76" s="46"/>
      <x:c r="N76" s="40"/>
    </x:row>
    <x:row r="77">
      <x:c r="A77" s="42" t="str">
        <x:f>IF('01_Setup'!A34="Yes",'01_Setup'!B34&amp;"-"&amp;TEXT(1,"00"),"")</x:f>
      </x:c>
      <x:c r="B77" s="42" t="str">
        <x:f>IF(A77="","",'01_Setup'!B34)</x:f>
      </x:c>
      <x:c r="C77" s="42" t="str">
        <x:f>IF(A77="","","Bank")</x:f>
      </x:c>
      <x:c r="D77" s="42" t="str">
        <x:f>IF(A77="","","Landlord / property bank")</x:f>
      </x:c>
      <x:c r="E77" s="48"/>
      <x:c r="F77" s="48"/>
      <x:c r="G77" s="48"/>
      <x:c r="H77" s="54" t="str">
        <x:f>IF(E77="","",F77+G77)</x:f>
      </x:c>
      <x:c r="I77" s="54" t="str">
        <x:f>IF(E77="","",E77-H77)</x:f>
      </x:c>
      <x:c r="J77" s="40"/>
      <x:c r="K77" s="40"/>
      <x:c r="L77" s="40"/>
      <x:c r="M77" s="46"/>
      <x:c r="N77" s="40"/>
    </x:row>
    <x:row r="78">
      <x:c r="A78" s="42" t="str">
        <x:f>IF('01_Setup'!A34="Yes",'01_Setup'!B34&amp;"-"&amp;TEXT(2,"00"),"")</x:f>
      </x:c>
      <x:c r="B78" s="42" t="str">
        <x:f>IF(A78="","",'01_Setup'!B34)</x:f>
      </x:c>
      <x:c r="C78" s="42" t="str">
        <x:f>IF(A78="","","Rent")</x:f>
      </x:c>
      <x:c r="D78" s="42" t="str">
        <x:f>IF(A78="","","Rent ledger")</x:f>
      </x:c>
      <x:c r="E78" s="48"/>
      <x:c r="F78" s="48"/>
      <x:c r="G78" s="48"/>
      <x:c r="H78" s="54" t="str">
        <x:f>IF(E78="","",F78+G78)</x:f>
      </x:c>
      <x:c r="I78" s="54" t="str">
        <x:f>IF(E78="","",E78-H78)</x:f>
      </x:c>
      <x:c r="J78" s="40"/>
      <x:c r="K78" s="40"/>
      <x:c r="L78" s="40"/>
      <x:c r="M78" s="46"/>
      <x:c r="N78" s="40"/>
    </x:row>
    <x:row r="79">
      <x:c r="A79" s="42" t="str">
        <x:f>IF('01_Setup'!A34="Yes",'01_Setup'!B34&amp;"-"&amp;TEXT(3,"00"),"")</x:f>
      </x:c>
      <x:c r="B79" s="42" t="str">
        <x:f>IF(A79="","",'01_Setup'!B34)</x:f>
      </x:c>
      <x:c r="C79" s="42" t="str">
        <x:f>IF(A79="","","Agent")</x:f>
      </x:c>
      <x:c r="D79" s="42" t="str">
        <x:f>IF(A79="","","Letting-agent balance")</x:f>
      </x:c>
      <x:c r="E79" s="48"/>
      <x:c r="F79" s="48"/>
      <x:c r="G79" s="48"/>
      <x:c r="H79" s="54" t="str">
        <x:f>IF(E79="","",F79+G79)</x:f>
      </x:c>
      <x:c r="I79" s="54" t="str">
        <x:f>IF(E79="","",E79-H79)</x:f>
      </x:c>
      <x:c r="J79" s="40"/>
      <x:c r="K79" s="40"/>
      <x:c r="L79" s="40"/>
      <x:c r="M79" s="46"/>
      <x:c r="N79" s="40"/>
    </x:row>
    <x:row r="80">
      <x:c r="A80" s="42" t="str">
        <x:f>IF('01_Setup'!A34="Yes",'01_Setup'!B34&amp;"-"&amp;TEXT(4,"00"),"")</x:f>
      </x:c>
      <x:c r="B80" s="42" t="str">
        <x:f>IF(A80="","",'01_Setup'!B34)</x:f>
      </x:c>
      <x:c r="C80" s="42" t="str">
        <x:f>IF(A80="","","Mortgage")</x:f>
      </x:c>
      <x:c r="D80" s="42" t="str">
        <x:f>IF(A80="","","Mortgage payments")</x:f>
      </x:c>
      <x:c r="E80" s="48"/>
      <x:c r="F80" s="48"/>
      <x:c r="G80" s="48"/>
      <x:c r="H80" s="54" t="str">
        <x:f>IF(E80="","",F80+G80)</x:f>
      </x:c>
      <x:c r="I80" s="54" t="str">
        <x:f>IF(E80="","",E80-H80)</x:f>
      </x:c>
      <x:c r="J80" s="40"/>
      <x:c r="K80" s="40"/>
      <x:c r="L80" s="40"/>
      <x:c r="M80" s="46"/>
      <x:c r="N80" s="40"/>
    </x:row>
    <x:row r="81">
      <x:c r="A81" s="42" t="str">
        <x:f>IF('01_Setup'!A34="Yes",'01_Setup'!B34&amp;"-"&amp;TEXT(5,"00"),"")</x:f>
      </x:c>
      <x:c r="B81" s="42" t="str">
        <x:f>IF(A81="","",'01_Setup'!B34)</x:f>
      </x:c>
      <x:c r="C81" s="42" t="str">
        <x:f>IF(A81="","","Mortgage")</x:f>
      </x:c>
      <x:c r="D81" s="42" t="str">
        <x:f>IF(A81="","","Residential finance costs")</x:f>
      </x:c>
      <x:c r="E81" s="48"/>
      <x:c r="F81" s="48"/>
      <x:c r="G81" s="48"/>
      <x:c r="H81" s="54" t="str">
        <x:f>IF(E81="","",F81+G81)</x:f>
      </x:c>
      <x:c r="I81" s="54" t="str">
        <x:f>IF(E81="","",E81-H81)</x:f>
      </x:c>
      <x:c r="J81" s="40"/>
      <x:c r="K81" s="40"/>
      <x:c r="L81" s="40"/>
      <x:c r="M81" s="46"/>
      <x:c r="N81" s="40"/>
    </x:row>
    <x:row r="82">
      <x:c r="A82" s="42" t="str">
        <x:f>IF('01_Setup'!A34="Yes",'01_Setup'!B34&amp;"-"&amp;TEXT(6,"00"),"")</x:f>
      </x:c>
      <x:c r="B82" s="42" t="str">
        <x:f>IF(A82="","",'01_Setup'!B34)</x:f>
      </x:c>
      <x:c r="C82" s="42" t="str">
        <x:f>IF(A82="","","Mortgage")</x:f>
      </x:c>
      <x:c r="D82" s="42" t="str">
        <x:f>IF(A82="","","Mortgage principal")</x:f>
      </x:c>
      <x:c r="E82" s="48"/>
      <x:c r="F82" s="48"/>
      <x:c r="G82" s="48"/>
      <x:c r="H82" s="54" t="str">
        <x:f>IF(E82="","",F82+G82)</x:f>
      </x:c>
      <x:c r="I82" s="54" t="str">
        <x:f>IF(E82="","",E82-H82)</x:f>
      </x:c>
      <x:c r="J82" s="40"/>
      <x:c r="K82" s="40"/>
      <x:c r="L82" s="40"/>
      <x:c r="M82" s="46"/>
      <x:c r="N82" s="40"/>
    </x:row>
    <x:row r="83">
      <x:c r="A83" s="42" t="str">
        <x:f>IF('01_Setup'!A34="Yes",'01_Setup'!B34&amp;"-"&amp;TEXT(7,"00"),"")</x:f>
      </x:c>
      <x:c r="B83" s="42" t="str">
        <x:f>IF(A83="","",'01_Setup'!B34)</x:f>
      </x:c>
      <x:c r="C83" s="42" t="str">
        <x:f>IF(A83="","","Deposits")</x:f>
      </x:c>
      <x:c r="D83" s="42" t="str">
        <x:f>IF(A83="","","Protected deposits")</x:f>
      </x:c>
      <x:c r="E83" s="48"/>
      <x:c r="F83" s="48"/>
      <x:c r="G83" s="48"/>
      <x:c r="H83" s="54" t="str">
        <x:f>IF(E83="","",F83+G83)</x:f>
      </x:c>
      <x:c r="I83" s="54" t="str">
        <x:f>IF(E83="","",E83-H83)</x:f>
      </x:c>
      <x:c r="J83" s="40"/>
      <x:c r="K83" s="40"/>
      <x:c r="L83" s="40"/>
      <x:c r="M83" s="46"/>
      <x:c r="N83" s="40"/>
    </x:row>
    <x:row r="84">
      <x:c r="A84" s="42" t="str">
        <x:f>IF('01_Setup'!A34="Yes",'01_Setup'!B34&amp;"-"&amp;TEXT(8,"00"),"")</x:f>
      </x:c>
      <x:c r="B84" s="42" t="str">
        <x:f>IF(A84="","",'01_Setup'!B34)</x:f>
      </x:c>
      <x:c r="C84" s="42" t="str">
        <x:f>IF(A84="","","Owner funding")</x:f>
      </x:c>
      <x:c r="D84" s="42" t="str">
        <x:f>IF(A84="","","Owner current account")</x:f>
      </x:c>
      <x:c r="E84" s="48"/>
      <x:c r="F84" s="48"/>
      <x:c r="G84" s="48"/>
      <x:c r="H84" s="54" t="str">
        <x:f>IF(E84="","",F84+G84)</x:f>
      </x:c>
      <x:c r="I84" s="54" t="str">
        <x:f>IF(E84="","",E84-H84)</x:f>
      </x:c>
      <x:c r="J84" s="40"/>
      <x:c r="K84" s="40"/>
      <x:c r="L84" s="40"/>
      <x:c r="M84" s="46"/>
      <x:c r="N84" s="40"/>
    </x:row>
    <x:row r="85">
      <x:c r="A85" s="42" t="str">
        <x:f>IF('01_Setup'!A34="Yes",'01_Setup'!B34&amp;"-"&amp;TEXT(9,"00"),"")</x:f>
      </x:c>
      <x:c r="B85" s="42" t="str">
        <x:f>IF(A85="","",'01_Setup'!B34)</x:f>
      </x:c>
      <x:c r="C85" s="42" t="str">
        <x:f>IF(A85="","","Documents")</x:f>
      </x:c>
      <x:c r="D85" s="42" t="str">
        <x:f>IF(A85="","","Missing evidence")</x:f>
      </x:c>
      <x:c r="E85" s="48"/>
      <x:c r="F85" s="48"/>
      <x:c r="G85" s="48"/>
      <x:c r="H85" s="54" t="str">
        <x:f>IF(E85="","",F85+G85)</x:f>
      </x:c>
      <x:c r="I85" s="54" t="str">
        <x:f>IF(E85="","",E85-H85)</x:f>
      </x:c>
      <x:c r="J85" s="40"/>
      <x:c r="K85" s="40"/>
      <x:c r="L85" s="40"/>
      <x:c r="M85" s="46"/>
      <x:c r="N85" s="40"/>
    </x:row>
    <x:row r="86">
      <x:c r="A86" s="42" t="str">
        <x:f>IF('01_Setup'!A34="Yes",'01_Setup'!B34&amp;"-"&amp;TEXT(10,"00"),"")</x:f>
      </x:c>
      <x:c r="B86" s="42" t="str">
        <x:f>IF(A86="","",'01_Setup'!B34)</x:f>
      </x:c>
      <x:c r="C86" s="42" t="str">
        <x:f>IF(A86="","","Other")</x:f>
      </x:c>
      <x:c r="D86" s="42" t="str">
        <x:f>IF(A86="","","Other annual control")</x:f>
      </x:c>
      <x:c r="E86" s="48"/>
      <x:c r="F86" s="48"/>
      <x:c r="G86" s="48"/>
      <x:c r="H86" s="54" t="str">
        <x:f>IF(E86="","",F86+G86)</x:f>
      </x:c>
      <x:c r="I86" s="54" t="str">
        <x:f>IF(E86="","",E86-H86)</x:f>
      </x:c>
      <x:c r="J86" s="40"/>
      <x:c r="K86" s="40"/>
      <x:c r="L86" s="40"/>
      <x:c r="M86" s="46"/>
      <x:c r="N86" s="40"/>
    </x:row>
    <x:row r="87">
      <x:c r="A87" s="42" t="str">
        <x:f>IF('01_Setup'!A35="Yes",'01_Setup'!B35&amp;"-"&amp;TEXT(1,"00"),"")</x:f>
      </x:c>
      <x:c r="B87" s="42" t="str">
        <x:f>IF(A87="","",'01_Setup'!B35)</x:f>
      </x:c>
      <x:c r="C87" s="42" t="str">
        <x:f>IF(A87="","","Bank")</x:f>
      </x:c>
      <x:c r="D87" s="42" t="str">
        <x:f>IF(A87="","","Landlord / property bank")</x:f>
      </x:c>
      <x:c r="E87" s="48"/>
      <x:c r="F87" s="48"/>
      <x:c r="G87" s="48"/>
      <x:c r="H87" s="54" t="str">
        <x:f>IF(E87="","",F87+G87)</x:f>
      </x:c>
      <x:c r="I87" s="54" t="str">
        <x:f>IF(E87="","",E87-H87)</x:f>
      </x:c>
      <x:c r="J87" s="40"/>
      <x:c r="K87" s="40"/>
      <x:c r="L87" s="40"/>
      <x:c r="M87" s="46"/>
      <x:c r="N87" s="40"/>
    </x:row>
    <x:row r="88">
      <x:c r="A88" s="42" t="str">
        <x:f>IF('01_Setup'!A35="Yes",'01_Setup'!B35&amp;"-"&amp;TEXT(2,"00"),"")</x:f>
      </x:c>
      <x:c r="B88" s="42" t="str">
        <x:f>IF(A88="","",'01_Setup'!B35)</x:f>
      </x:c>
      <x:c r="C88" s="42" t="str">
        <x:f>IF(A88="","","Rent")</x:f>
      </x:c>
      <x:c r="D88" s="42" t="str">
        <x:f>IF(A88="","","Rent ledger")</x:f>
      </x:c>
      <x:c r="E88" s="48"/>
      <x:c r="F88" s="48"/>
      <x:c r="G88" s="48"/>
      <x:c r="H88" s="54" t="str">
        <x:f>IF(E88="","",F88+G88)</x:f>
      </x:c>
      <x:c r="I88" s="54" t="str">
        <x:f>IF(E88="","",E88-H88)</x:f>
      </x:c>
      <x:c r="J88" s="40"/>
      <x:c r="K88" s="40"/>
      <x:c r="L88" s="40"/>
      <x:c r="M88" s="46"/>
      <x:c r="N88" s="40"/>
    </x:row>
    <x:row r="89">
      <x:c r="A89" s="42" t="str">
        <x:f>IF('01_Setup'!A35="Yes",'01_Setup'!B35&amp;"-"&amp;TEXT(3,"00"),"")</x:f>
      </x:c>
      <x:c r="B89" s="42" t="str">
        <x:f>IF(A89="","",'01_Setup'!B35)</x:f>
      </x:c>
      <x:c r="C89" s="42" t="str">
        <x:f>IF(A89="","","Agent")</x:f>
      </x:c>
      <x:c r="D89" s="42" t="str">
        <x:f>IF(A89="","","Letting-agent balance")</x:f>
      </x:c>
      <x:c r="E89" s="48"/>
      <x:c r="F89" s="48"/>
      <x:c r="G89" s="48"/>
      <x:c r="H89" s="54" t="str">
        <x:f>IF(E89="","",F89+G89)</x:f>
      </x:c>
      <x:c r="I89" s="54" t="str">
        <x:f>IF(E89="","",E89-H89)</x:f>
      </x:c>
      <x:c r="J89" s="40"/>
      <x:c r="K89" s="40"/>
      <x:c r="L89" s="40"/>
      <x:c r="M89" s="46"/>
      <x:c r="N89" s="40"/>
    </x:row>
    <x:row r="90">
      <x:c r="A90" s="42" t="str">
        <x:f>IF('01_Setup'!A35="Yes",'01_Setup'!B35&amp;"-"&amp;TEXT(4,"00"),"")</x:f>
      </x:c>
      <x:c r="B90" s="42" t="str">
        <x:f>IF(A90="","",'01_Setup'!B35)</x:f>
      </x:c>
      <x:c r="C90" s="42" t="str">
        <x:f>IF(A90="","","Mortgage")</x:f>
      </x:c>
      <x:c r="D90" s="42" t="str">
        <x:f>IF(A90="","","Mortgage payments")</x:f>
      </x:c>
      <x:c r="E90" s="48"/>
      <x:c r="F90" s="48"/>
      <x:c r="G90" s="48"/>
      <x:c r="H90" s="54" t="str">
        <x:f>IF(E90="","",F90+G90)</x:f>
      </x:c>
      <x:c r="I90" s="54" t="str">
        <x:f>IF(E90="","",E90-H90)</x:f>
      </x:c>
      <x:c r="J90" s="40"/>
      <x:c r="K90" s="40"/>
      <x:c r="L90" s="40"/>
      <x:c r="M90" s="46"/>
      <x:c r="N90" s="40"/>
    </x:row>
    <x:row r="91">
      <x:c r="A91" s="42" t="str">
        <x:f>IF('01_Setup'!A35="Yes",'01_Setup'!B35&amp;"-"&amp;TEXT(5,"00"),"")</x:f>
      </x:c>
      <x:c r="B91" s="42" t="str">
        <x:f>IF(A91="","",'01_Setup'!B35)</x:f>
      </x:c>
      <x:c r="C91" s="42" t="str">
        <x:f>IF(A91="","","Mortgage")</x:f>
      </x:c>
      <x:c r="D91" s="42" t="str">
        <x:f>IF(A91="","","Residential finance costs")</x:f>
      </x:c>
      <x:c r="E91" s="48"/>
      <x:c r="F91" s="48"/>
      <x:c r="G91" s="48"/>
      <x:c r="H91" s="54" t="str">
        <x:f>IF(E91="","",F91+G91)</x:f>
      </x:c>
      <x:c r="I91" s="54" t="str">
        <x:f>IF(E91="","",E91-H91)</x:f>
      </x:c>
      <x:c r="J91" s="40"/>
      <x:c r="K91" s="40"/>
      <x:c r="L91" s="40"/>
      <x:c r="M91" s="46"/>
      <x:c r="N91" s="40"/>
    </x:row>
    <x:row r="92">
      <x:c r="A92" s="42" t="str">
        <x:f>IF('01_Setup'!A35="Yes",'01_Setup'!B35&amp;"-"&amp;TEXT(6,"00"),"")</x:f>
      </x:c>
      <x:c r="B92" s="42" t="str">
        <x:f>IF(A92="","",'01_Setup'!B35)</x:f>
      </x:c>
      <x:c r="C92" s="42" t="str">
        <x:f>IF(A92="","","Mortgage")</x:f>
      </x:c>
      <x:c r="D92" s="42" t="str">
        <x:f>IF(A92="","","Mortgage principal")</x:f>
      </x:c>
      <x:c r="E92" s="48"/>
      <x:c r="F92" s="48"/>
      <x:c r="G92" s="48"/>
      <x:c r="H92" s="54" t="str">
        <x:f>IF(E92="","",F92+G92)</x:f>
      </x:c>
      <x:c r="I92" s="54" t="str">
        <x:f>IF(E92="","",E92-H92)</x:f>
      </x:c>
      <x:c r="J92" s="40"/>
      <x:c r="K92" s="40"/>
      <x:c r="L92" s="40"/>
      <x:c r="M92" s="46"/>
      <x:c r="N92" s="40"/>
    </x:row>
    <x:row r="93">
      <x:c r="A93" s="42" t="str">
        <x:f>IF('01_Setup'!A35="Yes",'01_Setup'!B35&amp;"-"&amp;TEXT(7,"00"),"")</x:f>
      </x:c>
      <x:c r="B93" s="42" t="str">
        <x:f>IF(A93="","",'01_Setup'!B35)</x:f>
      </x:c>
      <x:c r="C93" s="42" t="str">
        <x:f>IF(A93="","","Deposits")</x:f>
      </x:c>
      <x:c r="D93" s="42" t="str">
        <x:f>IF(A93="","","Protected deposits")</x:f>
      </x:c>
      <x:c r="E93" s="48"/>
      <x:c r="F93" s="48"/>
      <x:c r="G93" s="48"/>
      <x:c r="H93" s="54" t="str">
        <x:f>IF(E93="","",F93+G93)</x:f>
      </x:c>
      <x:c r="I93" s="54" t="str">
        <x:f>IF(E93="","",E93-H93)</x:f>
      </x:c>
      <x:c r="J93" s="40"/>
      <x:c r="K93" s="40"/>
      <x:c r="L93" s="40"/>
      <x:c r="M93" s="46"/>
      <x:c r="N93" s="40"/>
    </x:row>
    <x:row r="94">
      <x:c r="A94" s="42" t="str">
        <x:f>IF('01_Setup'!A35="Yes",'01_Setup'!B35&amp;"-"&amp;TEXT(8,"00"),"")</x:f>
      </x:c>
      <x:c r="B94" s="42" t="str">
        <x:f>IF(A94="","",'01_Setup'!B35)</x:f>
      </x:c>
      <x:c r="C94" s="42" t="str">
        <x:f>IF(A94="","","Owner funding")</x:f>
      </x:c>
      <x:c r="D94" s="42" t="str">
        <x:f>IF(A94="","","Owner current account")</x:f>
      </x:c>
      <x:c r="E94" s="48"/>
      <x:c r="F94" s="48"/>
      <x:c r="G94" s="48"/>
      <x:c r="H94" s="54" t="str">
        <x:f>IF(E94="","",F94+G94)</x:f>
      </x:c>
      <x:c r="I94" s="54" t="str">
        <x:f>IF(E94="","",E94-H94)</x:f>
      </x:c>
      <x:c r="J94" s="40"/>
      <x:c r="K94" s="40"/>
      <x:c r="L94" s="40"/>
      <x:c r="M94" s="46"/>
      <x:c r="N94" s="40"/>
    </x:row>
    <x:row r="95">
      <x:c r="A95" s="42" t="str">
        <x:f>IF('01_Setup'!A35="Yes",'01_Setup'!B35&amp;"-"&amp;TEXT(9,"00"),"")</x:f>
      </x:c>
      <x:c r="B95" s="42" t="str">
        <x:f>IF(A95="","",'01_Setup'!B35)</x:f>
      </x:c>
      <x:c r="C95" s="42" t="str">
        <x:f>IF(A95="","","Documents")</x:f>
      </x:c>
      <x:c r="D95" s="42" t="str">
        <x:f>IF(A95="","","Missing evidence")</x:f>
      </x:c>
      <x:c r="E95" s="48"/>
      <x:c r="F95" s="48"/>
      <x:c r="G95" s="48"/>
      <x:c r="H95" s="54" t="str">
        <x:f>IF(E95="","",F95+G95)</x:f>
      </x:c>
      <x:c r="I95" s="54" t="str">
        <x:f>IF(E95="","",E95-H95)</x:f>
      </x:c>
      <x:c r="J95" s="40"/>
      <x:c r="K95" s="40"/>
      <x:c r="L95" s="40"/>
      <x:c r="M95" s="46"/>
      <x:c r="N95" s="40"/>
    </x:row>
    <x:row r="96">
      <x:c r="A96" s="42" t="str">
        <x:f>IF('01_Setup'!A35="Yes",'01_Setup'!B35&amp;"-"&amp;TEXT(10,"00"),"")</x:f>
      </x:c>
      <x:c r="B96" s="42" t="str">
        <x:f>IF(A96="","",'01_Setup'!B35)</x:f>
      </x:c>
      <x:c r="C96" s="42" t="str">
        <x:f>IF(A96="","","Other")</x:f>
      </x:c>
      <x:c r="D96" s="42" t="str">
        <x:f>IF(A96="","","Other annual control")</x:f>
      </x:c>
      <x:c r="E96" s="48"/>
      <x:c r="F96" s="48"/>
      <x:c r="G96" s="48"/>
      <x:c r="H96" s="54" t="str">
        <x:f>IF(E96="","",F96+G96)</x:f>
      </x:c>
      <x:c r="I96" s="54" t="str">
        <x:f>IF(E96="","",E96-H96)</x:f>
      </x:c>
      <x:c r="J96" s="40"/>
      <x:c r="K96" s="40"/>
      <x:c r="L96" s="40"/>
      <x:c r="M96" s="46"/>
      <x:c r="N96" s="40"/>
    </x:row>
    <x:row r="97">
      <x:c r="A97" s="42" t="str">
        <x:f>IF('01_Setup'!A36="Yes",'01_Setup'!B36&amp;"-"&amp;TEXT(1,"00"),"")</x:f>
      </x:c>
      <x:c r="B97" s="42" t="str">
        <x:f>IF(A97="","",'01_Setup'!B36)</x:f>
      </x:c>
      <x:c r="C97" s="42" t="str">
        <x:f>IF(A97="","","Bank")</x:f>
      </x:c>
      <x:c r="D97" s="42" t="str">
        <x:f>IF(A97="","","Landlord / property bank")</x:f>
      </x:c>
      <x:c r="E97" s="48"/>
      <x:c r="F97" s="48"/>
      <x:c r="G97" s="48"/>
      <x:c r="H97" s="54" t="str">
        <x:f>IF(E97="","",F97+G97)</x:f>
      </x:c>
      <x:c r="I97" s="54" t="str">
        <x:f>IF(E97="","",E97-H97)</x:f>
      </x:c>
      <x:c r="J97" s="40"/>
      <x:c r="K97" s="40"/>
      <x:c r="L97" s="40"/>
      <x:c r="M97" s="46"/>
      <x:c r="N97" s="40"/>
    </x:row>
    <x:row r="98">
      <x:c r="A98" s="42" t="str">
        <x:f>IF('01_Setup'!A36="Yes",'01_Setup'!B36&amp;"-"&amp;TEXT(2,"00"),"")</x:f>
      </x:c>
      <x:c r="B98" s="42" t="str">
        <x:f>IF(A98="","",'01_Setup'!B36)</x:f>
      </x:c>
      <x:c r="C98" s="42" t="str">
        <x:f>IF(A98="","","Rent")</x:f>
      </x:c>
      <x:c r="D98" s="42" t="str">
        <x:f>IF(A98="","","Rent ledger")</x:f>
      </x:c>
      <x:c r="E98" s="48"/>
      <x:c r="F98" s="48"/>
      <x:c r="G98" s="48"/>
      <x:c r="H98" s="54" t="str">
        <x:f>IF(E98="","",F98+G98)</x:f>
      </x:c>
      <x:c r="I98" s="54" t="str">
        <x:f>IF(E98="","",E98-H98)</x:f>
      </x:c>
      <x:c r="J98" s="40"/>
      <x:c r="K98" s="40"/>
      <x:c r="L98" s="40"/>
      <x:c r="M98" s="46"/>
      <x:c r="N98" s="40"/>
    </x:row>
    <x:row r="99">
      <x:c r="A99" s="42" t="str">
        <x:f>IF('01_Setup'!A36="Yes",'01_Setup'!B36&amp;"-"&amp;TEXT(3,"00"),"")</x:f>
      </x:c>
      <x:c r="B99" s="42" t="str">
        <x:f>IF(A99="","",'01_Setup'!B36)</x:f>
      </x:c>
      <x:c r="C99" s="42" t="str">
        <x:f>IF(A99="","","Agent")</x:f>
      </x:c>
      <x:c r="D99" s="42" t="str">
        <x:f>IF(A99="","","Letting-agent balance")</x:f>
      </x:c>
      <x:c r="E99" s="48"/>
      <x:c r="F99" s="48"/>
      <x:c r="G99" s="48"/>
      <x:c r="H99" s="54" t="str">
        <x:f>IF(E99="","",F99+G99)</x:f>
      </x:c>
      <x:c r="I99" s="54" t="str">
        <x:f>IF(E99="","",E99-H99)</x:f>
      </x:c>
      <x:c r="J99" s="40"/>
      <x:c r="K99" s="40"/>
      <x:c r="L99" s="40"/>
      <x:c r="M99" s="46"/>
      <x:c r="N99" s="40"/>
    </x:row>
    <x:row r="100">
      <x:c r="A100" s="42" t="str">
        <x:f>IF('01_Setup'!A36="Yes",'01_Setup'!B36&amp;"-"&amp;TEXT(4,"00"),"")</x:f>
      </x:c>
      <x:c r="B100" s="42" t="str">
        <x:f>IF(A100="","",'01_Setup'!B36)</x:f>
      </x:c>
      <x:c r="C100" s="42" t="str">
        <x:f>IF(A100="","","Mortgage")</x:f>
      </x:c>
      <x:c r="D100" s="42" t="str">
        <x:f>IF(A100="","","Mortgage payments")</x:f>
      </x:c>
      <x:c r="E100" s="48"/>
      <x:c r="F100" s="48"/>
      <x:c r="G100" s="48"/>
      <x:c r="H100" s="54" t="str">
        <x:f>IF(E100="","",F100+G100)</x:f>
      </x:c>
      <x:c r="I100" s="54" t="str">
        <x:f>IF(E100="","",E100-H100)</x:f>
      </x:c>
      <x:c r="J100" s="40"/>
      <x:c r="K100" s="40"/>
      <x:c r="L100" s="40"/>
      <x:c r="M100" s="46"/>
      <x:c r="N100" s="40"/>
    </x:row>
    <x:row r="101">
      <x:c r="A101" s="42" t="str">
        <x:f>IF('01_Setup'!A36="Yes",'01_Setup'!B36&amp;"-"&amp;TEXT(5,"00"),"")</x:f>
      </x:c>
      <x:c r="B101" s="42" t="str">
        <x:f>IF(A101="","",'01_Setup'!B36)</x:f>
      </x:c>
      <x:c r="C101" s="42" t="str">
        <x:f>IF(A101="","","Mortgage")</x:f>
      </x:c>
      <x:c r="D101" s="42" t="str">
        <x:f>IF(A101="","","Residential finance costs")</x:f>
      </x:c>
      <x:c r="E101" s="48"/>
      <x:c r="F101" s="48"/>
      <x:c r="G101" s="48"/>
      <x:c r="H101" s="54" t="str">
        <x:f>IF(E101="","",F101+G101)</x:f>
      </x:c>
      <x:c r="I101" s="54" t="str">
        <x:f>IF(E101="","",E101-H101)</x:f>
      </x:c>
      <x:c r="J101" s="40"/>
      <x:c r="K101" s="40"/>
      <x:c r="L101" s="40"/>
      <x:c r="M101" s="46"/>
      <x:c r="N101" s="40"/>
    </x:row>
    <x:row r="102">
      <x:c r="A102" s="42" t="str">
        <x:f>IF('01_Setup'!A36="Yes",'01_Setup'!B36&amp;"-"&amp;TEXT(6,"00"),"")</x:f>
      </x:c>
      <x:c r="B102" s="42" t="str">
        <x:f>IF(A102="","",'01_Setup'!B36)</x:f>
      </x:c>
      <x:c r="C102" s="42" t="str">
        <x:f>IF(A102="","","Mortgage")</x:f>
      </x:c>
      <x:c r="D102" s="42" t="str">
        <x:f>IF(A102="","","Mortgage principal")</x:f>
      </x:c>
      <x:c r="E102" s="48"/>
      <x:c r="F102" s="48"/>
      <x:c r="G102" s="48"/>
      <x:c r="H102" s="54" t="str">
        <x:f>IF(E102="","",F102+G102)</x:f>
      </x:c>
      <x:c r="I102" s="54" t="str">
        <x:f>IF(E102="","",E102-H102)</x:f>
      </x:c>
      <x:c r="J102" s="40"/>
      <x:c r="K102" s="40"/>
      <x:c r="L102" s="40"/>
      <x:c r="M102" s="46"/>
      <x:c r="N102" s="40"/>
    </x:row>
    <x:row r="103">
      <x:c r="A103" s="42" t="str">
        <x:f>IF('01_Setup'!A36="Yes",'01_Setup'!B36&amp;"-"&amp;TEXT(7,"00"),"")</x:f>
      </x:c>
      <x:c r="B103" s="42" t="str">
        <x:f>IF(A103="","",'01_Setup'!B36)</x:f>
      </x:c>
      <x:c r="C103" s="42" t="str">
        <x:f>IF(A103="","","Deposits")</x:f>
      </x:c>
      <x:c r="D103" s="42" t="str">
        <x:f>IF(A103="","","Protected deposits")</x:f>
      </x:c>
      <x:c r="E103" s="48"/>
      <x:c r="F103" s="48"/>
      <x:c r="G103" s="48"/>
      <x:c r="H103" s="54" t="str">
        <x:f>IF(E103="","",F103+G103)</x:f>
      </x:c>
      <x:c r="I103" s="54" t="str">
        <x:f>IF(E103="","",E103-H103)</x:f>
      </x:c>
      <x:c r="J103" s="40"/>
      <x:c r="K103" s="40"/>
      <x:c r="L103" s="40"/>
      <x:c r="M103" s="46"/>
      <x:c r="N103" s="40"/>
    </x:row>
    <x:row r="104">
      <x:c r="A104" s="42" t="str">
        <x:f>IF('01_Setup'!A36="Yes",'01_Setup'!B36&amp;"-"&amp;TEXT(8,"00"),"")</x:f>
      </x:c>
      <x:c r="B104" s="42" t="str">
        <x:f>IF(A104="","",'01_Setup'!B36)</x:f>
      </x:c>
      <x:c r="C104" s="42" t="str">
        <x:f>IF(A104="","","Owner funding")</x:f>
      </x:c>
      <x:c r="D104" s="42" t="str">
        <x:f>IF(A104="","","Owner current account")</x:f>
      </x:c>
      <x:c r="E104" s="48"/>
      <x:c r="F104" s="48"/>
      <x:c r="G104" s="48"/>
      <x:c r="H104" s="54" t="str">
        <x:f>IF(E104="","",F104+G104)</x:f>
      </x:c>
      <x:c r="I104" s="54" t="str">
        <x:f>IF(E104="","",E104-H104)</x:f>
      </x:c>
      <x:c r="J104" s="40"/>
      <x:c r="K104" s="40"/>
      <x:c r="L104" s="40"/>
      <x:c r="M104" s="46"/>
      <x:c r="N104" s="40"/>
    </x:row>
    <x:row r="105">
      <x:c r="A105" s="42" t="str">
        <x:f>IF('01_Setup'!A36="Yes",'01_Setup'!B36&amp;"-"&amp;TEXT(9,"00"),"")</x:f>
      </x:c>
      <x:c r="B105" s="42" t="str">
        <x:f>IF(A105="","",'01_Setup'!B36)</x:f>
      </x:c>
      <x:c r="C105" s="42" t="str">
        <x:f>IF(A105="","","Documents")</x:f>
      </x:c>
      <x:c r="D105" s="42" t="str">
        <x:f>IF(A105="","","Missing evidence")</x:f>
      </x:c>
      <x:c r="E105" s="48"/>
      <x:c r="F105" s="48"/>
      <x:c r="G105" s="48"/>
      <x:c r="H105" s="54" t="str">
        <x:f>IF(E105="","",F105+G105)</x:f>
      </x:c>
      <x:c r="I105" s="54" t="str">
        <x:f>IF(E105="","",E105-H105)</x:f>
      </x:c>
      <x:c r="J105" s="40"/>
      <x:c r="K105" s="40"/>
      <x:c r="L105" s="40"/>
      <x:c r="M105" s="46"/>
      <x:c r="N105" s="40"/>
    </x:row>
    <x:row r="106">
      <x:c r="A106" s="42" t="str">
        <x:f>IF('01_Setup'!A36="Yes",'01_Setup'!B36&amp;"-"&amp;TEXT(10,"00"),"")</x:f>
      </x:c>
      <x:c r="B106" s="42" t="str">
        <x:f>IF(A106="","",'01_Setup'!B36)</x:f>
      </x:c>
      <x:c r="C106" s="42" t="str">
        <x:f>IF(A106="","","Other")</x:f>
      </x:c>
      <x:c r="D106" s="42" t="str">
        <x:f>IF(A106="","","Other annual control")</x:f>
      </x:c>
      <x:c r="E106" s="48"/>
      <x:c r="F106" s="48"/>
      <x:c r="G106" s="48"/>
      <x:c r="H106" s="54" t="str">
        <x:f>IF(E106="","",F106+G106)</x:f>
      </x:c>
      <x:c r="I106" s="54" t="str">
        <x:f>IF(E106="","",E106-H106)</x:f>
      </x:c>
      <x:c r="J106" s="40"/>
      <x:c r="K106" s="40"/>
      <x:c r="L106" s="40"/>
      <x:c r="M106" s="46"/>
      <x:c r="N106" s="40"/>
    </x:row>
  </x:sheetData>
  <x:mergeCells>
    <x:mergeCell ref="A1:N1"/>
    <x:mergeCell ref="A3:N4"/>
  </x:mergeCells>
  <x:conditionalFormatting sqref="I7:I106">
    <x:cfRule type="expression" dxfId="2" priority="1">
      <x:formula>AND($A7&lt;&gt;"",ABS($I7)&gt;0.01)</x:formula>
    </x:cfRule>
  </x:conditionalFormatting>
  <x:conditionalFormatting sqref="J7:J106">
    <x:cfRule type="expression" dxfId="3" priority="2">
      <x:formula>J7="Complete"</x:formula>
    </x:cfRule>
  </x:conditionalFormatting>
  <x:dataValidations count="1">
    <x:dataValidation type="list" sqref="J7:J106">
      <x:formula1>'99_Lists'!$C$4:$C$7</x:formula1>
    </x:dataValidation>
  </x:dataValidations>
  <x:pageMargins left="0.7" right="0.7" top="0.75" bottom="0.75" header="0.3" footer="0.3"/>
  <x:tableParts count="1">
    <x:tablePart xmlns:r="http://schemas.openxmlformats.org/officeDocument/2006/relationships" r:id="R99f54ae4e6804d4b"/>
  </x:tableParts>
</x:worksheet>
</file>

<file path=xl/worksheets/sheet7.xml><?xml version="1.0" encoding="utf-8"?>
<x:worksheet xmlns:x="http://schemas.openxmlformats.org/spreadsheetml/2006/main">
  <x:sheetFormatPr defaultRowHeight="15"/>
  <x:cols>
    <x:col min="1" max="1" width="18" hidden="0" customWidth="1"/>
    <x:col min="2" max="2" width="14" hidden="0" customWidth="1"/>
    <x:col min="3" max="3" width="14" hidden="0" customWidth="1"/>
    <x:col min="4" max="4" width="14" hidden="0" customWidth="1"/>
    <x:col min="5" max="5" width="18" hidden="0" customWidth="1"/>
    <x:col min="6" max="6" width="18" hidden="0" customWidth="1"/>
    <x:col min="7" max="7" width="40" hidden="0" customWidth="1"/>
    <x:col min="8" max="8" width="16" hidden="0" customWidth="1"/>
    <x:col min="9" max="9" width="12" hidden="0" customWidth="1"/>
    <x:col min="10" max="10" width="32" hidden="0" customWidth="1"/>
    <x:col min="11" max="11" width="18" hidden="0" customWidth="1"/>
    <x:col min="12" max="12" width="14" hidden="0" customWidth="1"/>
    <x:col min="13" max="13" width="14" hidden="0" customWidth="1"/>
    <x:col min="14" max="14" width="40" hidden="0" customWidth="1"/>
    <x:col min="15" max="15" width="14" hidden="0" customWidth="1"/>
    <x:col min="16" max="16" width="18" hidden="0" customWidth="1"/>
  </x:cols>
  <x:sheetData>
    <x:row r="1" ht="28" customHeight="1">
      <x:c r="A1" s="66" t="str">
        <x:v>Unresolved Questions and Accountant Queries</x:v>
      </x:c>
      <x:c r="B1" s="66"/>
      <x:c r="C1" s="66"/>
      <x:c r="D1" s="66"/>
      <x:c r="E1" s="66"/>
      <x:c r="F1" s="66"/>
      <x:c r="G1" s="66"/>
      <x:c r="H1" s="66"/>
      <x:c r="I1" s="66"/>
      <x:c r="J1" s="66"/>
      <x:c r="K1" s="66"/>
      <x:c r="L1" s="66"/>
      <x:c r="M1" s="66"/>
      <x:c r="N1" s="66"/>
      <x:c r="O1" s="66"/>
      <x:c r="P1" s="66"/>
      <x:c r="Q1" s="32"/>
      <x:c r="R1" s="32"/>
      <x:c r="S1" s="32"/>
      <x:c r="T1" s="32"/>
      <x:c r="U1" s="32"/>
      <x:c r="V1" s="32"/>
      <x:c r="W1" s="32"/>
      <x:c r="X1" s="32"/>
      <x:c r="Y1" s="32"/>
      <x:c r="Z1" s="32"/>
      <x:c r="AA1" s="32"/>
      <x:c r="AB1" s="32"/>
      <x:c r="AC1" s="32"/>
      <x:c r="AD1" s="32"/>
      <x:c r="AE1" s="32"/>
    </x:row>
    <x:row r="3">
      <x:c r="A3" s="16" t="str">
        <x:v>Use this register for missing evidence, classification questions, estimates and items requiring client or adviser action. Do not hide unresolved issues inside general notes.</x:v>
      </x:c>
      <x:c r="B3" s="16"/>
      <x:c r="C3" s="16"/>
      <x:c r="D3" s="16"/>
      <x:c r="E3" s="16"/>
      <x:c r="F3" s="16"/>
      <x:c r="G3" s="16"/>
      <x:c r="H3" s="16"/>
      <x:c r="I3" s="16"/>
      <x:c r="J3" s="16"/>
      <x:c r="K3" s="16"/>
      <x:c r="L3" s="16"/>
      <x:c r="M3" s="16"/>
      <x:c r="N3" s="16"/>
      <x:c r="O3" s="16"/>
      <x:c r="P3" s="16"/>
    </x:row>
    <x:row r="4">
      <x:c r="A4" s="16"/>
      <x:c r="B4" s="16"/>
      <x:c r="C4" s="16"/>
      <x:c r="D4" s="16"/>
      <x:c r="E4" s="16"/>
      <x:c r="F4" s="16"/>
      <x:c r="G4" s="16"/>
      <x:c r="H4" s="16"/>
      <x:c r="I4" s="16"/>
      <x:c r="J4" s="16"/>
      <x:c r="K4" s="16"/>
      <x:c r="L4" s="16"/>
      <x:c r="M4" s="16"/>
      <x:c r="N4" s="16"/>
      <x:c r="O4" s="16"/>
      <x:c r="P4" s="16"/>
    </x:row>
    <x:row r="6">
      <x:c r="A6" s="28" t="str">
        <x:v>Query ID</x:v>
      </x:c>
      <x:c r="B6" s="28" t="str">
        <x:v>Date Raised</x:v>
      </x:c>
      <x:c r="C6" s="28" t="str">
        <x:v>Property Code</x:v>
      </x:c>
      <x:c r="D6" s="28" t="str">
        <x:v>Owner Code</x:v>
      </x:c>
      <x:c r="E6" s="28" t="str">
        <x:v>Control Area</x:v>
      </x:c>
      <x:c r="F6" s="28" t="str">
        <x:v>Issue Type</x:v>
      </x:c>
      <x:c r="G6" s="28" t="str">
        <x:v>Description</x:v>
      </x:c>
      <x:c r="H6" s="28" t="str">
        <x:v>Amount / Tax at Risk</x:v>
      </x:c>
      <x:c r="I6" s="28" t="str">
        <x:v>Priority</x:v>
      </x:c>
      <x:c r="J6" s="28" t="str">
        <x:v>Evidence or Answer Required</x:v>
      </x:c>
      <x:c r="K6" s="28" t="str">
        <x:v>Assigned To</x:v>
      </x:c>
      <x:c r="L6" s="28" t="str">
        <x:v>Target Date</x:v>
      </x:c>
      <x:c r="M6" s="28" t="str">
        <x:v>Status</x:v>
      </x:c>
      <x:c r="N6" s="28" t="str">
        <x:v>Resolution</x:v>
      </x:c>
      <x:c r="O6" s="28" t="str">
        <x:v>Resolved Date</x:v>
      </x:c>
      <x:c r="P6" s="28" t="str">
        <x:v>Source Ref</x:v>
      </x:c>
    </x:row>
    <x:row r="7">
      <x:c r="A7" s="42" t="str">
        <x:f>IF(B7="","",TEXT(B7,"yyyymmdd")&amp;"-Q-"&amp;TEXT(ROW()-6,"000"))</x:f>
      </x:c>
      <x:c r="B7" s="46"/>
      <x:c r="C7" s="40"/>
      <x:c r="D7" s="40"/>
      <x:c r="E7" s="40"/>
      <x:c r="F7" s="40"/>
      <x:c r="G7" s="40"/>
      <x:c r="H7" s="48"/>
      <x:c r="I7" s="40"/>
      <x:c r="J7" s="40"/>
      <x:c r="K7" s="40"/>
      <x:c r="L7" s="46"/>
      <x:c r="M7" s="40"/>
      <x:c r="N7" s="40"/>
      <x:c r="O7" s="46"/>
      <x:c r="P7" s="40"/>
    </x:row>
    <x:row r="8">
      <x:c r="A8" s="42" t="str">
        <x:f>IF(B8="","",TEXT(B8,"yyyymmdd")&amp;"-Q-"&amp;TEXT(ROW()-6,"000"))</x:f>
      </x:c>
      <x:c r="B8" s="46"/>
      <x:c r="C8" s="40"/>
      <x:c r="D8" s="40"/>
      <x:c r="E8" s="40"/>
      <x:c r="F8" s="40"/>
      <x:c r="G8" s="40"/>
      <x:c r="H8" s="48"/>
      <x:c r="I8" s="40"/>
      <x:c r="J8" s="40"/>
      <x:c r="K8" s="40"/>
      <x:c r="L8" s="46"/>
      <x:c r="M8" s="40"/>
      <x:c r="N8" s="40"/>
      <x:c r="O8" s="46"/>
      <x:c r="P8" s="40"/>
    </x:row>
    <x:row r="9">
      <x:c r="A9" s="42" t="str">
        <x:f>IF(B9="","",TEXT(B9,"yyyymmdd")&amp;"-Q-"&amp;TEXT(ROW()-6,"000"))</x:f>
      </x:c>
      <x:c r="B9" s="46"/>
      <x:c r="C9" s="40"/>
      <x:c r="D9" s="40"/>
      <x:c r="E9" s="40"/>
      <x:c r="F9" s="40"/>
      <x:c r="G9" s="40"/>
      <x:c r="H9" s="48"/>
      <x:c r="I9" s="40"/>
      <x:c r="J9" s="40"/>
      <x:c r="K9" s="40"/>
      <x:c r="L9" s="46"/>
      <x:c r="M9" s="40"/>
      <x:c r="N9" s="40"/>
      <x:c r="O9" s="46"/>
      <x:c r="P9" s="40"/>
    </x:row>
    <x:row r="10">
      <x:c r="A10" s="42" t="str">
        <x:f>IF(B10="","",TEXT(B10,"yyyymmdd")&amp;"-Q-"&amp;TEXT(ROW()-6,"000"))</x:f>
      </x:c>
      <x:c r="B10" s="46"/>
      <x:c r="C10" s="40"/>
      <x:c r="D10" s="40"/>
      <x:c r="E10" s="40"/>
      <x:c r="F10" s="40"/>
      <x:c r="G10" s="40"/>
      <x:c r="H10" s="48"/>
      <x:c r="I10" s="40"/>
      <x:c r="J10" s="40"/>
      <x:c r="K10" s="40"/>
      <x:c r="L10" s="46"/>
      <x:c r="M10" s="40"/>
      <x:c r="N10" s="40"/>
      <x:c r="O10" s="46"/>
      <x:c r="P10" s="40"/>
    </x:row>
    <x:row r="11">
      <x:c r="A11" s="42" t="str">
        <x:f>IF(B11="","",TEXT(B11,"yyyymmdd")&amp;"-Q-"&amp;TEXT(ROW()-6,"000"))</x:f>
      </x:c>
      <x:c r="B11" s="46"/>
      <x:c r="C11" s="40"/>
      <x:c r="D11" s="40"/>
      <x:c r="E11" s="40"/>
      <x:c r="F11" s="40"/>
      <x:c r="G11" s="40"/>
      <x:c r="H11" s="48"/>
      <x:c r="I11" s="40"/>
      <x:c r="J11" s="40"/>
      <x:c r="K11" s="40"/>
      <x:c r="L11" s="46"/>
      <x:c r="M11" s="40"/>
      <x:c r="N11" s="40"/>
      <x:c r="O11" s="46"/>
      <x:c r="P11" s="40"/>
    </x:row>
    <x:row r="12">
      <x:c r="A12" s="42" t="str">
        <x:f>IF(B12="","",TEXT(B12,"yyyymmdd")&amp;"-Q-"&amp;TEXT(ROW()-6,"000"))</x:f>
      </x:c>
      <x:c r="B12" s="46"/>
      <x:c r="C12" s="40"/>
      <x:c r="D12" s="40"/>
      <x:c r="E12" s="40"/>
      <x:c r="F12" s="40"/>
      <x:c r="G12" s="40"/>
      <x:c r="H12" s="48"/>
      <x:c r="I12" s="40"/>
      <x:c r="J12" s="40"/>
      <x:c r="K12" s="40"/>
      <x:c r="L12" s="46"/>
      <x:c r="M12" s="40"/>
      <x:c r="N12" s="40"/>
      <x:c r="O12" s="46"/>
      <x:c r="P12" s="40"/>
    </x:row>
    <x:row r="13">
      <x:c r="A13" s="42" t="str">
        <x:f>IF(B13="","",TEXT(B13,"yyyymmdd")&amp;"-Q-"&amp;TEXT(ROW()-6,"000"))</x:f>
      </x:c>
      <x:c r="B13" s="46"/>
      <x:c r="C13" s="40"/>
      <x:c r="D13" s="40"/>
      <x:c r="E13" s="40"/>
      <x:c r="F13" s="40"/>
      <x:c r="G13" s="40"/>
      <x:c r="H13" s="48"/>
      <x:c r="I13" s="40"/>
      <x:c r="J13" s="40"/>
      <x:c r="K13" s="40"/>
      <x:c r="L13" s="46"/>
      <x:c r="M13" s="40"/>
      <x:c r="N13" s="40"/>
      <x:c r="O13" s="46"/>
      <x:c r="P13" s="40"/>
    </x:row>
    <x:row r="14">
      <x:c r="A14" s="42" t="str">
        <x:f>IF(B14="","",TEXT(B14,"yyyymmdd")&amp;"-Q-"&amp;TEXT(ROW()-6,"000"))</x:f>
      </x:c>
      <x:c r="B14" s="46"/>
      <x:c r="C14" s="40"/>
      <x:c r="D14" s="40"/>
      <x:c r="E14" s="40"/>
      <x:c r="F14" s="40"/>
      <x:c r="G14" s="40"/>
      <x:c r="H14" s="48"/>
      <x:c r="I14" s="40"/>
      <x:c r="J14" s="40"/>
      <x:c r="K14" s="40"/>
      <x:c r="L14" s="46"/>
      <x:c r="M14" s="40"/>
      <x:c r="N14" s="40"/>
      <x:c r="O14" s="46"/>
      <x:c r="P14" s="40"/>
    </x:row>
    <x:row r="15">
      <x:c r="A15" s="42" t="str">
        <x:f>IF(B15="","",TEXT(B15,"yyyymmdd")&amp;"-Q-"&amp;TEXT(ROW()-6,"000"))</x:f>
      </x:c>
      <x:c r="B15" s="46"/>
      <x:c r="C15" s="40"/>
      <x:c r="D15" s="40"/>
      <x:c r="E15" s="40"/>
      <x:c r="F15" s="40"/>
      <x:c r="G15" s="40"/>
      <x:c r="H15" s="48"/>
      <x:c r="I15" s="40"/>
      <x:c r="J15" s="40"/>
      <x:c r="K15" s="40"/>
      <x:c r="L15" s="46"/>
      <x:c r="M15" s="40"/>
      <x:c r="N15" s="40"/>
      <x:c r="O15" s="46"/>
      <x:c r="P15" s="40"/>
    </x:row>
    <x:row r="16">
      <x:c r="A16" s="42" t="str">
        <x:f>IF(B16="","",TEXT(B16,"yyyymmdd")&amp;"-Q-"&amp;TEXT(ROW()-6,"000"))</x:f>
      </x:c>
      <x:c r="B16" s="46"/>
      <x:c r="C16" s="40"/>
      <x:c r="D16" s="40"/>
      <x:c r="E16" s="40"/>
      <x:c r="F16" s="40"/>
      <x:c r="G16" s="40"/>
      <x:c r="H16" s="48"/>
      <x:c r="I16" s="40"/>
      <x:c r="J16" s="40"/>
      <x:c r="K16" s="40"/>
      <x:c r="L16" s="46"/>
      <x:c r="M16" s="40"/>
      <x:c r="N16" s="40"/>
      <x:c r="O16" s="46"/>
      <x:c r="P16" s="40"/>
    </x:row>
    <x:row r="17">
      <x:c r="A17" s="42" t="str">
        <x:f>IF(B17="","",TEXT(B17,"yyyymmdd")&amp;"-Q-"&amp;TEXT(ROW()-6,"000"))</x:f>
      </x:c>
      <x:c r="B17" s="46"/>
      <x:c r="C17" s="40"/>
      <x:c r="D17" s="40"/>
      <x:c r="E17" s="40"/>
      <x:c r="F17" s="40"/>
      <x:c r="G17" s="40"/>
      <x:c r="H17" s="48"/>
      <x:c r="I17" s="40"/>
      <x:c r="J17" s="40"/>
      <x:c r="K17" s="40"/>
      <x:c r="L17" s="46"/>
      <x:c r="M17" s="40"/>
      <x:c r="N17" s="40"/>
      <x:c r="O17" s="46"/>
      <x:c r="P17" s="40"/>
    </x:row>
    <x:row r="18">
      <x:c r="A18" s="42" t="str">
        <x:f>IF(B18="","",TEXT(B18,"yyyymmdd")&amp;"-Q-"&amp;TEXT(ROW()-6,"000"))</x:f>
      </x:c>
      <x:c r="B18" s="46"/>
      <x:c r="C18" s="40"/>
      <x:c r="D18" s="40"/>
      <x:c r="E18" s="40"/>
      <x:c r="F18" s="40"/>
      <x:c r="G18" s="40"/>
      <x:c r="H18" s="48"/>
      <x:c r="I18" s="40"/>
      <x:c r="J18" s="40"/>
      <x:c r="K18" s="40"/>
      <x:c r="L18" s="46"/>
      <x:c r="M18" s="40"/>
      <x:c r="N18" s="40"/>
      <x:c r="O18" s="46"/>
      <x:c r="P18" s="40"/>
    </x:row>
    <x:row r="19">
      <x:c r="A19" s="42" t="str">
        <x:f>IF(B19="","",TEXT(B19,"yyyymmdd")&amp;"-Q-"&amp;TEXT(ROW()-6,"000"))</x:f>
      </x:c>
      <x:c r="B19" s="46"/>
      <x:c r="C19" s="40"/>
      <x:c r="D19" s="40"/>
      <x:c r="E19" s="40"/>
      <x:c r="F19" s="40"/>
      <x:c r="G19" s="40"/>
      <x:c r="H19" s="48"/>
      <x:c r="I19" s="40"/>
      <x:c r="J19" s="40"/>
      <x:c r="K19" s="40"/>
      <x:c r="L19" s="46"/>
      <x:c r="M19" s="40"/>
      <x:c r="N19" s="40"/>
      <x:c r="O19" s="46"/>
      <x:c r="P19" s="40"/>
    </x:row>
    <x:row r="20">
      <x:c r="A20" s="42" t="str">
        <x:f>IF(B20="","",TEXT(B20,"yyyymmdd")&amp;"-Q-"&amp;TEXT(ROW()-6,"000"))</x:f>
      </x:c>
      <x:c r="B20" s="46"/>
      <x:c r="C20" s="40"/>
      <x:c r="D20" s="40"/>
      <x:c r="E20" s="40"/>
      <x:c r="F20" s="40"/>
      <x:c r="G20" s="40"/>
      <x:c r="H20" s="48"/>
      <x:c r="I20" s="40"/>
      <x:c r="J20" s="40"/>
      <x:c r="K20" s="40"/>
      <x:c r="L20" s="46"/>
      <x:c r="M20" s="40"/>
      <x:c r="N20" s="40"/>
      <x:c r="O20" s="46"/>
      <x:c r="P20" s="40"/>
    </x:row>
    <x:row r="21">
      <x:c r="A21" s="42" t="str">
        <x:f>IF(B21="","",TEXT(B21,"yyyymmdd")&amp;"-Q-"&amp;TEXT(ROW()-6,"000"))</x:f>
      </x:c>
      <x:c r="B21" s="46"/>
      <x:c r="C21" s="40"/>
      <x:c r="D21" s="40"/>
      <x:c r="E21" s="40"/>
      <x:c r="F21" s="40"/>
      <x:c r="G21" s="40"/>
      <x:c r="H21" s="48"/>
      <x:c r="I21" s="40"/>
      <x:c r="J21" s="40"/>
      <x:c r="K21" s="40"/>
      <x:c r="L21" s="46"/>
      <x:c r="M21" s="40"/>
      <x:c r="N21" s="40"/>
      <x:c r="O21" s="46"/>
      <x:c r="P21" s="40"/>
    </x:row>
    <x:row r="22">
      <x:c r="A22" s="42" t="str">
        <x:f>IF(B22="","",TEXT(B22,"yyyymmdd")&amp;"-Q-"&amp;TEXT(ROW()-6,"000"))</x:f>
      </x:c>
      <x:c r="B22" s="46"/>
      <x:c r="C22" s="40"/>
      <x:c r="D22" s="40"/>
      <x:c r="E22" s="40"/>
      <x:c r="F22" s="40"/>
      <x:c r="G22" s="40"/>
      <x:c r="H22" s="48"/>
      <x:c r="I22" s="40"/>
      <x:c r="J22" s="40"/>
      <x:c r="K22" s="40"/>
      <x:c r="L22" s="46"/>
      <x:c r="M22" s="40"/>
      <x:c r="N22" s="40"/>
      <x:c r="O22" s="46"/>
      <x:c r="P22" s="40"/>
    </x:row>
    <x:row r="23">
      <x:c r="A23" s="42" t="str">
        <x:f>IF(B23="","",TEXT(B23,"yyyymmdd")&amp;"-Q-"&amp;TEXT(ROW()-6,"000"))</x:f>
      </x:c>
      <x:c r="B23" s="46"/>
      <x:c r="C23" s="40"/>
      <x:c r="D23" s="40"/>
      <x:c r="E23" s="40"/>
      <x:c r="F23" s="40"/>
      <x:c r="G23" s="40"/>
      <x:c r="H23" s="48"/>
      <x:c r="I23" s="40"/>
      <x:c r="J23" s="40"/>
      <x:c r="K23" s="40"/>
      <x:c r="L23" s="46"/>
      <x:c r="M23" s="40"/>
      <x:c r="N23" s="40"/>
      <x:c r="O23" s="46"/>
      <x:c r="P23" s="40"/>
    </x:row>
    <x:row r="24">
      <x:c r="A24" s="42" t="str">
        <x:f>IF(B24="","",TEXT(B24,"yyyymmdd")&amp;"-Q-"&amp;TEXT(ROW()-6,"000"))</x:f>
      </x:c>
      <x:c r="B24" s="46"/>
      <x:c r="C24" s="40"/>
      <x:c r="D24" s="40"/>
      <x:c r="E24" s="40"/>
      <x:c r="F24" s="40"/>
      <x:c r="G24" s="40"/>
      <x:c r="H24" s="48"/>
      <x:c r="I24" s="40"/>
      <x:c r="J24" s="40"/>
      <x:c r="K24" s="40"/>
      <x:c r="L24" s="46"/>
      <x:c r="M24" s="40"/>
      <x:c r="N24" s="40"/>
      <x:c r="O24" s="46"/>
      <x:c r="P24" s="40"/>
    </x:row>
    <x:row r="25">
      <x:c r="A25" s="42" t="str">
        <x:f>IF(B25="","",TEXT(B25,"yyyymmdd")&amp;"-Q-"&amp;TEXT(ROW()-6,"000"))</x:f>
      </x:c>
      <x:c r="B25" s="46"/>
      <x:c r="C25" s="40"/>
      <x:c r="D25" s="40"/>
      <x:c r="E25" s="40"/>
      <x:c r="F25" s="40"/>
      <x:c r="G25" s="40"/>
      <x:c r="H25" s="48"/>
      <x:c r="I25" s="40"/>
      <x:c r="J25" s="40"/>
      <x:c r="K25" s="40"/>
      <x:c r="L25" s="46"/>
      <x:c r="M25" s="40"/>
      <x:c r="N25" s="40"/>
      <x:c r="O25" s="46"/>
      <x:c r="P25" s="40"/>
    </x:row>
    <x:row r="26">
      <x:c r="A26" s="42" t="str">
        <x:f>IF(B26="","",TEXT(B26,"yyyymmdd")&amp;"-Q-"&amp;TEXT(ROW()-6,"000"))</x:f>
      </x:c>
      <x:c r="B26" s="46"/>
      <x:c r="C26" s="40"/>
      <x:c r="D26" s="40"/>
      <x:c r="E26" s="40"/>
      <x:c r="F26" s="40"/>
      <x:c r="G26" s="40"/>
      <x:c r="H26" s="48"/>
      <x:c r="I26" s="40"/>
      <x:c r="J26" s="40"/>
      <x:c r="K26" s="40"/>
      <x:c r="L26" s="46"/>
      <x:c r="M26" s="40"/>
      <x:c r="N26" s="40"/>
      <x:c r="O26" s="46"/>
      <x:c r="P26" s="40"/>
    </x:row>
    <x:row r="27">
      <x:c r="A27" s="42" t="str">
        <x:f>IF(B27="","",TEXT(B27,"yyyymmdd")&amp;"-Q-"&amp;TEXT(ROW()-6,"000"))</x:f>
      </x:c>
      <x:c r="B27" s="46"/>
      <x:c r="C27" s="40"/>
      <x:c r="D27" s="40"/>
      <x:c r="E27" s="40"/>
      <x:c r="F27" s="40"/>
      <x:c r="G27" s="40"/>
      <x:c r="H27" s="48"/>
      <x:c r="I27" s="40"/>
      <x:c r="J27" s="40"/>
      <x:c r="K27" s="40"/>
      <x:c r="L27" s="46"/>
      <x:c r="M27" s="40"/>
      <x:c r="N27" s="40"/>
      <x:c r="O27" s="46"/>
      <x:c r="P27" s="40"/>
    </x:row>
    <x:row r="28">
      <x:c r="A28" s="42" t="str">
        <x:f>IF(B28="","",TEXT(B28,"yyyymmdd")&amp;"-Q-"&amp;TEXT(ROW()-6,"000"))</x:f>
      </x:c>
      <x:c r="B28" s="46"/>
      <x:c r="C28" s="40"/>
      <x:c r="D28" s="40"/>
      <x:c r="E28" s="40"/>
      <x:c r="F28" s="40"/>
      <x:c r="G28" s="40"/>
      <x:c r="H28" s="48"/>
      <x:c r="I28" s="40"/>
      <x:c r="J28" s="40"/>
      <x:c r="K28" s="40"/>
      <x:c r="L28" s="46"/>
      <x:c r="M28" s="40"/>
      <x:c r="N28" s="40"/>
      <x:c r="O28" s="46"/>
      <x:c r="P28" s="40"/>
    </x:row>
    <x:row r="29">
      <x:c r="A29" s="42" t="str">
        <x:f>IF(B29="","",TEXT(B29,"yyyymmdd")&amp;"-Q-"&amp;TEXT(ROW()-6,"000"))</x:f>
      </x:c>
      <x:c r="B29" s="46"/>
      <x:c r="C29" s="40"/>
      <x:c r="D29" s="40"/>
      <x:c r="E29" s="40"/>
      <x:c r="F29" s="40"/>
      <x:c r="G29" s="40"/>
      <x:c r="H29" s="48"/>
      <x:c r="I29" s="40"/>
      <x:c r="J29" s="40"/>
      <x:c r="K29" s="40"/>
      <x:c r="L29" s="46"/>
      <x:c r="M29" s="40"/>
      <x:c r="N29" s="40"/>
      <x:c r="O29" s="46"/>
      <x:c r="P29" s="40"/>
    </x:row>
    <x:row r="30">
      <x:c r="A30" s="42" t="str">
        <x:f>IF(B30="","",TEXT(B30,"yyyymmdd")&amp;"-Q-"&amp;TEXT(ROW()-6,"000"))</x:f>
      </x:c>
      <x:c r="B30" s="46"/>
      <x:c r="C30" s="40"/>
      <x:c r="D30" s="40"/>
      <x:c r="E30" s="40"/>
      <x:c r="F30" s="40"/>
      <x:c r="G30" s="40"/>
      <x:c r="H30" s="48"/>
      <x:c r="I30" s="40"/>
      <x:c r="J30" s="40"/>
      <x:c r="K30" s="40"/>
      <x:c r="L30" s="46"/>
      <x:c r="M30" s="40"/>
      <x:c r="N30" s="40"/>
      <x:c r="O30" s="46"/>
      <x:c r="P30" s="40"/>
    </x:row>
    <x:row r="31">
      <x:c r="A31" s="42" t="str">
        <x:f>IF(B31="","",TEXT(B31,"yyyymmdd")&amp;"-Q-"&amp;TEXT(ROW()-6,"000"))</x:f>
      </x:c>
      <x:c r="B31" s="46"/>
      <x:c r="C31" s="40"/>
      <x:c r="D31" s="40"/>
      <x:c r="E31" s="40"/>
      <x:c r="F31" s="40"/>
      <x:c r="G31" s="40"/>
      <x:c r="H31" s="48"/>
      <x:c r="I31" s="40"/>
      <x:c r="J31" s="40"/>
      <x:c r="K31" s="40"/>
      <x:c r="L31" s="46"/>
      <x:c r="M31" s="40"/>
      <x:c r="N31" s="40"/>
      <x:c r="O31" s="46"/>
      <x:c r="P31" s="40"/>
    </x:row>
    <x:row r="32">
      <x:c r="A32" s="42" t="str">
        <x:f>IF(B32="","",TEXT(B32,"yyyymmdd")&amp;"-Q-"&amp;TEXT(ROW()-6,"000"))</x:f>
      </x:c>
      <x:c r="B32" s="46"/>
      <x:c r="C32" s="40"/>
      <x:c r="D32" s="40"/>
      <x:c r="E32" s="40"/>
      <x:c r="F32" s="40"/>
      <x:c r="G32" s="40"/>
      <x:c r="H32" s="48"/>
      <x:c r="I32" s="40"/>
      <x:c r="J32" s="40"/>
      <x:c r="K32" s="40"/>
      <x:c r="L32" s="46"/>
      <x:c r="M32" s="40"/>
      <x:c r="N32" s="40"/>
      <x:c r="O32" s="46"/>
      <x:c r="P32" s="40"/>
    </x:row>
    <x:row r="33">
      <x:c r="A33" s="42" t="str">
        <x:f>IF(B33="","",TEXT(B33,"yyyymmdd")&amp;"-Q-"&amp;TEXT(ROW()-6,"000"))</x:f>
      </x:c>
      <x:c r="B33" s="46"/>
      <x:c r="C33" s="40"/>
      <x:c r="D33" s="40"/>
      <x:c r="E33" s="40"/>
      <x:c r="F33" s="40"/>
      <x:c r="G33" s="40"/>
      <x:c r="H33" s="48"/>
      <x:c r="I33" s="40"/>
      <x:c r="J33" s="40"/>
      <x:c r="K33" s="40"/>
      <x:c r="L33" s="46"/>
      <x:c r="M33" s="40"/>
      <x:c r="N33" s="40"/>
      <x:c r="O33" s="46"/>
      <x:c r="P33" s="40"/>
    </x:row>
    <x:row r="34">
      <x:c r="A34" s="42" t="str">
        <x:f>IF(B34="","",TEXT(B34,"yyyymmdd")&amp;"-Q-"&amp;TEXT(ROW()-6,"000"))</x:f>
      </x:c>
      <x:c r="B34" s="46"/>
      <x:c r="C34" s="40"/>
      <x:c r="D34" s="40"/>
      <x:c r="E34" s="40"/>
      <x:c r="F34" s="40"/>
      <x:c r="G34" s="40"/>
      <x:c r="H34" s="48"/>
      <x:c r="I34" s="40"/>
      <x:c r="J34" s="40"/>
      <x:c r="K34" s="40"/>
      <x:c r="L34" s="46"/>
      <x:c r="M34" s="40"/>
      <x:c r="N34" s="40"/>
      <x:c r="O34" s="46"/>
      <x:c r="P34" s="40"/>
    </x:row>
    <x:row r="35">
      <x:c r="A35" s="42" t="str">
        <x:f>IF(B35="","",TEXT(B35,"yyyymmdd")&amp;"-Q-"&amp;TEXT(ROW()-6,"000"))</x:f>
      </x:c>
      <x:c r="B35" s="46"/>
      <x:c r="C35" s="40"/>
      <x:c r="D35" s="40"/>
      <x:c r="E35" s="40"/>
      <x:c r="F35" s="40"/>
      <x:c r="G35" s="40"/>
      <x:c r="H35" s="48"/>
      <x:c r="I35" s="40"/>
      <x:c r="J35" s="40"/>
      <x:c r="K35" s="40"/>
      <x:c r="L35" s="46"/>
      <x:c r="M35" s="40"/>
      <x:c r="N35" s="40"/>
      <x:c r="O35" s="46"/>
      <x:c r="P35" s="40"/>
    </x:row>
    <x:row r="36">
      <x:c r="A36" s="42" t="str">
        <x:f>IF(B36="","",TEXT(B36,"yyyymmdd")&amp;"-Q-"&amp;TEXT(ROW()-6,"000"))</x:f>
      </x:c>
      <x:c r="B36" s="46"/>
      <x:c r="C36" s="40"/>
      <x:c r="D36" s="40"/>
      <x:c r="E36" s="40"/>
      <x:c r="F36" s="40"/>
      <x:c r="G36" s="40"/>
      <x:c r="H36" s="48"/>
      <x:c r="I36" s="40"/>
      <x:c r="J36" s="40"/>
      <x:c r="K36" s="40"/>
      <x:c r="L36" s="46"/>
      <x:c r="M36" s="40"/>
      <x:c r="N36" s="40"/>
      <x:c r="O36" s="46"/>
      <x:c r="P36" s="40"/>
    </x:row>
    <x:row r="37">
      <x:c r="A37" s="42" t="str">
        <x:f>IF(B37="","",TEXT(B37,"yyyymmdd")&amp;"-Q-"&amp;TEXT(ROW()-6,"000"))</x:f>
      </x:c>
      <x:c r="B37" s="46"/>
      <x:c r="C37" s="40"/>
      <x:c r="D37" s="40"/>
      <x:c r="E37" s="40"/>
      <x:c r="F37" s="40"/>
      <x:c r="G37" s="40"/>
      <x:c r="H37" s="48"/>
      <x:c r="I37" s="40"/>
      <x:c r="J37" s="40"/>
      <x:c r="K37" s="40"/>
      <x:c r="L37" s="46"/>
      <x:c r="M37" s="40"/>
      <x:c r="N37" s="40"/>
      <x:c r="O37" s="46"/>
      <x:c r="P37" s="40"/>
    </x:row>
    <x:row r="38">
      <x:c r="A38" s="42" t="str">
        <x:f>IF(B38="","",TEXT(B38,"yyyymmdd")&amp;"-Q-"&amp;TEXT(ROW()-6,"000"))</x:f>
      </x:c>
      <x:c r="B38" s="46"/>
      <x:c r="C38" s="40"/>
      <x:c r="D38" s="40"/>
      <x:c r="E38" s="40"/>
      <x:c r="F38" s="40"/>
      <x:c r="G38" s="40"/>
      <x:c r="H38" s="48"/>
      <x:c r="I38" s="40"/>
      <x:c r="J38" s="40"/>
      <x:c r="K38" s="40"/>
      <x:c r="L38" s="46"/>
      <x:c r="M38" s="40"/>
      <x:c r="N38" s="40"/>
      <x:c r="O38" s="46"/>
      <x:c r="P38" s="40"/>
    </x:row>
    <x:row r="39">
      <x:c r="A39" s="42" t="str">
        <x:f>IF(B39="","",TEXT(B39,"yyyymmdd")&amp;"-Q-"&amp;TEXT(ROW()-6,"000"))</x:f>
      </x:c>
      <x:c r="B39" s="46"/>
      <x:c r="C39" s="40"/>
      <x:c r="D39" s="40"/>
      <x:c r="E39" s="40"/>
      <x:c r="F39" s="40"/>
      <x:c r="G39" s="40"/>
      <x:c r="H39" s="48"/>
      <x:c r="I39" s="40"/>
      <x:c r="J39" s="40"/>
      <x:c r="K39" s="40"/>
      <x:c r="L39" s="46"/>
      <x:c r="M39" s="40"/>
      <x:c r="N39" s="40"/>
      <x:c r="O39" s="46"/>
      <x:c r="P39" s="40"/>
    </x:row>
    <x:row r="40">
      <x:c r="A40" s="42" t="str">
        <x:f>IF(B40="","",TEXT(B40,"yyyymmdd")&amp;"-Q-"&amp;TEXT(ROW()-6,"000"))</x:f>
      </x:c>
      <x:c r="B40" s="46"/>
      <x:c r="C40" s="40"/>
      <x:c r="D40" s="40"/>
      <x:c r="E40" s="40"/>
      <x:c r="F40" s="40"/>
      <x:c r="G40" s="40"/>
      <x:c r="H40" s="48"/>
      <x:c r="I40" s="40"/>
      <x:c r="J40" s="40"/>
      <x:c r="K40" s="40"/>
      <x:c r="L40" s="46"/>
      <x:c r="M40" s="40"/>
      <x:c r="N40" s="40"/>
      <x:c r="O40" s="46"/>
      <x:c r="P40" s="40"/>
    </x:row>
    <x:row r="41">
      <x:c r="A41" s="42" t="str">
        <x:f>IF(B41="","",TEXT(B41,"yyyymmdd")&amp;"-Q-"&amp;TEXT(ROW()-6,"000"))</x:f>
      </x:c>
      <x:c r="B41" s="46"/>
      <x:c r="C41" s="40"/>
      <x:c r="D41" s="40"/>
      <x:c r="E41" s="40"/>
      <x:c r="F41" s="40"/>
      <x:c r="G41" s="40"/>
      <x:c r="H41" s="48"/>
      <x:c r="I41" s="40"/>
      <x:c r="J41" s="40"/>
      <x:c r="K41" s="40"/>
      <x:c r="L41" s="46"/>
      <x:c r="M41" s="40"/>
      <x:c r="N41" s="40"/>
      <x:c r="O41" s="46"/>
      <x:c r="P41" s="40"/>
    </x:row>
    <x:row r="42">
      <x:c r="A42" s="42" t="str">
        <x:f>IF(B42="","",TEXT(B42,"yyyymmdd")&amp;"-Q-"&amp;TEXT(ROW()-6,"000"))</x:f>
      </x:c>
      <x:c r="B42" s="46"/>
      <x:c r="C42" s="40"/>
      <x:c r="D42" s="40"/>
      <x:c r="E42" s="40"/>
      <x:c r="F42" s="40"/>
      <x:c r="G42" s="40"/>
      <x:c r="H42" s="48"/>
      <x:c r="I42" s="40"/>
      <x:c r="J42" s="40"/>
      <x:c r="K42" s="40"/>
      <x:c r="L42" s="46"/>
      <x:c r="M42" s="40"/>
      <x:c r="N42" s="40"/>
      <x:c r="O42" s="46"/>
      <x:c r="P42" s="40"/>
    </x:row>
    <x:row r="43">
      <x:c r="A43" s="42" t="str">
        <x:f>IF(B43="","",TEXT(B43,"yyyymmdd")&amp;"-Q-"&amp;TEXT(ROW()-6,"000"))</x:f>
      </x:c>
      <x:c r="B43" s="46"/>
      <x:c r="C43" s="40"/>
      <x:c r="D43" s="40"/>
      <x:c r="E43" s="40"/>
      <x:c r="F43" s="40"/>
      <x:c r="G43" s="40"/>
      <x:c r="H43" s="48"/>
      <x:c r="I43" s="40"/>
      <x:c r="J43" s="40"/>
      <x:c r="K43" s="40"/>
      <x:c r="L43" s="46"/>
      <x:c r="M43" s="40"/>
      <x:c r="N43" s="40"/>
      <x:c r="O43" s="46"/>
      <x:c r="P43" s="40"/>
    </x:row>
    <x:row r="44">
      <x:c r="A44" s="42" t="str">
        <x:f>IF(B44="","",TEXT(B44,"yyyymmdd")&amp;"-Q-"&amp;TEXT(ROW()-6,"000"))</x:f>
      </x:c>
      <x:c r="B44" s="46"/>
      <x:c r="C44" s="40"/>
      <x:c r="D44" s="40"/>
      <x:c r="E44" s="40"/>
      <x:c r="F44" s="40"/>
      <x:c r="G44" s="40"/>
      <x:c r="H44" s="48"/>
      <x:c r="I44" s="40"/>
      <x:c r="J44" s="40"/>
      <x:c r="K44" s="40"/>
      <x:c r="L44" s="46"/>
      <x:c r="M44" s="40"/>
      <x:c r="N44" s="40"/>
      <x:c r="O44" s="46"/>
      <x:c r="P44" s="40"/>
    </x:row>
    <x:row r="45">
      <x:c r="A45" s="42" t="str">
        <x:f>IF(B45="","",TEXT(B45,"yyyymmdd")&amp;"-Q-"&amp;TEXT(ROW()-6,"000"))</x:f>
      </x:c>
      <x:c r="B45" s="46"/>
      <x:c r="C45" s="40"/>
      <x:c r="D45" s="40"/>
      <x:c r="E45" s="40"/>
      <x:c r="F45" s="40"/>
      <x:c r="G45" s="40"/>
      <x:c r="H45" s="48"/>
      <x:c r="I45" s="40"/>
      <x:c r="J45" s="40"/>
      <x:c r="K45" s="40"/>
      <x:c r="L45" s="46"/>
      <x:c r="M45" s="40"/>
      <x:c r="N45" s="40"/>
      <x:c r="O45" s="46"/>
      <x:c r="P45" s="40"/>
    </x:row>
    <x:row r="46">
      <x:c r="A46" s="42" t="str">
        <x:f>IF(B46="","",TEXT(B46,"yyyymmdd")&amp;"-Q-"&amp;TEXT(ROW()-6,"000"))</x:f>
      </x:c>
      <x:c r="B46" s="46"/>
      <x:c r="C46" s="40"/>
      <x:c r="D46" s="40"/>
      <x:c r="E46" s="40"/>
      <x:c r="F46" s="40"/>
      <x:c r="G46" s="40"/>
      <x:c r="H46" s="48"/>
      <x:c r="I46" s="40"/>
      <x:c r="J46" s="40"/>
      <x:c r="K46" s="40"/>
      <x:c r="L46" s="46"/>
      <x:c r="M46" s="40"/>
      <x:c r="N46" s="40"/>
      <x:c r="O46" s="46"/>
      <x:c r="P46" s="40"/>
    </x:row>
    <x:row r="47">
      <x:c r="A47" s="42" t="str">
        <x:f>IF(B47="","",TEXT(B47,"yyyymmdd")&amp;"-Q-"&amp;TEXT(ROW()-6,"000"))</x:f>
      </x:c>
      <x:c r="B47" s="46"/>
      <x:c r="C47" s="40"/>
      <x:c r="D47" s="40"/>
      <x:c r="E47" s="40"/>
      <x:c r="F47" s="40"/>
      <x:c r="G47" s="40"/>
      <x:c r="H47" s="48"/>
      <x:c r="I47" s="40"/>
      <x:c r="J47" s="40"/>
      <x:c r="K47" s="40"/>
      <x:c r="L47" s="46"/>
      <x:c r="M47" s="40"/>
      <x:c r="N47" s="40"/>
      <x:c r="O47" s="46"/>
      <x:c r="P47" s="40"/>
    </x:row>
    <x:row r="48">
      <x:c r="A48" s="42" t="str">
        <x:f>IF(B48="","",TEXT(B48,"yyyymmdd")&amp;"-Q-"&amp;TEXT(ROW()-6,"000"))</x:f>
      </x:c>
      <x:c r="B48" s="46"/>
      <x:c r="C48" s="40"/>
      <x:c r="D48" s="40"/>
      <x:c r="E48" s="40"/>
      <x:c r="F48" s="40"/>
      <x:c r="G48" s="40"/>
      <x:c r="H48" s="48"/>
      <x:c r="I48" s="40"/>
      <x:c r="J48" s="40"/>
      <x:c r="K48" s="40"/>
      <x:c r="L48" s="46"/>
      <x:c r="M48" s="40"/>
      <x:c r="N48" s="40"/>
      <x:c r="O48" s="46"/>
      <x:c r="P48" s="40"/>
    </x:row>
    <x:row r="49">
      <x:c r="A49" s="42" t="str">
        <x:f>IF(B49="","",TEXT(B49,"yyyymmdd")&amp;"-Q-"&amp;TEXT(ROW()-6,"000"))</x:f>
      </x:c>
      <x:c r="B49" s="46"/>
      <x:c r="C49" s="40"/>
      <x:c r="D49" s="40"/>
      <x:c r="E49" s="40"/>
      <x:c r="F49" s="40"/>
      <x:c r="G49" s="40"/>
      <x:c r="H49" s="48"/>
      <x:c r="I49" s="40"/>
      <x:c r="J49" s="40"/>
      <x:c r="K49" s="40"/>
      <x:c r="L49" s="46"/>
      <x:c r="M49" s="40"/>
      <x:c r="N49" s="40"/>
      <x:c r="O49" s="46"/>
      <x:c r="P49" s="40"/>
    </x:row>
    <x:row r="50">
      <x:c r="A50" s="42" t="str">
        <x:f>IF(B50="","",TEXT(B50,"yyyymmdd")&amp;"-Q-"&amp;TEXT(ROW()-6,"000"))</x:f>
      </x:c>
      <x:c r="B50" s="46"/>
      <x:c r="C50" s="40"/>
      <x:c r="D50" s="40"/>
      <x:c r="E50" s="40"/>
      <x:c r="F50" s="40"/>
      <x:c r="G50" s="40"/>
      <x:c r="H50" s="48"/>
      <x:c r="I50" s="40"/>
      <x:c r="J50" s="40"/>
      <x:c r="K50" s="40"/>
      <x:c r="L50" s="46"/>
      <x:c r="M50" s="40"/>
      <x:c r="N50" s="40"/>
      <x:c r="O50" s="46"/>
      <x:c r="P50" s="40"/>
    </x:row>
    <x:row r="51">
      <x:c r="A51" s="42" t="str">
        <x:f>IF(B51="","",TEXT(B51,"yyyymmdd")&amp;"-Q-"&amp;TEXT(ROW()-6,"000"))</x:f>
      </x:c>
      <x:c r="B51" s="46"/>
      <x:c r="C51" s="40"/>
      <x:c r="D51" s="40"/>
      <x:c r="E51" s="40"/>
      <x:c r="F51" s="40"/>
      <x:c r="G51" s="40"/>
      <x:c r="H51" s="48"/>
      <x:c r="I51" s="40"/>
      <x:c r="J51" s="40"/>
      <x:c r="K51" s="40"/>
      <x:c r="L51" s="46"/>
      <x:c r="M51" s="40"/>
      <x:c r="N51" s="40"/>
      <x:c r="O51" s="46"/>
      <x:c r="P51" s="40"/>
    </x:row>
    <x:row r="52">
      <x:c r="A52" s="42" t="str">
        <x:f>IF(B52="","",TEXT(B52,"yyyymmdd")&amp;"-Q-"&amp;TEXT(ROW()-6,"000"))</x:f>
      </x:c>
      <x:c r="B52" s="46"/>
      <x:c r="C52" s="40"/>
      <x:c r="D52" s="40"/>
      <x:c r="E52" s="40"/>
      <x:c r="F52" s="40"/>
      <x:c r="G52" s="40"/>
      <x:c r="H52" s="48"/>
      <x:c r="I52" s="40"/>
      <x:c r="J52" s="40"/>
      <x:c r="K52" s="40"/>
      <x:c r="L52" s="46"/>
      <x:c r="M52" s="40"/>
      <x:c r="N52" s="40"/>
      <x:c r="O52" s="46"/>
      <x:c r="P52" s="40"/>
    </x:row>
    <x:row r="53">
      <x:c r="A53" s="42" t="str">
        <x:f>IF(B53="","",TEXT(B53,"yyyymmdd")&amp;"-Q-"&amp;TEXT(ROW()-6,"000"))</x:f>
      </x:c>
      <x:c r="B53" s="46"/>
      <x:c r="C53" s="40"/>
      <x:c r="D53" s="40"/>
      <x:c r="E53" s="40"/>
      <x:c r="F53" s="40"/>
      <x:c r="G53" s="40"/>
      <x:c r="H53" s="48"/>
      <x:c r="I53" s="40"/>
      <x:c r="J53" s="40"/>
      <x:c r="K53" s="40"/>
      <x:c r="L53" s="46"/>
      <x:c r="M53" s="40"/>
      <x:c r="N53" s="40"/>
      <x:c r="O53" s="46"/>
      <x:c r="P53" s="40"/>
    </x:row>
    <x:row r="54">
      <x:c r="A54" s="42" t="str">
        <x:f>IF(B54="","",TEXT(B54,"yyyymmdd")&amp;"-Q-"&amp;TEXT(ROW()-6,"000"))</x:f>
      </x:c>
      <x:c r="B54" s="46"/>
      <x:c r="C54" s="40"/>
      <x:c r="D54" s="40"/>
      <x:c r="E54" s="40"/>
      <x:c r="F54" s="40"/>
      <x:c r="G54" s="40"/>
      <x:c r="H54" s="48"/>
      <x:c r="I54" s="40"/>
      <x:c r="J54" s="40"/>
      <x:c r="K54" s="40"/>
      <x:c r="L54" s="46"/>
      <x:c r="M54" s="40"/>
      <x:c r="N54" s="40"/>
      <x:c r="O54" s="46"/>
      <x:c r="P54" s="40"/>
    </x:row>
    <x:row r="55">
      <x:c r="A55" s="42" t="str">
        <x:f>IF(B55="","",TEXT(B55,"yyyymmdd")&amp;"-Q-"&amp;TEXT(ROW()-6,"000"))</x:f>
      </x:c>
      <x:c r="B55" s="46"/>
      <x:c r="C55" s="40"/>
      <x:c r="D55" s="40"/>
      <x:c r="E55" s="40"/>
      <x:c r="F55" s="40"/>
      <x:c r="G55" s="40"/>
      <x:c r="H55" s="48"/>
      <x:c r="I55" s="40"/>
      <x:c r="J55" s="40"/>
      <x:c r="K55" s="40"/>
      <x:c r="L55" s="46"/>
      <x:c r="M55" s="40"/>
      <x:c r="N55" s="40"/>
      <x:c r="O55" s="46"/>
      <x:c r="P55" s="40"/>
    </x:row>
    <x:row r="56">
      <x:c r="A56" s="42" t="str">
        <x:f>IF(B56="","",TEXT(B56,"yyyymmdd")&amp;"-Q-"&amp;TEXT(ROW()-6,"000"))</x:f>
      </x:c>
      <x:c r="B56" s="46"/>
      <x:c r="C56" s="40"/>
      <x:c r="D56" s="40"/>
      <x:c r="E56" s="40"/>
      <x:c r="F56" s="40"/>
      <x:c r="G56" s="40"/>
      <x:c r="H56" s="48"/>
      <x:c r="I56" s="40"/>
      <x:c r="J56" s="40"/>
      <x:c r="K56" s="40"/>
      <x:c r="L56" s="46"/>
      <x:c r="M56" s="40"/>
      <x:c r="N56" s="40"/>
      <x:c r="O56" s="46"/>
      <x:c r="P56" s="40"/>
    </x:row>
    <x:row r="57">
      <x:c r="A57" s="42" t="str">
        <x:f>IF(B57="","",TEXT(B57,"yyyymmdd")&amp;"-Q-"&amp;TEXT(ROW()-6,"000"))</x:f>
      </x:c>
      <x:c r="B57" s="46"/>
      <x:c r="C57" s="40"/>
      <x:c r="D57" s="40"/>
      <x:c r="E57" s="40"/>
      <x:c r="F57" s="40"/>
      <x:c r="G57" s="40"/>
      <x:c r="H57" s="48"/>
      <x:c r="I57" s="40"/>
      <x:c r="J57" s="40"/>
      <x:c r="K57" s="40"/>
      <x:c r="L57" s="46"/>
      <x:c r="M57" s="40"/>
      <x:c r="N57" s="40"/>
      <x:c r="O57" s="46"/>
      <x:c r="P57" s="40"/>
    </x:row>
    <x:row r="58">
      <x:c r="A58" s="42" t="str">
        <x:f>IF(B58="","",TEXT(B58,"yyyymmdd")&amp;"-Q-"&amp;TEXT(ROW()-6,"000"))</x:f>
      </x:c>
      <x:c r="B58" s="46"/>
      <x:c r="C58" s="40"/>
      <x:c r="D58" s="40"/>
      <x:c r="E58" s="40"/>
      <x:c r="F58" s="40"/>
      <x:c r="G58" s="40"/>
      <x:c r="H58" s="48"/>
      <x:c r="I58" s="40"/>
      <x:c r="J58" s="40"/>
      <x:c r="K58" s="40"/>
      <x:c r="L58" s="46"/>
      <x:c r="M58" s="40"/>
      <x:c r="N58" s="40"/>
      <x:c r="O58" s="46"/>
      <x:c r="P58" s="40"/>
    </x:row>
    <x:row r="59">
      <x:c r="A59" s="42" t="str">
        <x:f>IF(B59="","",TEXT(B59,"yyyymmdd")&amp;"-Q-"&amp;TEXT(ROW()-6,"000"))</x:f>
      </x:c>
      <x:c r="B59" s="46"/>
      <x:c r="C59" s="40"/>
      <x:c r="D59" s="40"/>
      <x:c r="E59" s="40"/>
      <x:c r="F59" s="40"/>
      <x:c r="G59" s="40"/>
      <x:c r="H59" s="48"/>
      <x:c r="I59" s="40"/>
      <x:c r="J59" s="40"/>
      <x:c r="K59" s="40"/>
      <x:c r="L59" s="46"/>
      <x:c r="M59" s="40"/>
      <x:c r="N59" s="40"/>
      <x:c r="O59" s="46"/>
      <x:c r="P59" s="40"/>
    </x:row>
    <x:row r="60">
      <x:c r="A60" s="42" t="str">
        <x:f>IF(B60="","",TEXT(B60,"yyyymmdd")&amp;"-Q-"&amp;TEXT(ROW()-6,"000"))</x:f>
      </x:c>
      <x:c r="B60" s="46"/>
      <x:c r="C60" s="40"/>
      <x:c r="D60" s="40"/>
      <x:c r="E60" s="40"/>
      <x:c r="F60" s="40"/>
      <x:c r="G60" s="40"/>
      <x:c r="H60" s="48"/>
      <x:c r="I60" s="40"/>
      <x:c r="J60" s="40"/>
      <x:c r="K60" s="40"/>
      <x:c r="L60" s="46"/>
      <x:c r="M60" s="40"/>
      <x:c r="N60" s="40"/>
      <x:c r="O60" s="46"/>
      <x:c r="P60" s="40"/>
    </x:row>
    <x:row r="61">
      <x:c r="A61" s="42" t="str">
        <x:f>IF(B61="","",TEXT(B61,"yyyymmdd")&amp;"-Q-"&amp;TEXT(ROW()-6,"000"))</x:f>
      </x:c>
      <x:c r="B61" s="46"/>
      <x:c r="C61" s="40"/>
      <x:c r="D61" s="40"/>
      <x:c r="E61" s="40"/>
      <x:c r="F61" s="40"/>
      <x:c r="G61" s="40"/>
      <x:c r="H61" s="48"/>
      <x:c r="I61" s="40"/>
      <x:c r="J61" s="40"/>
      <x:c r="K61" s="40"/>
      <x:c r="L61" s="46"/>
      <x:c r="M61" s="40"/>
      <x:c r="N61" s="40"/>
      <x:c r="O61" s="46"/>
      <x:c r="P61" s="40"/>
    </x:row>
    <x:row r="62">
      <x:c r="A62" s="42" t="str">
        <x:f>IF(B62="","",TEXT(B62,"yyyymmdd")&amp;"-Q-"&amp;TEXT(ROW()-6,"000"))</x:f>
      </x:c>
      <x:c r="B62" s="46"/>
      <x:c r="C62" s="40"/>
      <x:c r="D62" s="40"/>
      <x:c r="E62" s="40"/>
      <x:c r="F62" s="40"/>
      <x:c r="G62" s="40"/>
      <x:c r="H62" s="48"/>
      <x:c r="I62" s="40"/>
      <x:c r="J62" s="40"/>
      <x:c r="K62" s="40"/>
      <x:c r="L62" s="46"/>
      <x:c r="M62" s="40"/>
      <x:c r="N62" s="40"/>
      <x:c r="O62" s="46"/>
      <x:c r="P62" s="40"/>
    </x:row>
    <x:row r="63">
      <x:c r="A63" s="42" t="str">
        <x:f>IF(B63="","",TEXT(B63,"yyyymmdd")&amp;"-Q-"&amp;TEXT(ROW()-6,"000"))</x:f>
      </x:c>
      <x:c r="B63" s="46"/>
      <x:c r="C63" s="40"/>
      <x:c r="D63" s="40"/>
      <x:c r="E63" s="40"/>
      <x:c r="F63" s="40"/>
      <x:c r="G63" s="40"/>
      <x:c r="H63" s="48"/>
      <x:c r="I63" s="40"/>
      <x:c r="J63" s="40"/>
      <x:c r="K63" s="40"/>
      <x:c r="L63" s="46"/>
      <x:c r="M63" s="40"/>
      <x:c r="N63" s="40"/>
      <x:c r="O63" s="46"/>
      <x:c r="P63" s="40"/>
    </x:row>
    <x:row r="64">
      <x:c r="A64" s="42" t="str">
        <x:f>IF(B64="","",TEXT(B64,"yyyymmdd")&amp;"-Q-"&amp;TEXT(ROW()-6,"000"))</x:f>
      </x:c>
      <x:c r="B64" s="46"/>
      <x:c r="C64" s="40"/>
      <x:c r="D64" s="40"/>
      <x:c r="E64" s="40"/>
      <x:c r="F64" s="40"/>
      <x:c r="G64" s="40"/>
      <x:c r="H64" s="48"/>
      <x:c r="I64" s="40"/>
      <x:c r="J64" s="40"/>
      <x:c r="K64" s="40"/>
      <x:c r="L64" s="46"/>
      <x:c r="M64" s="40"/>
      <x:c r="N64" s="40"/>
      <x:c r="O64" s="46"/>
      <x:c r="P64" s="40"/>
    </x:row>
    <x:row r="65">
      <x:c r="A65" s="42" t="str">
        <x:f>IF(B65="","",TEXT(B65,"yyyymmdd")&amp;"-Q-"&amp;TEXT(ROW()-6,"000"))</x:f>
      </x:c>
      <x:c r="B65" s="46"/>
      <x:c r="C65" s="40"/>
      <x:c r="D65" s="40"/>
      <x:c r="E65" s="40"/>
      <x:c r="F65" s="40"/>
      <x:c r="G65" s="40"/>
      <x:c r="H65" s="48"/>
      <x:c r="I65" s="40"/>
      <x:c r="J65" s="40"/>
      <x:c r="K65" s="40"/>
      <x:c r="L65" s="46"/>
      <x:c r="M65" s="40"/>
      <x:c r="N65" s="40"/>
      <x:c r="O65" s="46"/>
      <x:c r="P65" s="40"/>
    </x:row>
    <x:row r="66">
      <x:c r="A66" s="42" t="str">
        <x:f>IF(B66="","",TEXT(B66,"yyyymmdd")&amp;"-Q-"&amp;TEXT(ROW()-6,"000"))</x:f>
      </x:c>
      <x:c r="B66" s="46"/>
      <x:c r="C66" s="40"/>
      <x:c r="D66" s="40"/>
      <x:c r="E66" s="40"/>
      <x:c r="F66" s="40"/>
      <x:c r="G66" s="40"/>
      <x:c r="H66" s="48"/>
      <x:c r="I66" s="40"/>
      <x:c r="J66" s="40"/>
      <x:c r="K66" s="40"/>
      <x:c r="L66" s="46"/>
      <x:c r="M66" s="40"/>
      <x:c r="N66" s="40"/>
      <x:c r="O66" s="46"/>
      <x:c r="P66" s="40"/>
    </x:row>
    <x:row r="67">
      <x:c r="A67" s="42" t="str">
        <x:f>IF(B67="","",TEXT(B67,"yyyymmdd")&amp;"-Q-"&amp;TEXT(ROW()-6,"000"))</x:f>
      </x:c>
      <x:c r="B67" s="46"/>
      <x:c r="C67" s="40"/>
      <x:c r="D67" s="40"/>
      <x:c r="E67" s="40"/>
      <x:c r="F67" s="40"/>
      <x:c r="G67" s="40"/>
      <x:c r="H67" s="48"/>
      <x:c r="I67" s="40"/>
      <x:c r="J67" s="40"/>
      <x:c r="K67" s="40"/>
      <x:c r="L67" s="46"/>
      <x:c r="M67" s="40"/>
      <x:c r="N67" s="40"/>
      <x:c r="O67" s="46"/>
      <x:c r="P67" s="40"/>
    </x:row>
    <x:row r="68">
      <x:c r="A68" s="42" t="str">
        <x:f>IF(B68="","",TEXT(B68,"yyyymmdd")&amp;"-Q-"&amp;TEXT(ROW()-6,"000"))</x:f>
      </x:c>
      <x:c r="B68" s="46"/>
      <x:c r="C68" s="40"/>
      <x:c r="D68" s="40"/>
      <x:c r="E68" s="40"/>
      <x:c r="F68" s="40"/>
      <x:c r="G68" s="40"/>
      <x:c r="H68" s="48"/>
      <x:c r="I68" s="40"/>
      <x:c r="J68" s="40"/>
      <x:c r="K68" s="40"/>
      <x:c r="L68" s="46"/>
      <x:c r="M68" s="40"/>
      <x:c r="N68" s="40"/>
      <x:c r="O68" s="46"/>
      <x:c r="P68" s="40"/>
    </x:row>
    <x:row r="69">
      <x:c r="A69" s="42" t="str">
        <x:f>IF(B69="","",TEXT(B69,"yyyymmdd")&amp;"-Q-"&amp;TEXT(ROW()-6,"000"))</x:f>
      </x:c>
      <x:c r="B69" s="46"/>
      <x:c r="C69" s="40"/>
      <x:c r="D69" s="40"/>
      <x:c r="E69" s="40"/>
      <x:c r="F69" s="40"/>
      <x:c r="G69" s="40"/>
      <x:c r="H69" s="48"/>
      <x:c r="I69" s="40"/>
      <x:c r="J69" s="40"/>
      <x:c r="K69" s="40"/>
      <x:c r="L69" s="46"/>
      <x:c r="M69" s="40"/>
      <x:c r="N69" s="40"/>
      <x:c r="O69" s="46"/>
      <x:c r="P69" s="40"/>
    </x:row>
    <x:row r="70">
      <x:c r="A70" s="42" t="str">
        <x:f>IF(B70="","",TEXT(B70,"yyyymmdd")&amp;"-Q-"&amp;TEXT(ROW()-6,"000"))</x:f>
      </x:c>
      <x:c r="B70" s="46"/>
      <x:c r="C70" s="40"/>
      <x:c r="D70" s="40"/>
      <x:c r="E70" s="40"/>
      <x:c r="F70" s="40"/>
      <x:c r="G70" s="40"/>
      <x:c r="H70" s="48"/>
      <x:c r="I70" s="40"/>
      <x:c r="J70" s="40"/>
      <x:c r="K70" s="40"/>
      <x:c r="L70" s="46"/>
      <x:c r="M70" s="40"/>
      <x:c r="N70" s="40"/>
      <x:c r="O70" s="46"/>
      <x:c r="P70" s="40"/>
    </x:row>
    <x:row r="71">
      <x:c r="A71" s="42" t="str">
        <x:f>IF(B71="","",TEXT(B71,"yyyymmdd")&amp;"-Q-"&amp;TEXT(ROW()-6,"000"))</x:f>
      </x:c>
      <x:c r="B71" s="46"/>
      <x:c r="C71" s="40"/>
      <x:c r="D71" s="40"/>
      <x:c r="E71" s="40"/>
      <x:c r="F71" s="40"/>
      <x:c r="G71" s="40"/>
      <x:c r="H71" s="48"/>
      <x:c r="I71" s="40"/>
      <x:c r="J71" s="40"/>
      <x:c r="K71" s="40"/>
      <x:c r="L71" s="46"/>
      <x:c r="M71" s="40"/>
      <x:c r="N71" s="40"/>
      <x:c r="O71" s="46"/>
      <x:c r="P71" s="40"/>
    </x:row>
    <x:row r="72">
      <x:c r="A72" s="42" t="str">
        <x:f>IF(B72="","",TEXT(B72,"yyyymmdd")&amp;"-Q-"&amp;TEXT(ROW()-6,"000"))</x:f>
      </x:c>
      <x:c r="B72" s="46"/>
      <x:c r="C72" s="40"/>
      <x:c r="D72" s="40"/>
      <x:c r="E72" s="40"/>
      <x:c r="F72" s="40"/>
      <x:c r="G72" s="40"/>
      <x:c r="H72" s="48"/>
      <x:c r="I72" s="40"/>
      <x:c r="J72" s="40"/>
      <x:c r="K72" s="40"/>
      <x:c r="L72" s="46"/>
      <x:c r="M72" s="40"/>
      <x:c r="N72" s="40"/>
      <x:c r="O72" s="46"/>
      <x:c r="P72" s="40"/>
    </x:row>
    <x:row r="73">
      <x:c r="A73" s="42" t="str">
        <x:f>IF(B73="","",TEXT(B73,"yyyymmdd")&amp;"-Q-"&amp;TEXT(ROW()-6,"000"))</x:f>
      </x:c>
      <x:c r="B73" s="46"/>
      <x:c r="C73" s="40"/>
      <x:c r="D73" s="40"/>
      <x:c r="E73" s="40"/>
      <x:c r="F73" s="40"/>
      <x:c r="G73" s="40"/>
      <x:c r="H73" s="48"/>
      <x:c r="I73" s="40"/>
      <x:c r="J73" s="40"/>
      <x:c r="K73" s="40"/>
      <x:c r="L73" s="46"/>
      <x:c r="M73" s="40"/>
      <x:c r="N73" s="40"/>
      <x:c r="O73" s="46"/>
      <x:c r="P73" s="40"/>
    </x:row>
    <x:row r="74">
      <x:c r="A74" s="42" t="str">
        <x:f>IF(B74="","",TEXT(B74,"yyyymmdd")&amp;"-Q-"&amp;TEXT(ROW()-6,"000"))</x:f>
      </x:c>
      <x:c r="B74" s="46"/>
      <x:c r="C74" s="40"/>
      <x:c r="D74" s="40"/>
      <x:c r="E74" s="40"/>
      <x:c r="F74" s="40"/>
      <x:c r="G74" s="40"/>
      <x:c r="H74" s="48"/>
      <x:c r="I74" s="40"/>
      <x:c r="J74" s="40"/>
      <x:c r="K74" s="40"/>
      <x:c r="L74" s="46"/>
      <x:c r="M74" s="40"/>
      <x:c r="N74" s="40"/>
      <x:c r="O74" s="46"/>
      <x:c r="P74" s="40"/>
    </x:row>
    <x:row r="75">
      <x:c r="A75" s="42" t="str">
        <x:f>IF(B75="","",TEXT(B75,"yyyymmdd")&amp;"-Q-"&amp;TEXT(ROW()-6,"000"))</x:f>
      </x:c>
      <x:c r="B75" s="46"/>
      <x:c r="C75" s="40"/>
      <x:c r="D75" s="40"/>
      <x:c r="E75" s="40"/>
      <x:c r="F75" s="40"/>
      <x:c r="G75" s="40"/>
      <x:c r="H75" s="48"/>
      <x:c r="I75" s="40"/>
      <x:c r="J75" s="40"/>
      <x:c r="K75" s="40"/>
      <x:c r="L75" s="46"/>
      <x:c r="M75" s="40"/>
      <x:c r="N75" s="40"/>
      <x:c r="O75" s="46"/>
      <x:c r="P75" s="40"/>
    </x:row>
    <x:row r="76">
      <x:c r="A76" s="42" t="str">
        <x:f>IF(B76="","",TEXT(B76,"yyyymmdd")&amp;"-Q-"&amp;TEXT(ROW()-6,"000"))</x:f>
      </x:c>
      <x:c r="B76" s="46"/>
      <x:c r="C76" s="40"/>
      <x:c r="D76" s="40"/>
      <x:c r="E76" s="40"/>
      <x:c r="F76" s="40"/>
      <x:c r="G76" s="40"/>
      <x:c r="H76" s="48"/>
      <x:c r="I76" s="40"/>
      <x:c r="J76" s="40"/>
      <x:c r="K76" s="40"/>
      <x:c r="L76" s="46"/>
      <x:c r="M76" s="40"/>
      <x:c r="N76" s="40"/>
      <x:c r="O76" s="46"/>
      <x:c r="P76" s="40"/>
    </x:row>
    <x:row r="77">
      <x:c r="A77" s="42" t="str">
        <x:f>IF(B77="","",TEXT(B77,"yyyymmdd")&amp;"-Q-"&amp;TEXT(ROW()-6,"000"))</x:f>
      </x:c>
      <x:c r="B77" s="46"/>
      <x:c r="C77" s="40"/>
      <x:c r="D77" s="40"/>
      <x:c r="E77" s="40"/>
      <x:c r="F77" s="40"/>
      <x:c r="G77" s="40"/>
      <x:c r="H77" s="48"/>
      <x:c r="I77" s="40"/>
      <x:c r="J77" s="40"/>
      <x:c r="K77" s="40"/>
      <x:c r="L77" s="46"/>
      <x:c r="M77" s="40"/>
      <x:c r="N77" s="40"/>
      <x:c r="O77" s="46"/>
      <x:c r="P77" s="40"/>
    </x:row>
    <x:row r="78">
      <x:c r="A78" s="42" t="str">
        <x:f>IF(B78="","",TEXT(B78,"yyyymmdd")&amp;"-Q-"&amp;TEXT(ROW()-6,"000"))</x:f>
      </x:c>
      <x:c r="B78" s="46"/>
      <x:c r="C78" s="40"/>
      <x:c r="D78" s="40"/>
      <x:c r="E78" s="40"/>
      <x:c r="F78" s="40"/>
      <x:c r="G78" s="40"/>
      <x:c r="H78" s="48"/>
      <x:c r="I78" s="40"/>
      <x:c r="J78" s="40"/>
      <x:c r="K78" s="40"/>
      <x:c r="L78" s="46"/>
      <x:c r="M78" s="40"/>
      <x:c r="N78" s="40"/>
      <x:c r="O78" s="46"/>
      <x:c r="P78" s="40"/>
    </x:row>
    <x:row r="79">
      <x:c r="A79" s="42" t="str">
        <x:f>IF(B79="","",TEXT(B79,"yyyymmdd")&amp;"-Q-"&amp;TEXT(ROW()-6,"000"))</x:f>
      </x:c>
      <x:c r="B79" s="46"/>
      <x:c r="C79" s="40"/>
      <x:c r="D79" s="40"/>
      <x:c r="E79" s="40"/>
      <x:c r="F79" s="40"/>
      <x:c r="G79" s="40"/>
      <x:c r="H79" s="48"/>
      <x:c r="I79" s="40"/>
      <x:c r="J79" s="40"/>
      <x:c r="K79" s="40"/>
      <x:c r="L79" s="46"/>
      <x:c r="M79" s="40"/>
      <x:c r="N79" s="40"/>
      <x:c r="O79" s="46"/>
      <x:c r="P79" s="40"/>
    </x:row>
    <x:row r="80">
      <x:c r="A80" s="42" t="str">
        <x:f>IF(B80="","",TEXT(B80,"yyyymmdd")&amp;"-Q-"&amp;TEXT(ROW()-6,"000"))</x:f>
      </x:c>
      <x:c r="B80" s="46"/>
      <x:c r="C80" s="40"/>
      <x:c r="D80" s="40"/>
      <x:c r="E80" s="40"/>
      <x:c r="F80" s="40"/>
      <x:c r="G80" s="40"/>
      <x:c r="H80" s="48"/>
      <x:c r="I80" s="40"/>
      <x:c r="J80" s="40"/>
      <x:c r="K80" s="40"/>
      <x:c r="L80" s="46"/>
      <x:c r="M80" s="40"/>
      <x:c r="N80" s="40"/>
      <x:c r="O80" s="46"/>
      <x:c r="P80" s="40"/>
    </x:row>
    <x:row r="81">
      <x:c r="A81" s="42" t="str">
        <x:f>IF(B81="","",TEXT(B81,"yyyymmdd")&amp;"-Q-"&amp;TEXT(ROW()-6,"000"))</x:f>
      </x:c>
      <x:c r="B81" s="46"/>
      <x:c r="C81" s="40"/>
      <x:c r="D81" s="40"/>
      <x:c r="E81" s="40"/>
      <x:c r="F81" s="40"/>
      <x:c r="G81" s="40"/>
      <x:c r="H81" s="48"/>
      <x:c r="I81" s="40"/>
      <x:c r="J81" s="40"/>
      <x:c r="K81" s="40"/>
      <x:c r="L81" s="46"/>
      <x:c r="M81" s="40"/>
      <x:c r="N81" s="40"/>
      <x:c r="O81" s="46"/>
      <x:c r="P81" s="40"/>
    </x:row>
    <x:row r="82">
      <x:c r="A82" s="42" t="str">
        <x:f>IF(B82="","",TEXT(B82,"yyyymmdd")&amp;"-Q-"&amp;TEXT(ROW()-6,"000"))</x:f>
      </x:c>
      <x:c r="B82" s="46"/>
      <x:c r="C82" s="40"/>
      <x:c r="D82" s="40"/>
      <x:c r="E82" s="40"/>
      <x:c r="F82" s="40"/>
      <x:c r="G82" s="40"/>
      <x:c r="H82" s="48"/>
      <x:c r="I82" s="40"/>
      <x:c r="J82" s="40"/>
      <x:c r="K82" s="40"/>
      <x:c r="L82" s="46"/>
      <x:c r="M82" s="40"/>
      <x:c r="N82" s="40"/>
      <x:c r="O82" s="46"/>
      <x:c r="P82" s="40"/>
    </x:row>
    <x:row r="83">
      <x:c r="A83" s="42" t="str">
        <x:f>IF(B83="","",TEXT(B83,"yyyymmdd")&amp;"-Q-"&amp;TEXT(ROW()-6,"000"))</x:f>
      </x:c>
      <x:c r="B83" s="46"/>
      <x:c r="C83" s="40"/>
      <x:c r="D83" s="40"/>
      <x:c r="E83" s="40"/>
      <x:c r="F83" s="40"/>
      <x:c r="G83" s="40"/>
      <x:c r="H83" s="48"/>
      <x:c r="I83" s="40"/>
      <x:c r="J83" s="40"/>
      <x:c r="K83" s="40"/>
      <x:c r="L83" s="46"/>
      <x:c r="M83" s="40"/>
      <x:c r="N83" s="40"/>
      <x:c r="O83" s="46"/>
      <x:c r="P83" s="40"/>
    </x:row>
    <x:row r="84">
      <x:c r="A84" s="42" t="str">
        <x:f>IF(B84="","",TEXT(B84,"yyyymmdd")&amp;"-Q-"&amp;TEXT(ROW()-6,"000"))</x:f>
      </x:c>
      <x:c r="B84" s="46"/>
      <x:c r="C84" s="40"/>
      <x:c r="D84" s="40"/>
      <x:c r="E84" s="40"/>
      <x:c r="F84" s="40"/>
      <x:c r="G84" s="40"/>
      <x:c r="H84" s="48"/>
      <x:c r="I84" s="40"/>
      <x:c r="J84" s="40"/>
      <x:c r="K84" s="40"/>
      <x:c r="L84" s="46"/>
      <x:c r="M84" s="40"/>
      <x:c r="N84" s="40"/>
      <x:c r="O84" s="46"/>
      <x:c r="P84" s="40"/>
    </x:row>
    <x:row r="85">
      <x:c r="A85" s="42" t="str">
        <x:f>IF(B85="","",TEXT(B85,"yyyymmdd")&amp;"-Q-"&amp;TEXT(ROW()-6,"000"))</x:f>
      </x:c>
      <x:c r="B85" s="46"/>
      <x:c r="C85" s="40"/>
      <x:c r="D85" s="40"/>
      <x:c r="E85" s="40"/>
      <x:c r="F85" s="40"/>
      <x:c r="G85" s="40"/>
      <x:c r="H85" s="48"/>
      <x:c r="I85" s="40"/>
      <x:c r="J85" s="40"/>
      <x:c r="K85" s="40"/>
      <x:c r="L85" s="46"/>
      <x:c r="M85" s="40"/>
      <x:c r="N85" s="40"/>
      <x:c r="O85" s="46"/>
      <x:c r="P85" s="40"/>
    </x:row>
    <x:row r="86">
      <x:c r="A86" s="42" t="str">
        <x:f>IF(B86="","",TEXT(B86,"yyyymmdd")&amp;"-Q-"&amp;TEXT(ROW()-6,"000"))</x:f>
      </x:c>
      <x:c r="B86" s="46"/>
      <x:c r="C86" s="40"/>
      <x:c r="D86" s="40"/>
      <x:c r="E86" s="40"/>
      <x:c r="F86" s="40"/>
      <x:c r="G86" s="40"/>
      <x:c r="H86" s="48"/>
      <x:c r="I86" s="40"/>
      <x:c r="J86" s="40"/>
      <x:c r="K86" s="40"/>
      <x:c r="L86" s="46"/>
      <x:c r="M86" s="40"/>
      <x:c r="N86" s="40"/>
      <x:c r="O86" s="46"/>
      <x:c r="P86" s="40"/>
    </x:row>
    <x:row r="87">
      <x:c r="A87" s="42" t="str">
        <x:f>IF(B87="","",TEXT(B87,"yyyymmdd")&amp;"-Q-"&amp;TEXT(ROW()-6,"000"))</x:f>
      </x:c>
      <x:c r="B87" s="46"/>
      <x:c r="C87" s="40"/>
      <x:c r="D87" s="40"/>
      <x:c r="E87" s="40"/>
      <x:c r="F87" s="40"/>
      <x:c r="G87" s="40"/>
      <x:c r="H87" s="48"/>
      <x:c r="I87" s="40"/>
      <x:c r="J87" s="40"/>
      <x:c r="K87" s="40"/>
      <x:c r="L87" s="46"/>
      <x:c r="M87" s="40"/>
      <x:c r="N87" s="40"/>
      <x:c r="O87" s="46"/>
      <x:c r="P87" s="40"/>
    </x:row>
    <x:row r="88">
      <x:c r="A88" s="42" t="str">
        <x:f>IF(B88="","",TEXT(B88,"yyyymmdd")&amp;"-Q-"&amp;TEXT(ROW()-6,"000"))</x:f>
      </x:c>
      <x:c r="B88" s="46"/>
      <x:c r="C88" s="40"/>
      <x:c r="D88" s="40"/>
      <x:c r="E88" s="40"/>
      <x:c r="F88" s="40"/>
      <x:c r="G88" s="40"/>
      <x:c r="H88" s="48"/>
      <x:c r="I88" s="40"/>
      <x:c r="J88" s="40"/>
      <x:c r="K88" s="40"/>
      <x:c r="L88" s="46"/>
      <x:c r="M88" s="40"/>
      <x:c r="N88" s="40"/>
      <x:c r="O88" s="46"/>
      <x:c r="P88" s="40"/>
    </x:row>
    <x:row r="89">
      <x:c r="A89" s="42" t="str">
        <x:f>IF(B89="","",TEXT(B89,"yyyymmdd")&amp;"-Q-"&amp;TEXT(ROW()-6,"000"))</x:f>
      </x:c>
      <x:c r="B89" s="46"/>
      <x:c r="C89" s="40"/>
      <x:c r="D89" s="40"/>
      <x:c r="E89" s="40"/>
      <x:c r="F89" s="40"/>
      <x:c r="G89" s="40"/>
      <x:c r="H89" s="48"/>
      <x:c r="I89" s="40"/>
      <x:c r="J89" s="40"/>
      <x:c r="K89" s="40"/>
      <x:c r="L89" s="46"/>
      <x:c r="M89" s="40"/>
      <x:c r="N89" s="40"/>
      <x:c r="O89" s="46"/>
      <x:c r="P89" s="40"/>
    </x:row>
    <x:row r="90">
      <x:c r="A90" s="42" t="str">
        <x:f>IF(B90="","",TEXT(B90,"yyyymmdd")&amp;"-Q-"&amp;TEXT(ROW()-6,"000"))</x:f>
      </x:c>
      <x:c r="B90" s="46"/>
      <x:c r="C90" s="40"/>
      <x:c r="D90" s="40"/>
      <x:c r="E90" s="40"/>
      <x:c r="F90" s="40"/>
      <x:c r="G90" s="40"/>
      <x:c r="H90" s="48"/>
      <x:c r="I90" s="40"/>
      <x:c r="J90" s="40"/>
      <x:c r="K90" s="40"/>
      <x:c r="L90" s="46"/>
      <x:c r="M90" s="40"/>
      <x:c r="N90" s="40"/>
      <x:c r="O90" s="46"/>
      <x:c r="P90" s="40"/>
    </x:row>
    <x:row r="91">
      <x:c r="A91" s="42" t="str">
        <x:f>IF(B91="","",TEXT(B91,"yyyymmdd")&amp;"-Q-"&amp;TEXT(ROW()-6,"000"))</x:f>
      </x:c>
      <x:c r="B91" s="46"/>
      <x:c r="C91" s="40"/>
      <x:c r="D91" s="40"/>
      <x:c r="E91" s="40"/>
      <x:c r="F91" s="40"/>
      <x:c r="G91" s="40"/>
      <x:c r="H91" s="48"/>
      <x:c r="I91" s="40"/>
      <x:c r="J91" s="40"/>
      <x:c r="K91" s="40"/>
      <x:c r="L91" s="46"/>
      <x:c r="M91" s="40"/>
      <x:c r="N91" s="40"/>
      <x:c r="O91" s="46"/>
      <x:c r="P91" s="40"/>
    </x:row>
    <x:row r="92">
      <x:c r="A92" s="42" t="str">
        <x:f>IF(B92="","",TEXT(B92,"yyyymmdd")&amp;"-Q-"&amp;TEXT(ROW()-6,"000"))</x:f>
      </x:c>
      <x:c r="B92" s="46"/>
      <x:c r="C92" s="40"/>
      <x:c r="D92" s="40"/>
      <x:c r="E92" s="40"/>
      <x:c r="F92" s="40"/>
      <x:c r="G92" s="40"/>
      <x:c r="H92" s="48"/>
      <x:c r="I92" s="40"/>
      <x:c r="J92" s="40"/>
      <x:c r="K92" s="40"/>
      <x:c r="L92" s="46"/>
      <x:c r="M92" s="40"/>
      <x:c r="N92" s="40"/>
      <x:c r="O92" s="46"/>
      <x:c r="P92" s="40"/>
    </x:row>
    <x:row r="93">
      <x:c r="A93" s="42" t="str">
        <x:f>IF(B93="","",TEXT(B93,"yyyymmdd")&amp;"-Q-"&amp;TEXT(ROW()-6,"000"))</x:f>
      </x:c>
      <x:c r="B93" s="46"/>
      <x:c r="C93" s="40"/>
      <x:c r="D93" s="40"/>
      <x:c r="E93" s="40"/>
      <x:c r="F93" s="40"/>
      <x:c r="G93" s="40"/>
      <x:c r="H93" s="48"/>
      <x:c r="I93" s="40"/>
      <x:c r="J93" s="40"/>
      <x:c r="K93" s="40"/>
      <x:c r="L93" s="46"/>
      <x:c r="M93" s="40"/>
      <x:c r="N93" s="40"/>
      <x:c r="O93" s="46"/>
      <x:c r="P93" s="40"/>
    </x:row>
    <x:row r="94">
      <x:c r="A94" s="42" t="str">
        <x:f>IF(B94="","",TEXT(B94,"yyyymmdd")&amp;"-Q-"&amp;TEXT(ROW()-6,"000"))</x:f>
      </x:c>
      <x:c r="B94" s="46"/>
      <x:c r="C94" s="40"/>
      <x:c r="D94" s="40"/>
      <x:c r="E94" s="40"/>
      <x:c r="F94" s="40"/>
      <x:c r="G94" s="40"/>
      <x:c r="H94" s="48"/>
      <x:c r="I94" s="40"/>
      <x:c r="J94" s="40"/>
      <x:c r="K94" s="40"/>
      <x:c r="L94" s="46"/>
      <x:c r="M94" s="40"/>
      <x:c r="N94" s="40"/>
      <x:c r="O94" s="46"/>
      <x:c r="P94" s="40"/>
    </x:row>
    <x:row r="95">
      <x:c r="A95" s="42" t="str">
        <x:f>IF(B95="","",TEXT(B95,"yyyymmdd")&amp;"-Q-"&amp;TEXT(ROW()-6,"000"))</x:f>
      </x:c>
      <x:c r="B95" s="46"/>
      <x:c r="C95" s="40"/>
      <x:c r="D95" s="40"/>
      <x:c r="E95" s="40"/>
      <x:c r="F95" s="40"/>
      <x:c r="G95" s="40"/>
      <x:c r="H95" s="48"/>
      <x:c r="I95" s="40"/>
      <x:c r="J95" s="40"/>
      <x:c r="K95" s="40"/>
      <x:c r="L95" s="46"/>
      <x:c r="M95" s="40"/>
      <x:c r="N95" s="40"/>
      <x:c r="O95" s="46"/>
      <x:c r="P95" s="40"/>
    </x:row>
    <x:row r="96">
      <x:c r="A96" s="42" t="str">
        <x:f>IF(B96="","",TEXT(B96,"yyyymmdd")&amp;"-Q-"&amp;TEXT(ROW()-6,"000"))</x:f>
      </x:c>
      <x:c r="B96" s="46"/>
      <x:c r="C96" s="40"/>
      <x:c r="D96" s="40"/>
      <x:c r="E96" s="40"/>
      <x:c r="F96" s="40"/>
      <x:c r="G96" s="40"/>
      <x:c r="H96" s="48"/>
      <x:c r="I96" s="40"/>
      <x:c r="J96" s="40"/>
      <x:c r="K96" s="40"/>
      <x:c r="L96" s="46"/>
      <x:c r="M96" s="40"/>
      <x:c r="N96" s="40"/>
      <x:c r="O96" s="46"/>
      <x:c r="P96" s="40"/>
    </x:row>
    <x:row r="97">
      <x:c r="A97" s="42" t="str">
        <x:f>IF(B97="","",TEXT(B97,"yyyymmdd")&amp;"-Q-"&amp;TEXT(ROW()-6,"000"))</x:f>
      </x:c>
      <x:c r="B97" s="46"/>
      <x:c r="C97" s="40"/>
      <x:c r="D97" s="40"/>
      <x:c r="E97" s="40"/>
      <x:c r="F97" s="40"/>
      <x:c r="G97" s="40"/>
      <x:c r="H97" s="48"/>
      <x:c r="I97" s="40"/>
      <x:c r="J97" s="40"/>
      <x:c r="K97" s="40"/>
      <x:c r="L97" s="46"/>
      <x:c r="M97" s="40"/>
      <x:c r="N97" s="40"/>
      <x:c r="O97" s="46"/>
      <x:c r="P97" s="40"/>
    </x:row>
    <x:row r="98">
      <x:c r="A98" s="42" t="str">
        <x:f>IF(B98="","",TEXT(B98,"yyyymmdd")&amp;"-Q-"&amp;TEXT(ROW()-6,"000"))</x:f>
      </x:c>
      <x:c r="B98" s="46"/>
      <x:c r="C98" s="40"/>
      <x:c r="D98" s="40"/>
      <x:c r="E98" s="40"/>
      <x:c r="F98" s="40"/>
      <x:c r="G98" s="40"/>
      <x:c r="H98" s="48"/>
      <x:c r="I98" s="40"/>
      <x:c r="J98" s="40"/>
      <x:c r="K98" s="40"/>
      <x:c r="L98" s="46"/>
      <x:c r="M98" s="40"/>
      <x:c r="N98" s="40"/>
      <x:c r="O98" s="46"/>
      <x:c r="P98" s="40"/>
    </x:row>
    <x:row r="99">
      <x:c r="A99" s="42" t="str">
        <x:f>IF(B99="","",TEXT(B99,"yyyymmdd")&amp;"-Q-"&amp;TEXT(ROW()-6,"000"))</x:f>
      </x:c>
      <x:c r="B99" s="46"/>
      <x:c r="C99" s="40"/>
      <x:c r="D99" s="40"/>
      <x:c r="E99" s="40"/>
      <x:c r="F99" s="40"/>
      <x:c r="G99" s="40"/>
      <x:c r="H99" s="48"/>
      <x:c r="I99" s="40"/>
      <x:c r="J99" s="40"/>
      <x:c r="K99" s="40"/>
      <x:c r="L99" s="46"/>
      <x:c r="M99" s="40"/>
      <x:c r="N99" s="40"/>
      <x:c r="O99" s="46"/>
      <x:c r="P99" s="40"/>
    </x:row>
    <x:row r="100">
      <x:c r="A100" s="42" t="str">
        <x:f>IF(B100="","",TEXT(B100,"yyyymmdd")&amp;"-Q-"&amp;TEXT(ROW()-6,"000"))</x:f>
      </x:c>
      <x:c r="B100" s="46"/>
      <x:c r="C100" s="40"/>
      <x:c r="D100" s="40"/>
      <x:c r="E100" s="40"/>
      <x:c r="F100" s="40"/>
      <x:c r="G100" s="40"/>
      <x:c r="H100" s="48"/>
      <x:c r="I100" s="40"/>
      <x:c r="J100" s="40"/>
      <x:c r="K100" s="40"/>
      <x:c r="L100" s="46"/>
      <x:c r="M100" s="40"/>
      <x:c r="N100" s="40"/>
      <x:c r="O100" s="46"/>
      <x:c r="P100" s="40"/>
    </x:row>
    <x:row r="101">
      <x:c r="A101" s="42" t="str">
        <x:f>IF(B101="","",TEXT(B101,"yyyymmdd")&amp;"-Q-"&amp;TEXT(ROW()-6,"000"))</x:f>
      </x:c>
      <x:c r="B101" s="46"/>
      <x:c r="C101" s="40"/>
      <x:c r="D101" s="40"/>
      <x:c r="E101" s="40"/>
      <x:c r="F101" s="40"/>
      <x:c r="G101" s="40"/>
      <x:c r="H101" s="48"/>
      <x:c r="I101" s="40"/>
      <x:c r="J101" s="40"/>
      <x:c r="K101" s="40"/>
      <x:c r="L101" s="46"/>
      <x:c r="M101" s="40"/>
      <x:c r="N101" s="40"/>
      <x:c r="O101" s="46"/>
      <x:c r="P101" s="40"/>
    </x:row>
    <x:row r="102">
      <x:c r="A102" s="42" t="str">
        <x:f>IF(B102="","",TEXT(B102,"yyyymmdd")&amp;"-Q-"&amp;TEXT(ROW()-6,"000"))</x:f>
      </x:c>
      <x:c r="B102" s="46"/>
      <x:c r="C102" s="40"/>
      <x:c r="D102" s="40"/>
      <x:c r="E102" s="40"/>
      <x:c r="F102" s="40"/>
      <x:c r="G102" s="40"/>
      <x:c r="H102" s="48"/>
      <x:c r="I102" s="40"/>
      <x:c r="J102" s="40"/>
      <x:c r="K102" s="40"/>
      <x:c r="L102" s="46"/>
      <x:c r="M102" s="40"/>
      <x:c r="N102" s="40"/>
      <x:c r="O102" s="46"/>
      <x:c r="P102" s="40"/>
    </x:row>
    <x:row r="103">
      <x:c r="A103" s="42" t="str">
        <x:f>IF(B103="","",TEXT(B103,"yyyymmdd")&amp;"-Q-"&amp;TEXT(ROW()-6,"000"))</x:f>
      </x:c>
      <x:c r="B103" s="46"/>
      <x:c r="C103" s="40"/>
      <x:c r="D103" s="40"/>
      <x:c r="E103" s="40"/>
      <x:c r="F103" s="40"/>
      <x:c r="G103" s="40"/>
      <x:c r="H103" s="48"/>
      <x:c r="I103" s="40"/>
      <x:c r="J103" s="40"/>
      <x:c r="K103" s="40"/>
      <x:c r="L103" s="46"/>
      <x:c r="M103" s="40"/>
      <x:c r="N103" s="40"/>
      <x:c r="O103" s="46"/>
      <x:c r="P103" s="40"/>
    </x:row>
    <x:row r="104">
      <x:c r="A104" s="42" t="str">
        <x:f>IF(B104="","",TEXT(B104,"yyyymmdd")&amp;"-Q-"&amp;TEXT(ROW()-6,"000"))</x:f>
      </x:c>
      <x:c r="B104" s="46"/>
      <x:c r="C104" s="40"/>
      <x:c r="D104" s="40"/>
      <x:c r="E104" s="40"/>
      <x:c r="F104" s="40"/>
      <x:c r="G104" s="40"/>
      <x:c r="H104" s="48"/>
      <x:c r="I104" s="40"/>
      <x:c r="J104" s="40"/>
      <x:c r="K104" s="40"/>
      <x:c r="L104" s="46"/>
      <x:c r="M104" s="40"/>
      <x:c r="N104" s="40"/>
      <x:c r="O104" s="46"/>
      <x:c r="P104" s="40"/>
    </x:row>
    <x:row r="105">
      <x:c r="A105" s="42" t="str">
        <x:f>IF(B105="","",TEXT(B105,"yyyymmdd")&amp;"-Q-"&amp;TEXT(ROW()-6,"000"))</x:f>
      </x:c>
      <x:c r="B105" s="46"/>
      <x:c r="C105" s="40"/>
      <x:c r="D105" s="40"/>
      <x:c r="E105" s="40"/>
      <x:c r="F105" s="40"/>
      <x:c r="G105" s="40"/>
      <x:c r="H105" s="48"/>
      <x:c r="I105" s="40"/>
      <x:c r="J105" s="40"/>
      <x:c r="K105" s="40"/>
      <x:c r="L105" s="46"/>
      <x:c r="M105" s="40"/>
      <x:c r="N105" s="40"/>
      <x:c r="O105" s="46"/>
      <x:c r="P105" s="40"/>
    </x:row>
    <x:row r="106">
      <x:c r="A106" s="42" t="str">
        <x:f>IF(B106="","",TEXT(B106,"yyyymmdd")&amp;"-Q-"&amp;TEXT(ROW()-6,"000"))</x:f>
      </x:c>
      <x:c r="B106" s="46"/>
      <x:c r="C106" s="40"/>
      <x:c r="D106" s="40"/>
      <x:c r="E106" s="40"/>
      <x:c r="F106" s="40"/>
      <x:c r="G106" s="40"/>
      <x:c r="H106" s="48"/>
      <x:c r="I106" s="40"/>
      <x:c r="J106" s="40"/>
      <x:c r="K106" s="40"/>
      <x:c r="L106" s="46"/>
      <x:c r="M106" s="40"/>
      <x:c r="N106" s="40"/>
      <x:c r="O106" s="46"/>
      <x:c r="P106" s="40"/>
    </x:row>
  </x:sheetData>
  <x:mergeCells>
    <x:mergeCell ref="A1:P1"/>
    <x:mergeCell ref="A3:P4"/>
  </x:mergeCells>
  <x:conditionalFormatting sqref="I7:I106">
    <x:cfRule type="expression" dxfId="4" priority="1">
      <x:formula>I7="Critical"</x:formula>
    </x:cfRule>
  </x:conditionalFormatting>
  <x:conditionalFormatting sqref="M7:M106">
    <x:cfRule type="expression" dxfId="5" priority="2">
      <x:formula>M7="Complete"</x:formula>
    </x:cfRule>
  </x:conditionalFormatting>
  <x:dataValidations count="6">
    <x:dataValidation type="list" sqref="C7:C106">
      <x:formula1>'01_Setup'!$B$27:$B$36</x:formula1>
    </x:dataValidation>
    <x:dataValidation type="list" sqref="D7:D106">
      <x:formula1>'01_Setup'!$B$18:$B$23</x:formula1>
    </x:dataValidation>
    <x:dataValidation type="list" sqref="E7:E106">
      <x:formula1>'99_Lists'!$G$4:$G$15</x:formula1>
    </x:dataValidation>
    <x:dataValidation type="list" sqref="F7:F106">
      <x:formula1>'99_Lists'!$H$4:$H$12</x:formula1>
    </x:dataValidation>
    <x:dataValidation type="list" sqref="I7:I106">
      <x:formula1>'99_Lists'!$E$4:$E$7</x:formula1>
    </x:dataValidation>
    <x:dataValidation type="list" sqref="M7:M106">
      <x:formula1>'99_Lists'!$C$4:$C$7</x:formula1>
    </x:dataValidation>
  </x:dataValidations>
  <x:pageMargins left="0.7" right="0.7" top="0.75" bottom="0.75" header="0.3" footer="0.3"/>
  <x:tableParts count="1">
    <x:tablePart xmlns:r="http://schemas.openxmlformats.org/officeDocument/2006/relationships" r:id="Rc333b1f1af11491f"/>
  </x:tableParts>
</x:worksheet>
</file>

<file path=xl/worksheets/sheet8.xml><?xml version="1.0" encoding="utf-8"?>
<x:worksheet xmlns:x="http://schemas.openxmlformats.org/spreadsheetml/2006/main">
  <x:sheetFormatPr defaultRowHeight="15"/>
  <x:cols>
    <x:col min="1" max="1" width="16" hidden="0" customWidth="1"/>
    <x:col min="2" max="2" width="16" hidden="0" customWidth="1"/>
    <x:col min="3" max="3" width="24" hidden="0" customWidth="1"/>
    <x:col min="4" max="4" width="38" hidden="0" customWidth="1"/>
    <x:col min="5" max="5" width="16" hidden="0" customWidth="1"/>
    <x:col min="6" max="6" width="16" hidden="0" customWidth="1"/>
    <x:col min="7" max="7" width="16" hidden="0" customWidth="1"/>
    <x:col min="8" max="8" width="24" hidden="0" customWidth="1"/>
    <x:col min="9" max="9" width="24" hidden="0" customWidth="1"/>
    <x:col min="10" max="10" width="34" hidden="0" customWidth="1"/>
  </x:cols>
  <x:sheetData>
    <x:row r="1" ht="28" customHeight="1">
      <x:c r="A1" s="66" t="str">
        <x:v>Self Assessment and UK Property Mapping</x:v>
      </x:c>
      <x:c r="B1" s="66"/>
      <x:c r="C1" s="66"/>
      <x:c r="D1" s="66"/>
      <x:c r="E1" s="66"/>
      <x:c r="F1" s="66"/>
      <x:c r="G1" s="66"/>
      <x:c r="H1" s="66"/>
      <x:c r="I1" s="66"/>
      <x:c r="J1" s="66"/>
      <x:c r="K1" s="32"/>
      <x:c r="L1" s="32"/>
      <x:c r="M1" s="32"/>
      <x:c r="N1" s="32"/>
      <x:c r="O1" s="32"/>
      <x:c r="P1" s="32"/>
      <x:c r="Q1" s="32"/>
      <x:c r="R1" s="32"/>
      <x:c r="S1" s="32"/>
      <x:c r="T1" s="32"/>
      <x:c r="U1" s="32"/>
      <x:c r="V1" s="32"/>
      <x:c r="W1" s="32"/>
      <x:c r="X1" s="32"/>
      <x:c r="Y1" s="32"/>
      <x:c r="Z1" s="32"/>
      <x:c r="AA1" s="32"/>
      <x:c r="AB1" s="32"/>
      <x:c r="AC1" s="32"/>
      <x:c r="AD1" s="32"/>
      <x:c r="AE1" s="32"/>
    </x:row>
    <x:row r="3">
      <x:c r="A3" s="16" t="str">
        <x:v>Retain exact source figures and separately record the amount entered in the tax return or software. Rounding differences belong here, not in the bookkeeping ledgers.</x:v>
      </x:c>
      <x:c r="B3" s="16"/>
      <x:c r="C3" s="16"/>
      <x:c r="D3" s="16"/>
      <x:c r="E3" s="16"/>
      <x:c r="F3" s="16"/>
      <x:c r="G3" s="16"/>
      <x:c r="H3" s="16"/>
      <x:c r="I3" s="16"/>
      <x:c r="J3" s="16"/>
    </x:row>
    <x:row r="4">
      <x:c r="A4" s="16"/>
      <x:c r="B4" s="16"/>
      <x:c r="C4" s="16"/>
      <x:c r="D4" s="16"/>
      <x:c r="E4" s="16"/>
      <x:c r="F4" s="16"/>
      <x:c r="G4" s="16"/>
      <x:c r="H4" s="16"/>
      <x:c r="I4" s="16"/>
      <x:c r="J4" s="16"/>
    </x:row>
    <x:row r="6">
      <x:c r="A6" s="28" t="str">
        <x:v>Mapping ID</x:v>
      </x:c>
      <x:c r="B6" s="28" t="str">
        <x:v>Owner Code</x:v>
      </x:c>
      <x:c r="C6" s="28" t="str">
        <x:v>Owner Name</x:v>
      </x:c>
      <x:c r="D6" s="28" t="str">
        <x:v>Return Category</x:v>
      </x:c>
      <x:c r="E6" s="28" t="str">
        <x:v>Exact Working Amount</x:v>
      </x:c>
      <x:c r="F6" s="28" t="str">
        <x:v>Submitted Amount</x:v>
      </x:c>
      <x:c r="G6" s="28" t="str">
        <x:v>Difference</x:v>
      </x:c>
      <x:c r="H6" s="28" t="str">
        <x:v>Source Schedule</x:v>
      </x:c>
      <x:c r="I6" s="28" t="str">
        <x:v>Evidence Ref</x:v>
      </x:c>
      <x:c r="J6" s="28" t="str">
        <x:v>Review Notes</x:v>
      </x:c>
    </x:row>
    <x:row r="7">
      <x:c r="A7" s="42" t="str">
        <x:f>IF('01_Setup'!A18="Yes",'01_Setup'!B18&amp;"-SA-"&amp;TEXT(ROW()-6,"000"),"")</x:f>
        <x:v>O01-SA-001</x:v>
      </x:c>
      <x:c r="B7" s="42" t="str">
        <x:f>IF(A7="","",'01_Setup'!B18)</x:f>
        <x:v>O01</x:v>
      </x:c>
      <x:c r="C7" s="42" t="str">
        <x:f>IF(A7="","",'01_Setup'!C18&amp;"")</x:f>
      </x:c>
      <x:c r="D7" s="42" t="str">
        <x:f>IF(A7="","","Gross property receipts")</x:f>
        <x:v>Gross property receipts</x:v>
      </x:c>
      <x:c r="E7" s="48"/>
      <x:c r="F7" s="48"/>
      <x:c r="G7" s="54" t="str">
        <x:f>IF(OR(E7="",F7=""),"",E7-F7)</x:f>
      </x:c>
      <x:c r="H7" s="40"/>
      <x:c r="I7" s="40"/>
      <x:c r="J7" s="40"/>
    </x:row>
    <x:row r="8">
      <x:c r="A8" s="42" t="str">
        <x:f>IF('01_Setup'!A18="Yes",'01_Setup'!B18&amp;"-SA-"&amp;TEXT(ROW()-6,"000"),"")</x:f>
        <x:v>O01-SA-002</x:v>
      </x:c>
      <x:c r="B8" s="42" t="str">
        <x:f>IF(A8="","",'01_Setup'!B18)</x:f>
        <x:v>O01</x:v>
      </x:c>
      <x:c r="C8" s="42" t="str">
        <x:f>IF(A8="","",'01_Setup'!C18&amp;"")</x:f>
      </x:c>
      <x:c r="D8" s="42" t="str">
        <x:f>IF(A8="","","Tax deducted from property income")</x:f>
        <x:v>Tax deducted from property income</x:v>
      </x:c>
      <x:c r="E8" s="48"/>
      <x:c r="F8" s="48"/>
      <x:c r="G8" s="54" t="str">
        <x:f>IF(OR(E8="",F8=""),"",E8-F8)</x:f>
      </x:c>
      <x:c r="H8" s="40"/>
      <x:c r="I8" s="40"/>
      <x:c r="J8" s="40"/>
    </x:row>
    <x:row r="9">
      <x:c r="A9" s="42" t="str">
        <x:f>IF('01_Setup'!A18="Yes",'01_Setup'!B18&amp;"-SA-"&amp;TEXT(ROW()-6,"000"),"")</x:f>
        <x:v>O01-SA-003</x:v>
      </x:c>
      <x:c r="B9" s="42" t="str">
        <x:f>IF(A9="","",'01_Setup'!B18)</x:f>
        <x:v>O01</x:v>
      </x:c>
      <x:c r="C9" s="42" t="str">
        <x:f>IF(A9="","",'01_Setup'!C18&amp;"")</x:f>
      </x:c>
      <x:c r="D9" s="42" t="str">
        <x:f>IF(A9="","","Property allowance")</x:f>
        <x:v>Property allowance</x:v>
      </x:c>
      <x:c r="E9" s="48"/>
      <x:c r="F9" s="48"/>
      <x:c r="G9" s="54" t="str">
        <x:f>IF(OR(E9="",F9=""),"",E9-F9)</x:f>
      </x:c>
      <x:c r="H9" s="40"/>
      <x:c r="I9" s="40"/>
      <x:c r="J9" s="40"/>
    </x:row>
    <x:row r="10">
      <x:c r="A10" s="42" t="str">
        <x:f>IF('01_Setup'!A18="Yes",'01_Setup'!B18&amp;"-SA-"&amp;TEXT(ROW()-6,"000"),"")</x:f>
        <x:v>O01-SA-004</x:v>
      </x:c>
      <x:c r="B10" s="42" t="str">
        <x:f>IF(A10="","",'01_Setup'!B18)</x:f>
        <x:v>O01</x:v>
      </x:c>
      <x:c r="C10" s="42" t="str">
        <x:f>IF(A10="","",'01_Setup'!C18&amp;"")</x:f>
      </x:c>
      <x:c r="D10" s="42" t="str">
        <x:f>IF(A10="","","Rent, rates, insurance and ground rents")</x:f>
        <x:v>Rent, rates, insurance and ground rents</x:v>
      </x:c>
      <x:c r="E10" s="48"/>
      <x:c r="F10" s="48"/>
      <x:c r="G10" s="54" t="str">
        <x:f>IF(OR(E10="",F10=""),"",E10-F10)</x:f>
      </x:c>
      <x:c r="H10" s="40"/>
      <x:c r="I10" s="40"/>
      <x:c r="J10" s="40"/>
    </x:row>
    <x:row r="11">
      <x:c r="A11" s="42" t="str">
        <x:f>IF('01_Setup'!A18="Yes",'01_Setup'!B18&amp;"-SA-"&amp;TEXT(ROW()-6,"000"),"")</x:f>
        <x:v>O01-SA-005</x:v>
      </x:c>
      <x:c r="B11" s="42" t="str">
        <x:f>IF(A11="","",'01_Setup'!B18)</x:f>
        <x:v>O01</x:v>
      </x:c>
      <x:c r="C11" s="42" t="str">
        <x:f>IF(A11="","",'01_Setup'!C18&amp;"")</x:f>
      </x:c>
      <x:c r="D11" s="42" t="str">
        <x:f>IF(A11="","","Repairs and maintenance")</x:f>
        <x:v>Repairs and maintenance</x:v>
      </x:c>
      <x:c r="E11" s="48"/>
      <x:c r="F11" s="48"/>
      <x:c r="G11" s="54" t="str">
        <x:f>IF(OR(E11="",F11=""),"",E11-F11)</x:f>
      </x:c>
      <x:c r="H11" s="40"/>
      <x:c r="I11" s="40"/>
      <x:c r="J11" s="40"/>
    </x:row>
    <x:row r="12">
      <x:c r="A12" s="42" t="str">
        <x:f>IF('01_Setup'!A18="Yes",'01_Setup'!B18&amp;"-SA-"&amp;TEXT(ROW()-6,"000"),"")</x:f>
        <x:v>O01-SA-006</x:v>
      </x:c>
      <x:c r="B12" s="42" t="str">
        <x:f>IF(A12="","",'01_Setup'!B18)</x:f>
        <x:v>O01</x:v>
      </x:c>
      <x:c r="C12" s="42" t="str">
        <x:f>IF(A12="","",'01_Setup'!C18&amp;"")</x:f>
      </x:c>
      <x:c r="D12" s="42" t="str">
        <x:f>IF(A12="","","Non-residential finance costs")</x:f>
        <x:v>Non-residential finance costs</x:v>
      </x:c>
      <x:c r="E12" s="48"/>
      <x:c r="F12" s="48"/>
      <x:c r="G12" s="54" t="str">
        <x:f>IF(OR(E12="",F12=""),"",E12-F12)</x:f>
      </x:c>
      <x:c r="H12" s="40"/>
      <x:c r="I12" s="40"/>
      <x:c r="J12" s="40"/>
    </x:row>
    <x:row r="13">
      <x:c r="A13" s="42" t="str">
        <x:f>IF('01_Setup'!A18="Yes",'01_Setup'!B18&amp;"-SA-"&amp;TEXT(ROW()-6,"000"),"")</x:f>
        <x:v>O01-SA-007</x:v>
      </x:c>
      <x:c r="B13" s="42" t="str">
        <x:f>IF(A13="","",'01_Setup'!B18)</x:f>
        <x:v>O01</x:v>
      </x:c>
      <x:c r="C13" s="42" t="str">
        <x:f>IF(A13="","",'01_Setup'!C18&amp;"")</x:f>
      </x:c>
      <x:c r="D13" s="42" t="str">
        <x:f>IF(A13="","","Legal, management and professional fees")</x:f>
        <x:v>Legal, management and professional fees</x:v>
      </x:c>
      <x:c r="E13" s="48"/>
      <x:c r="F13" s="48"/>
      <x:c r="G13" s="54" t="str">
        <x:f>IF(OR(E13="",F13=""),"",E13-F13)</x:f>
      </x:c>
      <x:c r="H13" s="40"/>
      <x:c r="I13" s="40"/>
      <x:c r="J13" s="40"/>
    </x:row>
    <x:row r="14">
      <x:c r="A14" s="42" t="str">
        <x:f>IF('01_Setup'!A18="Yes",'01_Setup'!B18&amp;"-SA-"&amp;TEXT(ROW()-6,"000"),"")</x:f>
        <x:v>O01-SA-008</x:v>
      </x:c>
      <x:c r="B14" s="42" t="str">
        <x:f>IF(A14="","",'01_Setup'!B18)</x:f>
        <x:v>O01</x:v>
      </x:c>
      <x:c r="C14" s="42" t="str">
        <x:f>IF(A14="","",'01_Setup'!C18&amp;"")</x:f>
      </x:c>
      <x:c r="D14" s="42" t="str">
        <x:f>IF(A14="","","Costs of services provided")</x:f>
        <x:v>Costs of services provided</x:v>
      </x:c>
      <x:c r="E14" s="48"/>
      <x:c r="F14" s="48"/>
      <x:c r="G14" s="54" t="str">
        <x:f>IF(OR(E14="",F14=""),"",E14-F14)</x:f>
      </x:c>
      <x:c r="H14" s="40"/>
      <x:c r="I14" s="40"/>
      <x:c r="J14" s="40"/>
    </x:row>
    <x:row r="15">
      <x:c r="A15" s="42" t="str">
        <x:f>IF('01_Setup'!A18="Yes",'01_Setup'!B18&amp;"-SA-"&amp;TEXT(ROW()-6,"000"),"")</x:f>
        <x:v>O01-SA-009</x:v>
      </x:c>
      <x:c r="B15" s="42" t="str">
        <x:f>IF(A15="","",'01_Setup'!B18)</x:f>
        <x:v>O01</x:v>
      </x:c>
      <x:c r="C15" s="42" t="str">
        <x:f>IF(A15="","",'01_Setup'!C18&amp;"")</x:f>
      </x:c>
      <x:c r="D15" s="42" t="str">
        <x:f>IF(A15="","","Travel expenses")</x:f>
        <x:v>Travel expenses</x:v>
      </x:c>
      <x:c r="E15" s="48"/>
      <x:c r="F15" s="48"/>
      <x:c r="G15" s="54" t="str">
        <x:f>IF(OR(E15="",F15=""),"",E15-F15)</x:f>
      </x:c>
      <x:c r="H15" s="40"/>
      <x:c r="I15" s="40"/>
      <x:c r="J15" s="40"/>
    </x:row>
    <x:row r="16">
      <x:c r="A16" s="42" t="str">
        <x:f>IF('01_Setup'!A18="Yes",'01_Setup'!B18&amp;"-SA-"&amp;TEXT(ROW()-6,"000"),"")</x:f>
        <x:v>O01-SA-010</x:v>
      </x:c>
      <x:c r="B16" s="42" t="str">
        <x:f>IF(A16="","",'01_Setup'!B18)</x:f>
        <x:v>O01</x:v>
      </x:c>
      <x:c r="C16" s="42" t="str">
        <x:f>IF(A16="","",'01_Setup'!C18&amp;"")</x:f>
      </x:c>
      <x:c r="D16" s="42" t="str">
        <x:f>IF(A16="","","Other allowable property expenses")</x:f>
        <x:v>Other allowable property expenses</x:v>
      </x:c>
      <x:c r="E16" s="48"/>
      <x:c r="F16" s="48"/>
      <x:c r="G16" s="54" t="str">
        <x:f>IF(OR(E16="",F16=""),"",E16-F16)</x:f>
      </x:c>
      <x:c r="H16" s="40"/>
      <x:c r="I16" s="40"/>
      <x:c r="J16" s="40"/>
    </x:row>
    <x:row r="17">
      <x:c r="A17" s="42" t="str">
        <x:f>IF('01_Setup'!A18="Yes",'01_Setup'!B18&amp;"-SA-"&amp;TEXT(ROW()-6,"000"),"")</x:f>
        <x:v>O01-SA-011</x:v>
      </x:c>
      <x:c r="B17" s="42" t="str">
        <x:f>IF(A17="","",'01_Setup'!B18)</x:f>
        <x:v>O01</x:v>
      </x:c>
      <x:c r="C17" s="42" t="str">
        <x:f>IF(A17="","",'01_Setup'!C18&amp;"")</x:f>
      </x:c>
      <x:c r="D17" s="42" t="str">
        <x:f>IF(A17="","","Replacement domestic items")</x:f>
        <x:v>Replacement domestic items</x:v>
      </x:c>
      <x:c r="E17" s="48"/>
      <x:c r="F17" s="48"/>
      <x:c r="G17" s="54" t="str">
        <x:f>IF(OR(E17="",F17=""),"",E17-F17)</x:f>
      </x:c>
      <x:c r="H17" s="40"/>
      <x:c r="I17" s="40"/>
      <x:c r="J17" s="40"/>
    </x:row>
    <x:row r="18">
      <x:c r="A18" s="42" t="str">
        <x:f>IF('01_Setup'!A18="Yes",'01_Setup'!B18&amp;"-SA-"&amp;TEXT(ROW()-6,"000"),"")</x:f>
        <x:v>O01-SA-012</x:v>
      </x:c>
      <x:c r="B18" s="42" t="str">
        <x:f>IF(A18="","",'01_Setup'!B18)</x:f>
        <x:v>O01</x:v>
      </x:c>
      <x:c r="C18" s="42" t="str">
        <x:f>IF(A18="","",'01_Setup'!C18&amp;"")</x:f>
      </x:c>
      <x:c r="D18" s="42" t="str">
        <x:f>IF(A18="","","Rent a Room exempt amount")</x:f>
        <x:v>Rent a Room exempt amount</x:v>
      </x:c>
      <x:c r="E18" s="48"/>
      <x:c r="F18" s="48"/>
      <x:c r="G18" s="54" t="str">
        <x:f>IF(OR(E18="",F18=""),"",E18-F18)</x:f>
      </x:c>
      <x:c r="H18" s="40"/>
      <x:c r="I18" s="40"/>
      <x:c r="J18" s="40"/>
    </x:row>
    <x:row r="19">
      <x:c r="A19" s="42" t="str">
        <x:f>IF('01_Setup'!A18="Yes",'01_Setup'!B18&amp;"-SA-"&amp;TEXT(ROW()-6,"000"),"")</x:f>
        <x:v>O01-SA-013</x:v>
      </x:c>
      <x:c r="B19" s="42" t="str">
        <x:f>IF(A19="","",'01_Setup'!B18)</x:f>
        <x:v>O01</x:v>
      </x:c>
      <x:c r="C19" s="42" t="str">
        <x:f>IF(A19="","",'01_Setup'!C18&amp;"")</x:f>
      </x:c>
      <x:c r="D19" s="42" t="str">
        <x:f>IF(A19="","","Adjusted property profit")</x:f>
        <x:v>Adjusted property profit</x:v>
      </x:c>
      <x:c r="E19" s="48"/>
      <x:c r="F19" s="48"/>
      <x:c r="G19" s="54" t="str">
        <x:f>IF(OR(E19="",F19=""),"",E19-F19)</x:f>
      </x:c>
      <x:c r="H19" s="40"/>
      <x:c r="I19" s="40"/>
      <x:c r="J19" s="40"/>
    </x:row>
    <x:row r="20">
      <x:c r="A20" s="42" t="str">
        <x:f>IF('01_Setup'!A18="Yes",'01_Setup'!B18&amp;"-SA-"&amp;TEXT(ROW()-6,"000"),"")</x:f>
        <x:v>O01-SA-014</x:v>
      </x:c>
      <x:c r="B20" s="42" t="str">
        <x:f>IF(A20="","",'01_Setup'!B18)</x:f>
        <x:v>O01</x:v>
      </x:c>
      <x:c r="C20" s="42" t="str">
        <x:f>IF(A20="","",'01_Setup'!C18&amp;"")</x:f>
      </x:c>
      <x:c r="D20" s="42" t="str">
        <x:f>IF(A20="","","Ordinary loss brought forward used")</x:f>
        <x:v>Ordinary loss brought forward used</x:v>
      </x:c>
      <x:c r="E20" s="48"/>
      <x:c r="F20" s="48"/>
      <x:c r="G20" s="54" t="str">
        <x:f>IF(OR(E20="",F20=""),"",E20-F20)</x:f>
      </x:c>
      <x:c r="H20" s="40"/>
      <x:c r="I20" s="40"/>
      <x:c r="J20" s="40"/>
    </x:row>
    <x:row r="21">
      <x:c r="A21" s="42" t="str">
        <x:f>IF('01_Setup'!A18="Yes",'01_Setup'!B18&amp;"-SA-"&amp;TEXT(ROW()-6,"000"),"")</x:f>
        <x:v>O01-SA-015</x:v>
      </x:c>
      <x:c r="B21" s="42" t="str">
        <x:f>IF(A21="","",'01_Setup'!B18)</x:f>
        <x:v>O01</x:v>
      </x:c>
      <x:c r="C21" s="42" t="str">
        <x:f>IF(A21="","",'01_Setup'!C18&amp;"")</x:f>
      </x:c>
      <x:c r="D21" s="42" t="str">
        <x:f>IF(A21="","","Taxable property profit")</x:f>
        <x:v>Taxable property profit</x:v>
      </x:c>
      <x:c r="E21" s="48"/>
      <x:c r="F21" s="48"/>
      <x:c r="G21" s="54" t="str">
        <x:f>IF(OR(E21="",F21=""),"",E21-F21)</x:f>
      </x:c>
      <x:c r="H21" s="40"/>
      <x:c r="I21" s="40"/>
      <x:c r="J21" s="40"/>
    </x:row>
    <x:row r="22">
      <x:c r="A22" s="42" t="str">
        <x:f>IF('01_Setup'!A18="Yes",'01_Setup'!B18&amp;"-SA-"&amp;TEXT(ROW()-6,"000"),"")</x:f>
        <x:v>O01-SA-016</x:v>
      </x:c>
      <x:c r="B22" s="42" t="str">
        <x:f>IF(A22="","",'01_Setup'!B18)</x:f>
        <x:v>O01</x:v>
      </x:c>
      <x:c r="C22" s="42" t="str">
        <x:f>IF(A22="","",'01_Setup'!C18&amp;"")</x:f>
      </x:c>
      <x:c r="D22" s="42" t="str">
        <x:f>IF(A22="","","Current ordinary loss")</x:f>
        <x:v>Current ordinary loss</x:v>
      </x:c>
      <x:c r="E22" s="48"/>
      <x:c r="F22" s="48"/>
      <x:c r="G22" s="54" t="str">
        <x:f>IF(OR(E22="",F22=""),"",E22-F22)</x:f>
      </x:c>
      <x:c r="H22" s="40"/>
      <x:c r="I22" s="40"/>
      <x:c r="J22" s="40"/>
    </x:row>
    <x:row r="23">
      <x:c r="A23" s="42" t="str">
        <x:f>IF('01_Setup'!A18="Yes",'01_Setup'!B18&amp;"-SA-"&amp;TEXT(ROW()-6,"000"),"")</x:f>
        <x:v>O01-SA-017</x:v>
      </x:c>
      <x:c r="B23" s="42" t="str">
        <x:f>IF(A23="","",'01_Setup'!B18)</x:f>
        <x:v>O01</x:v>
      </x:c>
      <x:c r="C23" s="42" t="str">
        <x:f>IF(A23="","",'01_Setup'!C18&amp;"")</x:f>
      </x:c>
      <x:c r="D23" s="42" t="str">
        <x:f>IF(A23="","","Ordinary loss carried forward")</x:f>
        <x:v>Ordinary loss carried forward</x:v>
      </x:c>
      <x:c r="E23" s="48"/>
      <x:c r="F23" s="48"/>
      <x:c r="G23" s="54" t="str">
        <x:f>IF(OR(E23="",F23=""),"",E23-F23)</x:f>
      </x:c>
      <x:c r="H23" s="40"/>
      <x:c r="I23" s="40"/>
      <x:c r="J23" s="40"/>
    </x:row>
    <x:row r="24">
      <x:c r="A24" s="42" t="str">
        <x:f>IF('01_Setup'!A18="Yes",'01_Setup'!B18&amp;"-SA-"&amp;TEXT(ROW()-6,"000"),"")</x:f>
        <x:v>O01-SA-018</x:v>
      </x:c>
      <x:c r="B24" s="42" t="str">
        <x:f>IF(A24="","",'01_Setup'!B18)</x:f>
        <x:v>O01</x:v>
      </x:c>
      <x:c r="C24" s="42" t="str">
        <x:f>IF(A24="","",'01_Setup'!C18&amp;"")</x:f>
      </x:c>
      <x:c r="D24" s="42" t="str">
        <x:f>IF(A24="","","Residential property finance costs")</x:f>
        <x:v>Residential property finance costs</x:v>
      </x:c>
      <x:c r="E24" s="48"/>
      <x:c r="F24" s="48"/>
      <x:c r="G24" s="54" t="str">
        <x:f>IF(OR(E24="",F24=""),"",E24-F24)</x:f>
      </x:c>
      <x:c r="H24" s="40"/>
      <x:c r="I24" s="40"/>
      <x:c r="J24" s="40"/>
    </x:row>
    <x:row r="25">
      <x:c r="A25" s="42" t="str">
        <x:f>IF('01_Setup'!A18="Yes",'01_Setup'!B18&amp;"-SA-"&amp;TEXT(ROW()-6,"000"),"")</x:f>
        <x:v>O01-SA-019</x:v>
      </x:c>
      <x:c r="B25" s="42" t="str">
        <x:f>IF(A25="","",'01_Setup'!B18)</x:f>
        <x:v>O01</x:v>
      </x:c>
      <x:c r="C25" s="42" t="str">
        <x:f>IF(A25="","",'01_Setup'!C18&amp;"")</x:f>
      </x:c>
      <x:c r="D25" s="42" t="str">
        <x:f>IF(A25="","","Unused finance costs brought forward")</x:f>
        <x:v>Unused finance costs brought forward</x:v>
      </x:c>
      <x:c r="E25" s="48"/>
      <x:c r="F25" s="48"/>
      <x:c r="G25" s="54" t="str">
        <x:f>IF(OR(E25="",F25=""),"",E25-F25)</x:f>
      </x:c>
      <x:c r="H25" s="40"/>
      <x:c r="I25" s="40"/>
      <x:c r="J25" s="40"/>
    </x:row>
    <x:row r="26">
      <x:c r="A26" s="42" t="str">
        <x:f>IF('01_Setup'!A18="Yes",'01_Setup'!B18&amp;"-SA-"&amp;TEXT(ROW()-6,"000"),"")</x:f>
        <x:v>O01-SA-020</x:v>
      </x:c>
      <x:c r="B26" s="42" t="str">
        <x:f>IF(A26="","",'01_Setup'!B18)</x:f>
        <x:v>O01</x:v>
      </x:c>
      <x:c r="C26" s="42" t="str">
        <x:f>IF(A26="","",'01_Setup'!C18&amp;"")</x:f>
      </x:c>
      <x:c r="D26" s="42" t="str">
        <x:f>IF(A26="","","Year-end finance-cost control")</x:f>
        <x:v>Year-end finance-cost control</x:v>
      </x:c>
      <x:c r="E26" s="48"/>
      <x:c r="F26" s="48"/>
      <x:c r="G26" s="54" t="str">
        <x:f>IF(OR(E26="",F26=""),"",E26-F26)</x:f>
      </x:c>
      <x:c r="H26" s="40"/>
      <x:c r="I26" s="40"/>
      <x:c r="J26" s="40"/>
    </x:row>
    <x:row r="27">
      <x:c r="A27" s="42" t="str">
        <x:f>IF('01_Setup'!A19="Yes",'01_Setup'!B19&amp;"-SA-"&amp;TEXT(ROW()-6,"000"),"")</x:f>
      </x:c>
      <x:c r="B27" s="42" t="str">
        <x:f>IF(A27="","",'01_Setup'!B19)</x:f>
      </x:c>
      <x:c r="C27" s="42" t="str">
        <x:f>IF(A27="","",'01_Setup'!C19&amp;"")</x:f>
      </x:c>
      <x:c r="D27" s="42" t="str">
        <x:f>IF(A27="","","Gross property receipts")</x:f>
      </x:c>
      <x:c r="E27" s="48"/>
      <x:c r="F27" s="48"/>
      <x:c r="G27" s="54" t="str">
        <x:f>IF(OR(E27="",F27=""),"",E27-F27)</x:f>
      </x:c>
      <x:c r="H27" s="40"/>
      <x:c r="I27" s="40"/>
      <x:c r="J27" s="40"/>
    </x:row>
    <x:row r="28">
      <x:c r="A28" s="42" t="str">
        <x:f>IF('01_Setup'!A19="Yes",'01_Setup'!B19&amp;"-SA-"&amp;TEXT(ROW()-6,"000"),"")</x:f>
      </x:c>
      <x:c r="B28" s="42" t="str">
        <x:f>IF(A28="","",'01_Setup'!B19)</x:f>
      </x:c>
      <x:c r="C28" s="42" t="str">
        <x:f>IF(A28="","",'01_Setup'!C19&amp;"")</x:f>
      </x:c>
      <x:c r="D28" s="42" t="str">
        <x:f>IF(A28="","","Tax deducted from property income")</x:f>
      </x:c>
      <x:c r="E28" s="48"/>
      <x:c r="F28" s="48"/>
      <x:c r="G28" s="54" t="str">
        <x:f>IF(OR(E28="",F28=""),"",E28-F28)</x:f>
      </x:c>
      <x:c r="H28" s="40"/>
      <x:c r="I28" s="40"/>
      <x:c r="J28" s="40"/>
    </x:row>
    <x:row r="29">
      <x:c r="A29" s="42" t="str">
        <x:f>IF('01_Setup'!A19="Yes",'01_Setup'!B19&amp;"-SA-"&amp;TEXT(ROW()-6,"000"),"")</x:f>
      </x:c>
      <x:c r="B29" s="42" t="str">
        <x:f>IF(A29="","",'01_Setup'!B19)</x:f>
      </x:c>
      <x:c r="C29" s="42" t="str">
        <x:f>IF(A29="","",'01_Setup'!C19&amp;"")</x:f>
      </x:c>
      <x:c r="D29" s="42" t="str">
        <x:f>IF(A29="","","Property allowance")</x:f>
      </x:c>
      <x:c r="E29" s="48"/>
      <x:c r="F29" s="48"/>
      <x:c r="G29" s="54" t="str">
        <x:f>IF(OR(E29="",F29=""),"",E29-F29)</x:f>
      </x:c>
      <x:c r="H29" s="40"/>
      <x:c r="I29" s="40"/>
      <x:c r="J29" s="40"/>
    </x:row>
    <x:row r="30">
      <x:c r="A30" s="42" t="str">
        <x:f>IF('01_Setup'!A19="Yes",'01_Setup'!B19&amp;"-SA-"&amp;TEXT(ROW()-6,"000"),"")</x:f>
      </x:c>
      <x:c r="B30" s="42" t="str">
        <x:f>IF(A30="","",'01_Setup'!B19)</x:f>
      </x:c>
      <x:c r="C30" s="42" t="str">
        <x:f>IF(A30="","",'01_Setup'!C19&amp;"")</x:f>
      </x:c>
      <x:c r="D30" s="42" t="str">
        <x:f>IF(A30="","","Rent, rates, insurance and ground rents")</x:f>
      </x:c>
      <x:c r="E30" s="48"/>
      <x:c r="F30" s="48"/>
      <x:c r="G30" s="54" t="str">
        <x:f>IF(OR(E30="",F30=""),"",E30-F30)</x:f>
      </x:c>
      <x:c r="H30" s="40"/>
      <x:c r="I30" s="40"/>
      <x:c r="J30" s="40"/>
    </x:row>
    <x:row r="31">
      <x:c r="A31" s="42" t="str">
        <x:f>IF('01_Setup'!A19="Yes",'01_Setup'!B19&amp;"-SA-"&amp;TEXT(ROW()-6,"000"),"")</x:f>
      </x:c>
      <x:c r="B31" s="42" t="str">
        <x:f>IF(A31="","",'01_Setup'!B19)</x:f>
      </x:c>
      <x:c r="C31" s="42" t="str">
        <x:f>IF(A31="","",'01_Setup'!C19&amp;"")</x:f>
      </x:c>
      <x:c r="D31" s="42" t="str">
        <x:f>IF(A31="","","Repairs and maintenance")</x:f>
      </x:c>
      <x:c r="E31" s="48"/>
      <x:c r="F31" s="48"/>
      <x:c r="G31" s="54" t="str">
        <x:f>IF(OR(E31="",F31=""),"",E31-F31)</x:f>
      </x:c>
      <x:c r="H31" s="40"/>
      <x:c r="I31" s="40"/>
      <x:c r="J31" s="40"/>
    </x:row>
    <x:row r="32">
      <x:c r="A32" s="42" t="str">
        <x:f>IF('01_Setup'!A19="Yes",'01_Setup'!B19&amp;"-SA-"&amp;TEXT(ROW()-6,"000"),"")</x:f>
      </x:c>
      <x:c r="B32" s="42" t="str">
        <x:f>IF(A32="","",'01_Setup'!B19)</x:f>
      </x:c>
      <x:c r="C32" s="42" t="str">
        <x:f>IF(A32="","",'01_Setup'!C19&amp;"")</x:f>
      </x:c>
      <x:c r="D32" s="42" t="str">
        <x:f>IF(A32="","","Non-residential finance costs")</x:f>
      </x:c>
      <x:c r="E32" s="48"/>
      <x:c r="F32" s="48"/>
      <x:c r="G32" s="54" t="str">
        <x:f>IF(OR(E32="",F32=""),"",E32-F32)</x:f>
      </x:c>
      <x:c r="H32" s="40"/>
      <x:c r="I32" s="40"/>
      <x:c r="J32" s="40"/>
    </x:row>
    <x:row r="33">
      <x:c r="A33" s="42" t="str">
        <x:f>IF('01_Setup'!A19="Yes",'01_Setup'!B19&amp;"-SA-"&amp;TEXT(ROW()-6,"000"),"")</x:f>
      </x:c>
      <x:c r="B33" s="42" t="str">
        <x:f>IF(A33="","",'01_Setup'!B19)</x:f>
      </x:c>
      <x:c r="C33" s="42" t="str">
        <x:f>IF(A33="","",'01_Setup'!C19&amp;"")</x:f>
      </x:c>
      <x:c r="D33" s="42" t="str">
        <x:f>IF(A33="","","Legal, management and professional fees")</x:f>
      </x:c>
      <x:c r="E33" s="48"/>
      <x:c r="F33" s="48"/>
      <x:c r="G33" s="54" t="str">
        <x:f>IF(OR(E33="",F33=""),"",E33-F33)</x:f>
      </x:c>
      <x:c r="H33" s="40"/>
      <x:c r="I33" s="40"/>
      <x:c r="J33" s="40"/>
    </x:row>
    <x:row r="34">
      <x:c r="A34" s="42" t="str">
        <x:f>IF('01_Setup'!A19="Yes",'01_Setup'!B19&amp;"-SA-"&amp;TEXT(ROW()-6,"000"),"")</x:f>
      </x:c>
      <x:c r="B34" s="42" t="str">
        <x:f>IF(A34="","",'01_Setup'!B19)</x:f>
      </x:c>
      <x:c r="C34" s="42" t="str">
        <x:f>IF(A34="","",'01_Setup'!C19&amp;"")</x:f>
      </x:c>
      <x:c r="D34" s="42" t="str">
        <x:f>IF(A34="","","Costs of services provided")</x:f>
      </x:c>
      <x:c r="E34" s="48"/>
      <x:c r="F34" s="48"/>
      <x:c r="G34" s="54" t="str">
        <x:f>IF(OR(E34="",F34=""),"",E34-F34)</x:f>
      </x:c>
      <x:c r="H34" s="40"/>
      <x:c r="I34" s="40"/>
      <x:c r="J34" s="40"/>
    </x:row>
    <x:row r="35">
      <x:c r="A35" s="42" t="str">
        <x:f>IF('01_Setup'!A19="Yes",'01_Setup'!B19&amp;"-SA-"&amp;TEXT(ROW()-6,"000"),"")</x:f>
      </x:c>
      <x:c r="B35" s="42" t="str">
        <x:f>IF(A35="","",'01_Setup'!B19)</x:f>
      </x:c>
      <x:c r="C35" s="42" t="str">
        <x:f>IF(A35="","",'01_Setup'!C19&amp;"")</x:f>
      </x:c>
      <x:c r="D35" s="42" t="str">
        <x:f>IF(A35="","","Travel expenses")</x:f>
      </x:c>
      <x:c r="E35" s="48"/>
      <x:c r="F35" s="48"/>
      <x:c r="G35" s="54" t="str">
        <x:f>IF(OR(E35="",F35=""),"",E35-F35)</x:f>
      </x:c>
      <x:c r="H35" s="40"/>
      <x:c r="I35" s="40"/>
      <x:c r="J35" s="40"/>
    </x:row>
    <x:row r="36">
      <x:c r="A36" s="42" t="str">
        <x:f>IF('01_Setup'!A19="Yes",'01_Setup'!B19&amp;"-SA-"&amp;TEXT(ROW()-6,"000"),"")</x:f>
      </x:c>
      <x:c r="B36" s="42" t="str">
        <x:f>IF(A36="","",'01_Setup'!B19)</x:f>
      </x:c>
      <x:c r="C36" s="42" t="str">
        <x:f>IF(A36="","",'01_Setup'!C19&amp;"")</x:f>
      </x:c>
      <x:c r="D36" s="42" t="str">
        <x:f>IF(A36="","","Other allowable property expenses")</x:f>
      </x:c>
      <x:c r="E36" s="48"/>
      <x:c r="F36" s="48"/>
      <x:c r="G36" s="54" t="str">
        <x:f>IF(OR(E36="",F36=""),"",E36-F36)</x:f>
      </x:c>
      <x:c r="H36" s="40"/>
      <x:c r="I36" s="40"/>
      <x:c r="J36" s="40"/>
    </x:row>
    <x:row r="37">
      <x:c r="A37" s="42" t="str">
        <x:f>IF('01_Setup'!A19="Yes",'01_Setup'!B19&amp;"-SA-"&amp;TEXT(ROW()-6,"000"),"")</x:f>
      </x:c>
      <x:c r="B37" s="42" t="str">
        <x:f>IF(A37="","",'01_Setup'!B19)</x:f>
      </x:c>
      <x:c r="C37" s="42" t="str">
        <x:f>IF(A37="","",'01_Setup'!C19&amp;"")</x:f>
      </x:c>
      <x:c r="D37" s="42" t="str">
        <x:f>IF(A37="","","Replacement domestic items")</x:f>
      </x:c>
      <x:c r="E37" s="48"/>
      <x:c r="F37" s="48"/>
      <x:c r="G37" s="54" t="str">
        <x:f>IF(OR(E37="",F37=""),"",E37-F37)</x:f>
      </x:c>
      <x:c r="H37" s="40"/>
      <x:c r="I37" s="40"/>
      <x:c r="J37" s="40"/>
    </x:row>
    <x:row r="38">
      <x:c r="A38" s="42" t="str">
        <x:f>IF('01_Setup'!A19="Yes",'01_Setup'!B19&amp;"-SA-"&amp;TEXT(ROW()-6,"000"),"")</x:f>
      </x:c>
      <x:c r="B38" s="42" t="str">
        <x:f>IF(A38="","",'01_Setup'!B19)</x:f>
      </x:c>
      <x:c r="C38" s="42" t="str">
        <x:f>IF(A38="","",'01_Setup'!C19&amp;"")</x:f>
      </x:c>
      <x:c r="D38" s="42" t="str">
        <x:f>IF(A38="","","Rent a Room exempt amount")</x:f>
      </x:c>
      <x:c r="E38" s="48"/>
      <x:c r="F38" s="48"/>
      <x:c r="G38" s="54" t="str">
        <x:f>IF(OR(E38="",F38=""),"",E38-F38)</x:f>
      </x:c>
      <x:c r="H38" s="40"/>
      <x:c r="I38" s="40"/>
      <x:c r="J38" s="40"/>
    </x:row>
    <x:row r="39">
      <x:c r="A39" s="42" t="str">
        <x:f>IF('01_Setup'!A19="Yes",'01_Setup'!B19&amp;"-SA-"&amp;TEXT(ROW()-6,"000"),"")</x:f>
      </x:c>
      <x:c r="B39" s="42" t="str">
        <x:f>IF(A39="","",'01_Setup'!B19)</x:f>
      </x:c>
      <x:c r="C39" s="42" t="str">
        <x:f>IF(A39="","",'01_Setup'!C19&amp;"")</x:f>
      </x:c>
      <x:c r="D39" s="42" t="str">
        <x:f>IF(A39="","","Adjusted property profit")</x:f>
      </x:c>
      <x:c r="E39" s="48"/>
      <x:c r="F39" s="48"/>
      <x:c r="G39" s="54" t="str">
        <x:f>IF(OR(E39="",F39=""),"",E39-F39)</x:f>
      </x:c>
      <x:c r="H39" s="40"/>
      <x:c r="I39" s="40"/>
      <x:c r="J39" s="40"/>
    </x:row>
    <x:row r="40">
      <x:c r="A40" s="42" t="str">
        <x:f>IF('01_Setup'!A19="Yes",'01_Setup'!B19&amp;"-SA-"&amp;TEXT(ROW()-6,"000"),"")</x:f>
      </x:c>
      <x:c r="B40" s="42" t="str">
        <x:f>IF(A40="","",'01_Setup'!B19)</x:f>
      </x:c>
      <x:c r="C40" s="42" t="str">
        <x:f>IF(A40="","",'01_Setup'!C19&amp;"")</x:f>
      </x:c>
      <x:c r="D40" s="42" t="str">
        <x:f>IF(A40="","","Ordinary loss brought forward used")</x:f>
      </x:c>
      <x:c r="E40" s="48"/>
      <x:c r="F40" s="48"/>
      <x:c r="G40" s="54" t="str">
        <x:f>IF(OR(E40="",F40=""),"",E40-F40)</x:f>
      </x:c>
      <x:c r="H40" s="40"/>
      <x:c r="I40" s="40"/>
      <x:c r="J40" s="40"/>
    </x:row>
    <x:row r="41">
      <x:c r="A41" s="42" t="str">
        <x:f>IF('01_Setup'!A19="Yes",'01_Setup'!B19&amp;"-SA-"&amp;TEXT(ROW()-6,"000"),"")</x:f>
      </x:c>
      <x:c r="B41" s="42" t="str">
        <x:f>IF(A41="","",'01_Setup'!B19)</x:f>
      </x:c>
      <x:c r="C41" s="42" t="str">
        <x:f>IF(A41="","",'01_Setup'!C19&amp;"")</x:f>
      </x:c>
      <x:c r="D41" s="42" t="str">
        <x:f>IF(A41="","","Taxable property profit")</x:f>
      </x:c>
      <x:c r="E41" s="48"/>
      <x:c r="F41" s="48"/>
      <x:c r="G41" s="54" t="str">
        <x:f>IF(OR(E41="",F41=""),"",E41-F41)</x:f>
      </x:c>
      <x:c r="H41" s="40"/>
      <x:c r="I41" s="40"/>
      <x:c r="J41" s="40"/>
    </x:row>
    <x:row r="42">
      <x:c r="A42" s="42" t="str">
        <x:f>IF('01_Setup'!A19="Yes",'01_Setup'!B19&amp;"-SA-"&amp;TEXT(ROW()-6,"000"),"")</x:f>
      </x:c>
      <x:c r="B42" s="42" t="str">
        <x:f>IF(A42="","",'01_Setup'!B19)</x:f>
      </x:c>
      <x:c r="C42" s="42" t="str">
        <x:f>IF(A42="","",'01_Setup'!C19&amp;"")</x:f>
      </x:c>
      <x:c r="D42" s="42" t="str">
        <x:f>IF(A42="","","Current ordinary loss")</x:f>
      </x:c>
      <x:c r="E42" s="48"/>
      <x:c r="F42" s="48"/>
      <x:c r="G42" s="54" t="str">
        <x:f>IF(OR(E42="",F42=""),"",E42-F42)</x:f>
      </x:c>
      <x:c r="H42" s="40"/>
      <x:c r="I42" s="40"/>
      <x:c r="J42" s="40"/>
    </x:row>
    <x:row r="43">
      <x:c r="A43" s="42" t="str">
        <x:f>IF('01_Setup'!A19="Yes",'01_Setup'!B19&amp;"-SA-"&amp;TEXT(ROW()-6,"000"),"")</x:f>
      </x:c>
      <x:c r="B43" s="42" t="str">
        <x:f>IF(A43="","",'01_Setup'!B19)</x:f>
      </x:c>
      <x:c r="C43" s="42" t="str">
        <x:f>IF(A43="","",'01_Setup'!C19&amp;"")</x:f>
      </x:c>
      <x:c r="D43" s="42" t="str">
        <x:f>IF(A43="","","Ordinary loss carried forward")</x:f>
      </x:c>
      <x:c r="E43" s="48"/>
      <x:c r="F43" s="48"/>
      <x:c r="G43" s="54" t="str">
        <x:f>IF(OR(E43="",F43=""),"",E43-F43)</x:f>
      </x:c>
      <x:c r="H43" s="40"/>
      <x:c r="I43" s="40"/>
      <x:c r="J43" s="40"/>
    </x:row>
    <x:row r="44">
      <x:c r="A44" s="42" t="str">
        <x:f>IF('01_Setup'!A19="Yes",'01_Setup'!B19&amp;"-SA-"&amp;TEXT(ROW()-6,"000"),"")</x:f>
      </x:c>
      <x:c r="B44" s="42" t="str">
        <x:f>IF(A44="","",'01_Setup'!B19)</x:f>
      </x:c>
      <x:c r="C44" s="42" t="str">
        <x:f>IF(A44="","",'01_Setup'!C19&amp;"")</x:f>
      </x:c>
      <x:c r="D44" s="42" t="str">
        <x:f>IF(A44="","","Residential property finance costs")</x:f>
      </x:c>
      <x:c r="E44" s="48"/>
      <x:c r="F44" s="48"/>
      <x:c r="G44" s="54" t="str">
        <x:f>IF(OR(E44="",F44=""),"",E44-F44)</x:f>
      </x:c>
      <x:c r="H44" s="40"/>
      <x:c r="I44" s="40"/>
      <x:c r="J44" s="40"/>
    </x:row>
    <x:row r="45">
      <x:c r="A45" s="42" t="str">
        <x:f>IF('01_Setup'!A19="Yes",'01_Setup'!B19&amp;"-SA-"&amp;TEXT(ROW()-6,"000"),"")</x:f>
      </x:c>
      <x:c r="B45" s="42" t="str">
        <x:f>IF(A45="","",'01_Setup'!B19)</x:f>
      </x:c>
      <x:c r="C45" s="42" t="str">
        <x:f>IF(A45="","",'01_Setup'!C19&amp;"")</x:f>
      </x:c>
      <x:c r="D45" s="42" t="str">
        <x:f>IF(A45="","","Unused finance costs brought forward")</x:f>
      </x:c>
      <x:c r="E45" s="48"/>
      <x:c r="F45" s="48"/>
      <x:c r="G45" s="54" t="str">
        <x:f>IF(OR(E45="",F45=""),"",E45-F45)</x:f>
      </x:c>
      <x:c r="H45" s="40"/>
      <x:c r="I45" s="40"/>
      <x:c r="J45" s="40"/>
    </x:row>
    <x:row r="46">
      <x:c r="A46" s="42" t="str">
        <x:f>IF('01_Setup'!A19="Yes",'01_Setup'!B19&amp;"-SA-"&amp;TEXT(ROW()-6,"000"),"")</x:f>
      </x:c>
      <x:c r="B46" s="42" t="str">
        <x:f>IF(A46="","",'01_Setup'!B19)</x:f>
      </x:c>
      <x:c r="C46" s="42" t="str">
        <x:f>IF(A46="","",'01_Setup'!C19&amp;"")</x:f>
      </x:c>
      <x:c r="D46" s="42" t="str">
        <x:f>IF(A46="","","Year-end finance-cost control")</x:f>
      </x:c>
      <x:c r="E46" s="48"/>
      <x:c r="F46" s="48"/>
      <x:c r="G46" s="54" t="str">
        <x:f>IF(OR(E46="",F46=""),"",E46-F46)</x:f>
      </x:c>
      <x:c r="H46" s="40"/>
      <x:c r="I46" s="40"/>
      <x:c r="J46" s="40"/>
    </x:row>
    <x:row r="47">
      <x:c r="A47" s="42" t="str">
        <x:f>IF('01_Setup'!A20="Yes",'01_Setup'!B20&amp;"-SA-"&amp;TEXT(ROW()-6,"000"),"")</x:f>
      </x:c>
      <x:c r="B47" s="42" t="str">
        <x:f>IF(A47="","",'01_Setup'!B20)</x:f>
      </x:c>
      <x:c r="C47" s="42" t="str">
        <x:f>IF(A47="","",'01_Setup'!C20&amp;"")</x:f>
      </x:c>
      <x:c r="D47" s="42" t="str">
        <x:f>IF(A47="","","Gross property receipts")</x:f>
      </x:c>
      <x:c r="E47" s="48"/>
      <x:c r="F47" s="48"/>
      <x:c r="G47" s="54" t="str">
        <x:f>IF(OR(E47="",F47=""),"",E47-F47)</x:f>
      </x:c>
      <x:c r="H47" s="40"/>
      <x:c r="I47" s="40"/>
      <x:c r="J47" s="40"/>
    </x:row>
    <x:row r="48">
      <x:c r="A48" s="42" t="str">
        <x:f>IF('01_Setup'!A20="Yes",'01_Setup'!B20&amp;"-SA-"&amp;TEXT(ROW()-6,"000"),"")</x:f>
      </x:c>
      <x:c r="B48" s="42" t="str">
        <x:f>IF(A48="","",'01_Setup'!B20)</x:f>
      </x:c>
      <x:c r="C48" s="42" t="str">
        <x:f>IF(A48="","",'01_Setup'!C20&amp;"")</x:f>
      </x:c>
      <x:c r="D48" s="42" t="str">
        <x:f>IF(A48="","","Tax deducted from property income")</x:f>
      </x:c>
      <x:c r="E48" s="48"/>
      <x:c r="F48" s="48"/>
      <x:c r="G48" s="54" t="str">
        <x:f>IF(OR(E48="",F48=""),"",E48-F48)</x:f>
      </x:c>
      <x:c r="H48" s="40"/>
      <x:c r="I48" s="40"/>
      <x:c r="J48" s="40"/>
    </x:row>
    <x:row r="49">
      <x:c r="A49" s="42" t="str">
        <x:f>IF('01_Setup'!A20="Yes",'01_Setup'!B20&amp;"-SA-"&amp;TEXT(ROW()-6,"000"),"")</x:f>
      </x:c>
      <x:c r="B49" s="42" t="str">
        <x:f>IF(A49="","",'01_Setup'!B20)</x:f>
      </x:c>
      <x:c r="C49" s="42" t="str">
        <x:f>IF(A49="","",'01_Setup'!C20&amp;"")</x:f>
      </x:c>
      <x:c r="D49" s="42" t="str">
        <x:f>IF(A49="","","Property allowance")</x:f>
      </x:c>
      <x:c r="E49" s="48"/>
      <x:c r="F49" s="48"/>
      <x:c r="G49" s="54" t="str">
        <x:f>IF(OR(E49="",F49=""),"",E49-F49)</x:f>
      </x:c>
      <x:c r="H49" s="40"/>
      <x:c r="I49" s="40"/>
      <x:c r="J49" s="40"/>
    </x:row>
    <x:row r="50">
      <x:c r="A50" s="42" t="str">
        <x:f>IF('01_Setup'!A20="Yes",'01_Setup'!B20&amp;"-SA-"&amp;TEXT(ROW()-6,"000"),"")</x:f>
      </x:c>
      <x:c r="B50" s="42" t="str">
        <x:f>IF(A50="","",'01_Setup'!B20)</x:f>
      </x:c>
      <x:c r="C50" s="42" t="str">
        <x:f>IF(A50="","",'01_Setup'!C20&amp;"")</x:f>
      </x:c>
      <x:c r="D50" s="42" t="str">
        <x:f>IF(A50="","","Rent, rates, insurance and ground rents")</x:f>
      </x:c>
      <x:c r="E50" s="48"/>
      <x:c r="F50" s="48"/>
      <x:c r="G50" s="54" t="str">
        <x:f>IF(OR(E50="",F50=""),"",E50-F50)</x:f>
      </x:c>
      <x:c r="H50" s="40"/>
      <x:c r="I50" s="40"/>
      <x:c r="J50" s="40"/>
    </x:row>
    <x:row r="51">
      <x:c r="A51" s="42" t="str">
        <x:f>IF('01_Setup'!A20="Yes",'01_Setup'!B20&amp;"-SA-"&amp;TEXT(ROW()-6,"000"),"")</x:f>
      </x:c>
      <x:c r="B51" s="42" t="str">
        <x:f>IF(A51="","",'01_Setup'!B20)</x:f>
      </x:c>
      <x:c r="C51" s="42" t="str">
        <x:f>IF(A51="","",'01_Setup'!C20&amp;"")</x:f>
      </x:c>
      <x:c r="D51" s="42" t="str">
        <x:f>IF(A51="","","Repairs and maintenance")</x:f>
      </x:c>
      <x:c r="E51" s="48"/>
      <x:c r="F51" s="48"/>
      <x:c r="G51" s="54" t="str">
        <x:f>IF(OR(E51="",F51=""),"",E51-F51)</x:f>
      </x:c>
      <x:c r="H51" s="40"/>
      <x:c r="I51" s="40"/>
      <x:c r="J51" s="40"/>
    </x:row>
    <x:row r="52">
      <x:c r="A52" s="42" t="str">
        <x:f>IF('01_Setup'!A20="Yes",'01_Setup'!B20&amp;"-SA-"&amp;TEXT(ROW()-6,"000"),"")</x:f>
      </x:c>
      <x:c r="B52" s="42" t="str">
        <x:f>IF(A52="","",'01_Setup'!B20)</x:f>
      </x:c>
      <x:c r="C52" s="42" t="str">
        <x:f>IF(A52="","",'01_Setup'!C20&amp;"")</x:f>
      </x:c>
      <x:c r="D52" s="42" t="str">
        <x:f>IF(A52="","","Non-residential finance costs")</x:f>
      </x:c>
      <x:c r="E52" s="48"/>
      <x:c r="F52" s="48"/>
      <x:c r="G52" s="54" t="str">
        <x:f>IF(OR(E52="",F52=""),"",E52-F52)</x:f>
      </x:c>
      <x:c r="H52" s="40"/>
      <x:c r="I52" s="40"/>
      <x:c r="J52" s="40"/>
    </x:row>
    <x:row r="53">
      <x:c r="A53" s="42" t="str">
        <x:f>IF('01_Setup'!A20="Yes",'01_Setup'!B20&amp;"-SA-"&amp;TEXT(ROW()-6,"000"),"")</x:f>
      </x:c>
      <x:c r="B53" s="42" t="str">
        <x:f>IF(A53="","",'01_Setup'!B20)</x:f>
      </x:c>
      <x:c r="C53" s="42" t="str">
        <x:f>IF(A53="","",'01_Setup'!C20&amp;"")</x:f>
      </x:c>
      <x:c r="D53" s="42" t="str">
        <x:f>IF(A53="","","Legal, management and professional fees")</x:f>
      </x:c>
      <x:c r="E53" s="48"/>
      <x:c r="F53" s="48"/>
      <x:c r="G53" s="54" t="str">
        <x:f>IF(OR(E53="",F53=""),"",E53-F53)</x:f>
      </x:c>
      <x:c r="H53" s="40"/>
      <x:c r="I53" s="40"/>
      <x:c r="J53" s="40"/>
    </x:row>
    <x:row r="54">
      <x:c r="A54" s="42" t="str">
        <x:f>IF('01_Setup'!A20="Yes",'01_Setup'!B20&amp;"-SA-"&amp;TEXT(ROW()-6,"000"),"")</x:f>
      </x:c>
      <x:c r="B54" s="42" t="str">
        <x:f>IF(A54="","",'01_Setup'!B20)</x:f>
      </x:c>
      <x:c r="C54" s="42" t="str">
        <x:f>IF(A54="","",'01_Setup'!C20&amp;"")</x:f>
      </x:c>
      <x:c r="D54" s="42" t="str">
        <x:f>IF(A54="","","Costs of services provided")</x:f>
      </x:c>
      <x:c r="E54" s="48"/>
      <x:c r="F54" s="48"/>
      <x:c r="G54" s="54" t="str">
        <x:f>IF(OR(E54="",F54=""),"",E54-F54)</x:f>
      </x:c>
      <x:c r="H54" s="40"/>
      <x:c r="I54" s="40"/>
      <x:c r="J54" s="40"/>
    </x:row>
    <x:row r="55">
      <x:c r="A55" s="42" t="str">
        <x:f>IF('01_Setup'!A20="Yes",'01_Setup'!B20&amp;"-SA-"&amp;TEXT(ROW()-6,"000"),"")</x:f>
      </x:c>
      <x:c r="B55" s="42" t="str">
        <x:f>IF(A55="","",'01_Setup'!B20)</x:f>
      </x:c>
      <x:c r="C55" s="42" t="str">
        <x:f>IF(A55="","",'01_Setup'!C20&amp;"")</x:f>
      </x:c>
      <x:c r="D55" s="42" t="str">
        <x:f>IF(A55="","","Travel expenses")</x:f>
      </x:c>
      <x:c r="E55" s="48"/>
      <x:c r="F55" s="48"/>
      <x:c r="G55" s="54" t="str">
        <x:f>IF(OR(E55="",F55=""),"",E55-F55)</x:f>
      </x:c>
      <x:c r="H55" s="40"/>
      <x:c r="I55" s="40"/>
      <x:c r="J55" s="40"/>
    </x:row>
    <x:row r="56">
      <x:c r="A56" s="42" t="str">
        <x:f>IF('01_Setup'!A20="Yes",'01_Setup'!B20&amp;"-SA-"&amp;TEXT(ROW()-6,"000"),"")</x:f>
      </x:c>
      <x:c r="B56" s="42" t="str">
        <x:f>IF(A56="","",'01_Setup'!B20)</x:f>
      </x:c>
      <x:c r="C56" s="42" t="str">
        <x:f>IF(A56="","",'01_Setup'!C20&amp;"")</x:f>
      </x:c>
      <x:c r="D56" s="42" t="str">
        <x:f>IF(A56="","","Other allowable property expenses")</x:f>
      </x:c>
      <x:c r="E56" s="48"/>
      <x:c r="F56" s="48"/>
      <x:c r="G56" s="54" t="str">
        <x:f>IF(OR(E56="",F56=""),"",E56-F56)</x:f>
      </x:c>
      <x:c r="H56" s="40"/>
      <x:c r="I56" s="40"/>
      <x:c r="J56" s="40"/>
    </x:row>
    <x:row r="57">
      <x:c r="A57" s="42" t="str">
        <x:f>IF('01_Setup'!A20="Yes",'01_Setup'!B20&amp;"-SA-"&amp;TEXT(ROW()-6,"000"),"")</x:f>
      </x:c>
      <x:c r="B57" s="42" t="str">
        <x:f>IF(A57="","",'01_Setup'!B20)</x:f>
      </x:c>
      <x:c r="C57" s="42" t="str">
        <x:f>IF(A57="","",'01_Setup'!C20&amp;"")</x:f>
      </x:c>
      <x:c r="D57" s="42" t="str">
        <x:f>IF(A57="","","Replacement domestic items")</x:f>
      </x:c>
      <x:c r="E57" s="48"/>
      <x:c r="F57" s="48"/>
      <x:c r="G57" s="54" t="str">
        <x:f>IF(OR(E57="",F57=""),"",E57-F57)</x:f>
      </x:c>
      <x:c r="H57" s="40"/>
      <x:c r="I57" s="40"/>
      <x:c r="J57" s="40"/>
    </x:row>
    <x:row r="58">
      <x:c r="A58" s="42" t="str">
        <x:f>IF('01_Setup'!A20="Yes",'01_Setup'!B20&amp;"-SA-"&amp;TEXT(ROW()-6,"000"),"")</x:f>
      </x:c>
      <x:c r="B58" s="42" t="str">
        <x:f>IF(A58="","",'01_Setup'!B20)</x:f>
      </x:c>
      <x:c r="C58" s="42" t="str">
        <x:f>IF(A58="","",'01_Setup'!C20&amp;"")</x:f>
      </x:c>
      <x:c r="D58" s="42" t="str">
        <x:f>IF(A58="","","Rent a Room exempt amount")</x:f>
      </x:c>
      <x:c r="E58" s="48"/>
      <x:c r="F58" s="48"/>
      <x:c r="G58" s="54" t="str">
        <x:f>IF(OR(E58="",F58=""),"",E58-F58)</x:f>
      </x:c>
      <x:c r="H58" s="40"/>
      <x:c r="I58" s="40"/>
      <x:c r="J58" s="40"/>
    </x:row>
    <x:row r="59">
      <x:c r="A59" s="42" t="str">
        <x:f>IF('01_Setup'!A20="Yes",'01_Setup'!B20&amp;"-SA-"&amp;TEXT(ROW()-6,"000"),"")</x:f>
      </x:c>
      <x:c r="B59" s="42" t="str">
        <x:f>IF(A59="","",'01_Setup'!B20)</x:f>
      </x:c>
      <x:c r="C59" s="42" t="str">
        <x:f>IF(A59="","",'01_Setup'!C20&amp;"")</x:f>
      </x:c>
      <x:c r="D59" s="42" t="str">
        <x:f>IF(A59="","","Adjusted property profit")</x:f>
      </x:c>
      <x:c r="E59" s="48"/>
      <x:c r="F59" s="48"/>
      <x:c r="G59" s="54" t="str">
        <x:f>IF(OR(E59="",F59=""),"",E59-F59)</x:f>
      </x:c>
      <x:c r="H59" s="40"/>
      <x:c r="I59" s="40"/>
      <x:c r="J59" s="40"/>
    </x:row>
    <x:row r="60">
      <x:c r="A60" s="42" t="str">
        <x:f>IF('01_Setup'!A20="Yes",'01_Setup'!B20&amp;"-SA-"&amp;TEXT(ROW()-6,"000"),"")</x:f>
      </x:c>
      <x:c r="B60" s="42" t="str">
        <x:f>IF(A60="","",'01_Setup'!B20)</x:f>
      </x:c>
      <x:c r="C60" s="42" t="str">
        <x:f>IF(A60="","",'01_Setup'!C20&amp;"")</x:f>
      </x:c>
      <x:c r="D60" s="42" t="str">
        <x:f>IF(A60="","","Ordinary loss brought forward used")</x:f>
      </x:c>
      <x:c r="E60" s="48"/>
      <x:c r="F60" s="48"/>
      <x:c r="G60" s="54" t="str">
        <x:f>IF(OR(E60="",F60=""),"",E60-F60)</x:f>
      </x:c>
      <x:c r="H60" s="40"/>
      <x:c r="I60" s="40"/>
      <x:c r="J60" s="40"/>
    </x:row>
    <x:row r="61">
      <x:c r="A61" s="42" t="str">
        <x:f>IF('01_Setup'!A20="Yes",'01_Setup'!B20&amp;"-SA-"&amp;TEXT(ROW()-6,"000"),"")</x:f>
      </x:c>
      <x:c r="B61" s="42" t="str">
        <x:f>IF(A61="","",'01_Setup'!B20)</x:f>
      </x:c>
      <x:c r="C61" s="42" t="str">
        <x:f>IF(A61="","",'01_Setup'!C20&amp;"")</x:f>
      </x:c>
      <x:c r="D61" s="42" t="str">
        <x:f>IF(A61="","","Taxable property profit")</x:f>
      </x:c>
      <x:c r="E61" s="48"/>
      <x:c r="F61" s="48"/>
      <x:c r="G61" s="54" t="str">
        <x:f>IF(OR(E61="",F61=""),"",E61-F61)</x:f>
      </x:c>
      <x:c r="H61" s="40"/>
      <x:c r="I61" s="40"/>
      <x:c r="J61" s="40"/>
    </x:row>
    <x:row r="62">
      <x:c r="A62" s="42" t="str">
        <x:f>IF('01_Setup'!A20="Yes",'01_Setup'!B20&amp;"-SA-"&amp;TEXT(ROW()-6,"000"),"")</x:f>
      </x:c>
      <x:c r="B62" s="42" t="str">
        <x:f>IF(A62="","",'01_Setup'!B20)</x:f>
      </x:c>
      <x:c r="C62" s="42" t="str">
        <x:f>IF(A62="","",'01_Setup'!C20&amp;"")</x:f>
      </x:c>
      <x:c r="D62" s="42" t="str">
        <x:f>IF(A62="","","Current ordinary loss")</x:f>
      </x:c>
      <x:c r="E62" s="48"/>
      <x:c r="F62" s="48"/>
      <x:c r="G62" s="54" t="str">
        <x:f>IF(OR(E62="",F62=""),"",E62-F62)</x:f>
      </x:c>
      <x:c r="H62" s="40"/>
      <x:c r="I62" s="40"/>
      <x:c r="J62" s="40"/>
    </x:row>
    <x:row r="63">
      <x:c r="A63" s="42" t="str">
        <x:f>IF('01_Setup'!A20="Yes",'01_Setup'!B20&amp;"-SA-"&amp;TEXT(ROW()-6,"000"),"")</x:f>
      </x:c>
      <x:c r="B63" s="42" t="str">
        <x:f>IF(A63="","",'01_Setup'!B20)</x:f>
      </x:c>
      <x:c r="C63" s="42" t="str">
        <x:f>IF(A63="","",'01_Setup'!C20&amp;"")</x:f>
      </x:c>
      <x:c r="D63" s="42" t="str">
        <x:f>IF(A63="","","Ordinary loss carried forward")</x:f>
      </x:c>
      <x:c r="E63" s="48"/>
      <x:c r="F63" s="48"/>
      <x:c r="G63" s="54" t="str">
        <x:f>IF(OR(E63="",F63=""),"",E63-F63)</x:f>
      </x:c>
      <x:c r="H63" s="40"/>
      <x:c r="I63" s="40"/>
      <x:c r="J63" s="40"/>
    </x:row>
    <x:row r="64">
      <x:c r="A64" s="42" t="str">
        <x:f>IF('01_Setup'!A20="Yes",'01_Setup'!B20&amp;"-SA-"&amp;TEXT(ROW()-6,"000"),"")</x:f>
      </x:c>
      <x:c r="B64" s="42" t="str">
        <x:f>IF(A64="","",'01_Setup'!B20)</x:f>
      </x:c>
      <x:c r="C64" s="42" t="str">
        <x:f>IF(A64="","",'01_Setup'!C20&amp;"")</x:f>
      </x:c>
      <x:c r="D64" s="42" t="str">
        <x:f>IF(A64="","","Residential property finance costs")</x:f>
      </x:c>
      <x:c r="E64" s="48"/>
      <x:c r="F64" s="48"/>
      <x:c r="G64" s="54" t="str">
        <x:f>IF(OR(E64="",F64=""),"",E64-F64)</x:f>
      </x:c>
      <x:c r="H64" s="40"/>
      <x:c r="I64" s="40"/>
      <x:c r="J64" s="40"/>
    </x:row>
    <x:row r="65">
      <x:c r="A65" s="42" t="str">
        <x:f>IF('01_Setup'!A20="Yes",'01_Setup'!B20&amp;"-SA-"&amp;TEXT(ROW()-6,"000"),"")</x:f>
      </x:c>
      <x:c r="B65" s="42" t="str">
        <x:f>IF(A65="","",'01_Setup'!B20)</x:f>
      </x:c>
      <x:c r="C65" s="42" t="str">
        <x:f>IF(A65="","",'01_Setup'!C20&amp;"")</x:f>
      </x:c>
      <x:c r="D65" s="42" t="str">
        <x:f>IF(A65="","","Unused finance costs brought forward")</x:f>
      </x:c>
      <x:c r="E65" s="48"/>
      <x:c r="F65" s="48"/>
      <x:c r="G65" s="54" t="str">
        <x:f>IF(OR(E65="",F65=""),"",E65-F65)</x:f>
      </x:c>
      <x:c r="H65" s="40"/>
      <x:c r="I65" s="40"/>
      <x:c r="J65" s="40"/>
    </x:row>
    <x:row r="66">
      <x:c r="A66" s="42" t="str">
        <x:f>IF('01_Setup'!A20="Yes",'01_Setup'!B20&amp;"-SA-"&amp;TEXT(ROW()-6,"000"),"")</x:f>
      </x:c>
      <x:c r="B66" s="42" t="str">
        <x:f>IF(A66="","",'01_Setup'!B20)</x:f>
      </x:c>
      <x:c r="C66" s="42" t="str">
        <x:f>IF(A66="","",'01_Setup'!C20&amp;"")</x:f>
      </x:c>
      <x:c r="D66" s="42" t="str">
        <x:f>IF(A66="","","Year-end finance-cost control")</x:f>
      </x:c>
      <x:c r="E66" s="48"/>
      <x:c r="F66" s="48"/>
      <x:c r="G66" s="54" t="str">
        <x:f>IF(OR(E66="",F66=""),"",E66-F66)</x:f>
      </x:c>
      <x:c r="H66" s="40"/>
      <x:c r="I66" s="40"/>
      <x:c r="J66" s="40"/>
    </x:row>
    <x:row r="67">
      <x:c r="A67" s="42" t="str">
        <x:f>IF('01_Setup'!A21="Yes",'01_Setup'!B21&amp;"-SA-"&amp;TEXT(ROW()-6,"000"),"")</x:f>
      </x:c>
      <x:c r="B67" s="42" t="str">
        <x:f>IF(A67="","",'01_Setup'!B21)</x:f>
      </x:c>
      <x:c r="C67" s="42" t="str">
        <x:f>IF(A67="","",'01_Setup'!C21&amp;"")</x:f>
      </x:c>
      <x:c r="D67" s="42" t="str">
        <x:f>IF(A67="","","Gross property receipts")</x:f>
      </x:c>
      <x:c r="E67" s="48"/>
      <x:c r="F67" s="48"/>
      <x:c r="G67" s="54" t="str">
        <x:f>IF(OR(E67="",F67=""),"",E67-F67)</x:f>
      </x:c>
      <x:c r="H67" s="40"/>
      <x:c r="I67" s="40"/>
      <x:c r="J67" s="40"/>
    </x:row>
    <x:row r="68">
      <x:c r="A68" s="42" t="str">
        <x:f>IF('01_Setup'!A21="Yes",'01_Setup'!B21&amp;"-SA-"&amp;TEXT(ROW()-6,"000"),"")</x:f>
      </x:c>
      <x:c r="B68" s="42" t="str">
        <x:f>IF(A68="","",'01_Setup'!B21)</x:f>
      </x:c>
      <x:c r="C68" s="42" t="str">
        <x:f>IF(A68="","",'01_Setup'!C21&amp;"")</x:f>
      </x:c>
      <x:c r="D68" s="42" t="str">
        <x:f>IF(A68="","","Tax deducted from property income")</x:f>
      </x:c>
      <x:c r="E68" s="48"/>
      <x:c r="F68" s="48"/>
      <x:c r="G68" s="54" t="str">
        <x:f>IF(OR(E68="",F68=""),"",E68-F68)</x:f>
      </x:c>
      <x:c r="H68" s="40"/>
      <x:c r="I68" s="40"/>
      <x:c r="J68" s="40"/>
    </x:row>
    <x:row r="69">
      <x:c r="A69" s="42" t="str">
        <x:f>IF('01_Setup'!A21="Yes",'01_Setup'!B21&amp;"-SA-"&amp;TEXT(ROW()-6,"000"),"")</x:f>
      </x:c>
      <x:c r="B69" s="42" t="str">
        <x:f>IF(A69="","",'01_Setup'!B21)</x:f>
      </x:c>
      <x:c r="C69" s="42" t="str">
        <x:f>IF(A69="","",'01_Setup'!C21&amp;"")</x:f>
      </x:c>
      <x:c r="D69" s="42" t="str">
        <x:f>IF(A69="","","Property allowance")</x:f>
      </x:c>
      <x:c r="E69" s="48"/>
      <x:c r="F69" s="48"/>
      <x:c r="G69" s="54" t="str">
        <x:f>IF(OR(E69="",F69=""),"",E69-F69)</x:f>
      </x:c>
      <x:c r="H69" s="40"/>
      <x:c r="I69" s="40"/>
      <x:c r="J69" s="40"/>
    </x:row>
    <x:row r="70">
      <x:c r="A70" s="42" t="str">
        <x:f>IF('01_Setup'!A21="Yes",'01_Setup'!B21&amp;"-SA-"&amp;TEXT(ROW()-6,"000"),"")</x:f>
      </x:c>
      <x:c r="B70" s="42" t="str">
        <x:f>IF(A70="","",'01_Setup'!B21)</x:f>
      </x:c>
      <x:c r="C70" s="42" t="str">
        <x:f>IF(A70="","",'01_Setup'!C21&amp;"")</x:f>
      </x:c>
      <x:c r="D70" s="42" t="str">
        <x:f>IF(A70="","","Rent, rates, insurance and ground rents")</x:f>
      </x:c>
      <x:c r="E70" s="48"/>
      <x:c r="F70" s="48"/>
      <x:c r="G70" s="54" t="str">
        <x:f>IF(OR(E70="",F70=""),"",E70-F70)</x:f>
      </x:c>
      <x:c r="H70" s="40"/>
      <x:c r="I70" s="40"/>
      <x:c r="J70" s="40"/>
    </x:row>
    <x:row r="71">
      <x:c r="A71" s="42" t="str">
        <x:f>IF('01_Setup'!A21="Yes",'01_Setup'!B21&amp;"-SA-"&amp;TEXT(ROW()-6,"000"),"")</x:f>
      </x:c>
      <x:c r="B71" s="42" t="str">
        <x:f>IF(A71="","",'01_Setup'!B21)</x:f>
      </x:c>
      <x:c r="C71" s="42" t="str">
        <x:f>IF(A71="","",'01_Setup'!C21&amp;"")</x:f>
      </x:c>
      <x:c r="D71" s="42" t="str">
        <x:f>IF(A71="","","Repairs and maintenance")</x:f>
      </x:c>
      <x:c r="E71" s="48"/>
      <x:c r="F71" s="48"/>
      <x:c r="G71" s="54" t="str">
        <x:f>IF(OR(E71="",F71=""),"",E71-F71)</x:f>
      </x:c>
      <x:c r="H71" s="40"/>
      <x:c r="I71" s="40"/>
      <x:c r="J71" s="40"/>
    </x:row>
    <x:row r="72">
      <x:c r="A72" s="42" t="str">
        <x:f>IF('01_Setup'!A21="Yes",'01_Setup'!B21&amp;"-SA-"&amp;TEXT(ROW()-6,"000"),"")</x:f>
      </x:c>
      <x:c r="B72" s="42" t="str">
        <x:f>IF(A72="","",'01_Setup'!B21)</x:f>
      </x:c>
      <x:c r="C72" s="42" t="str">
        <x:f>IF(A72="","",'01_Setup'!C21&amp;"")</x:f>
      </x:c>
      <x:c r="D72" s="42" t="str">
        <x:f>IF(A72="","","Non-residential finance costs")</x:f>
      </x:c>
      <x:c r="E72" s="48"/>
      <x:c r="F72" s="48"/>
      <x:c r="G72" s="54" t="str">
        <x:f>IF(OR(E72="",F72=""),"",E72-F72)</x:f>
      </x:c>
      <x:c r="H72" s="40"/>
      <x:c r="I72" s="40"/>
      <x:c r="J72" s="40"/>
    </x:row>
    <x:row r="73">
      <x:c r="A73" s="42" t="str">
        <x:f>IF('01_Setup'!A21="Yes",'01_Setup'!B21&amp;"-SA-"&amp;TEXT(ROW()-6,"000"),"")</x:f>
      </x:c>
      <x:c r="B73" s="42" t="str">
        <x:f>IF(A73="","",'01_Setup'!B21)</x:f>
      </x:c>
      <x:c r="C73" s="42" t="str">
        <x:f>IF(A73="","",'01_Setup'!C21&amp;"")</x:f>
      </x:c>
      <x:c r="D73" s="42" t="str">
        <x:f>IF(A73="","","Legal, management and professional fees")</x:f>
      </x:c>
      <x:c r="E73" s="48"/>
      <x:c r="F73" s="48"/>
      <x:c r="G73" s="54" t="str">
        <x:f>IF(OR(E73="",F73=""),"",E73-F73)</x:f>
      </x:c>
      <x:c r="H73" s="40"/>
      <x:c r="I73" s="40"/>
      <x:c r="J73" s="40"/>
    </x:row>
    <x:row r="74">
      <x:c r="A74" s="42" t="str">
        <x:f>IF('01_Setup'!A21="Yes",'01_Setup'!B21&amp;"-SA-"&amp;TEXT(ROW()-6,"000"),"")</x:f>
      </x:c>
      <x:c r="B74" s="42" t="str">
        <x:f>IF(A74="","",'01_Setup'!B21)</x:f>
      </x:c>
      <x:c r="C74" s="42" t="str">
        <x:f>IF(A74="","",'01_Setup'!C21&amp;"")</x:f>
      </x:c>
      <x:c r="D74" s="42" t="str">
        <x:f>IF(A74="","","Costs of services provided")</x:f>
      </x:c>
      <x:c r="E74" s="48"/>
      <x:c r="F74" s="48"/>
      <x:c r="G74" s="54" t="str">
        <x:f>IF(OR(E74="",F74=""),"",E74-F74)</x:f>
      </x:c>
      <x:c r="H74" s="40"/>
      <x:c r="I74" s="40"/>
      <x:c r="J74" s="40"/>
    </x:row>
    <x:row r="75">
      <x:c r="A75" s="42" t="str">
        <x:f>IF('01_Setup'!A21="Yes",'01_Setup'!B21&amp;"-SA-"&amp;TEXT(ROW()-6,"000"),"")</x:f>
      </x:c>
      <x:c r="B75" s="42" t="str">
        <x:f>IF(A75="","",'01_Setup'!B21)</x:f>
      </x:c>
      <x:c r="C75" s="42" t="str">
        <x:f>IF(A75="","",'01_Setup'!C21&amp;"")</x:f>
      </x:c>
      <x:c r="D75" s="42" t="str">
        <x:f>IF(A75="","","Travel expenses")</x:f>
      </x:c>
      <x:c r="E75" s="48"/>
      <x:c r="F75" s="48"/>
      <x:c r="G75" s="54" t="str">
        <x:f>IF(OR(E75="",F75=""),"",E75-F75)</x:f>
      </x:c>
      <x:c r="H75" s="40"/>
      <x:c r="I75" s="40"/>
      <x:c r="J75" s="40"/>
    </x:row>
    <x:row r="76">
      <x:c r="A76" s="42" t="str">
        <x:f>IF('01_Setup'!A21="Yes",'01_Setup'!B21&amp;"-SA-"&amp;TEXT(ROW()-6,"000"),"")</x:f>
      </x:c>
      <x:c r="B76" s="42" t="str">
        <x:f>IF(A76="","",'01_Setup'!B21)</x:f>
      </x:c>
      <x:c r="C76" s="42" t="str">
        <x:f>IF(A76="","",'01_Setup'!C21&amp;"")</x:f>
      </x:c>
      <x:c r="D76" s="42" t="str">
        <x:f>IF(A76="","","Other allowable property expenses")</x:f>
      </x:c>
      <x:c r="E76" s="48"/>
      <x:c r="F76" s="48"/>
      <x:c r="G76" s="54" t="str">
        <x:f>IF(OR(E76="",F76=""),"",E76-F76)</x:f>
      </x:c>
      <x:c r="H76" s="40"/>
      <x:c r="I76" s="40"/>
      <x:c r="J76" s="40"/>
    </x:row>
    <x:row r="77">
      <x:c r="A77" s="42" t="str">
        <x:f>IF('01_Setup'!A21="Yes",'01_Setup'!B21&amp;"-SA-"&amp;TEXT(ROW()-6,"000"),"")</x:f>
      </x:c>
      <x:c r="B77" s="42" t="str">
        <x:f>IF(A77="","",'01_Setup'!B21)</x:f>
      </x:c>
      <x:c r="C77" s="42" t="str">
        <x:f>IF(A77="","",'01_Setup'!C21&amp;"")</x:f>
      </x:c>
      <x:c r="D77" s="42" t="str">
        <x:f>IF(A77="","","Replacement domestic items")</x:f>
      </x:c>
      <x:c r="E77" s="48"/>
      <x:c r="F77" s="48"/>
      <x:c r="G77" s="54" t="str">
        <x:f>IF(OR(E77="",F77=""),"",E77-F77)</x:f>
      </x:c>
      <x:c r="H77" s="40"/>
      <x:c r="I77" s="40"/>
      <x:c r="J77" s="40"/>
    </x:row>
    <x:row r="78">
      <x:c r="A78" s="42" t="str">
        <x:f>IF('01_Setup'!A21="Yes",'01_Setup'!B21&amp;"-SA-"&amp;TEXT(ROW()-6,"000"),"")</x:f>
      </x:c>
      <x:c r="B78" s="42" t="str">
        <x:f>IF(A78="","",'01_Setup'!B21)</x:f>
      </x:c>
      <x:c r="C78" s="42" t="str">
        <x:f>IF(A78="","",'01_Setup'!C21&amp;"")</x:f>
      </x:c>
      <x:c r="D78" s="42" t="str">
        <x:f>IF(A78="","","Rent a Room exempt amount")</x:f>
      </x:c>
      <x:c r="E78" s="48"/>
      <x:c r="F78" s="48"/>
      <x:c r="G78" s="54" t="str">
        <x:f>IF(OR(E78="",F78=""),"",E78-F78)</x:f>
      </x:c>
      <x:c r="H78" s="40"/>
      <x:c r="I78" s="40"/>
      <x:c r="J78" s="40"/>
    </x:row>
    <x:row r="79">
      <x:c r="A79" s="42" t="str">
        <x:f>IF('01_Setup'!A21="Yes",'01_Setup'!B21&amp;"-SA-"&amp;TEXT(ROW()-6,"000"),"")</x:f>
      </x:c>
      <x:c r="B79" s="42" t="str">
        <x:f>IF(A79="","",'01_Setup'!B21)</x:f>
      </x:c>
      <x:c r="C79" s="42" t="str">
        <x:f>IF(A79="","",'01_Setup'!C21&amp;"")</x:f>
      </x:c>
      <x:c r="D79" s="42" t="str">
        <x:f>IF(A79="","","Adjusted property profit")</x:f>
      </x:c>
      <x:c r="E79" s="48"/>
      <x:c r="F79" s="48"/>
      <x:c r="G79" s="54" t="str">
        <x:f>IF(OR(E79="",F79=""),"",E79-F79)</x:f>
      </x:c>
      <x:c r="H79" s="40"/>
      <x:c r="I79" s="40"/>
      <x:c r="J79" s="40"/>
    </x:row>
    <x:row r="80">
      <x:c r="A80" s="42" t="str">
        <x:f>IF('01_Setup'!A21="Yes",'01_Setup'!B21&amp;"-SA-"&amp;TEXT(ROW()-6,"000"),"")</x:f>
      </x:c>
      <x:c r="B80" s="42" t="str">
        <x:f>IF(A80="","",'01_Setup'!B21)</x:f>
      </x:c>
      <x:c r="C80" s="42" t="str">
        <x:f>IF(A80="","",'01_Setup'!C21&amp;"")</x:f>
      </x:c>
      <x:c r="D80" s="42" t="str">
        <x:f>IF(A80="","","Ordinary loss brought forward used")</x:f>
      </x:c>
      <x:c r="E80" s="48"/>
      <x:c r="F80" s="48"/>
      <x:c r="G80" s="54" t="str">
        <x:f>IF(OR(E80="",F80=""),"",E80-F80)</x:f>
      </x:c>
      <x:c r="H80" s="40"/>
      <x:c r="I80" s="40"/>
      <x:c r="J80" s="40"/>
    </x:row>
    <x:row r="81">
      <x:c r="A81" s="42" t="str">
        <x:f>IF('01_Setup'!A21="Yes",'01_Setup'!B21&amp;"-SA-"&amp;TEXT(ROW()-6,"000"),"")</x:f>
      </x:c>
      <x:c r="B81" s="42" t="str">
        <x:f>IF(A81="","",'01_Setup'!B21)</x:f>
      </x:c>
      <x:c r="C81" s="42" t="str">
        <x:f>IF(A81="","",'01_Setup'!C21&amp;"")</x:f>
      </x:c>
      <x:c r="D81" s="42" t="str">
        <x:f>IF(A81="","","Taxable property profit")</x:f>
      </x:c>
      <x:c r="E81" s="48"/>
      <x:c r="F81" s="48"/>
      <x:c r="G81" s="54" t="str">
        <x:f>IF(OR(E81="",F81=""),"",E81-F81)</x:f>
      </x:c>
      <x:c r="H81" s="40"/>
      <x:c r="I81" s="40"/>
      <x:c r="J81" s="40"/>
    </x:row>
    <x:row r="82">
      <x:c r="A82" s="42" t="str">
        <x:f>IF('01_Setup'!A21="Yes",'01_Setup'!B21&amp;"-SA-"&amp;TEXT(ROW()-6,"000"),"")</x:f>
      </x:c>
      <x:c r="B82" s="42" t="str">
        <x:f>IF(A82="","",'01_Setup'!B21)</x:f>
      </x:c>
      <x:c r="C82" s="42" t="str">
        <x:f>IF(A82="","",'01_Setup'!C21&amp;"")</x:f>
      </x:c>
      <x:c r="D82" s="42" t="str">
        <x:f>IF(A82="","","Current ordinary loss")</x:f>
      </x:c>
      <x:c r="E82" s="48"/>
      <x:c r="F82" s="48"/>
      <x:c r="G82" s="54" t="str">
        <x:f>IF(OR(E82="",F82=""),"",E82-F82)</x:f>
      </x:c>
      <x:c r="H82" s="40"/>
      <x:c r="I82" s="40"/>
      <x:c r="J82" s="40"/>
    </x:row>
    <x:row r="83">
      <x:c r="A83" s="42" t="str">
        <x:f>IF('01_Setup'!A21="Yes",'01_Setup'!B21&amp;"-SA-"&amp;TEXT(ROW()-6,"000"),"")</x:f>
      </x:c>
      <x:c r="B83" s="42" t="str">
        <x:f>IF(A83="","",'01_Setup'!B21)</x:f>
      </x:c>
      <x:c r="C83" s="42" t="str">
        <x:f>IF(A83="","",'01_Setup'!C21&amp;"")</x:f>
      </x:c>
      <x:c r="D83" s="42" t="str">
        <x:f>IF(A83="","","Ordinary loss carried forward")</x:f>
      </x:c>
      <x:c r="E83" s="48"/>
      <x:c r="F83" s="48"/>
      <x:c r="G83" s="54" t="str">
        <x:f>IF(OR(E83="",F83=""),"",E83-F83)</x:f>
      </x:c>
      <x:c r="H83" s="40"/>
      <x:c r="I83" s="40"/>
      <x:c r="J83" s="40"/>
    </x:row>
    <x:row r="84">
      <x:c r="A84" s="42" t="str">
        <x:f>IF('01_Setup'!A21="Yes",'01_Setup'!B21&amp;"-SA-"&amp;TEXT(ROW()-6,"000"),"")</x:f>
      </x:c>
      <x:c r="B84" s="42" t="str">
        <x:f>IF(A84="","",'01_Setup'!B21)</x:f>
      </x:c>
      <x:c r="C84" s="42" t="str">
        <x:f>IF(A84="","",'01_Setup'!C21&amp;"")</x:f>
      </x:c>
      <x:c r="D84" s="42" t="str">
        <x:f>IF(A84="","","Residential property finance costs")</x:f>
      </x:c>
      <x:c r="E84" s="48"/>
      <x:c r="F84" s="48"/>
      <x:c r="G84" s="54" t="str">
        <x:f>IF(OR(E84="",F84=""),"",E84-F84)</x:f>
      </x:c>
      <x:c r="H84" s="40"/>
      <x:c r="I84" s="40"/>
      <x:c r="J84" s="40"/>
    </x:row>
    <x:row r="85">
      <x:c r="A85" s="42" t="str">
        <x:f>IF('01_Setup'!A21="Yes",'01_Setup'!B21&amp;"-SA-"&amp;TEXT(ROW()-6,"000"),"")</x:f>
      </x:c>
      <x:c r="B85" s="42" t="str">
        <x:f>IF(A85="","",'01_Setup'!B21)</x:f>
      </x:c>
      <x:c r="C85" s="42" t="str">
        <x:f>IF(A85="","",'01_Setup'!C21&amp;"")</x:f>
      </x:c>
      <x:c r="D85" s="42" t="str">
        <x:f>IF(A85="","","Unused finance costs brought forward")</x:f>
      </x:c>
      <x:c r="E85" s="48"/>
      <x:c r="F85" s="48"/>
      <x:c r="G85" s="54" t="str">
        <x:f>IF(OR(E85="",F85=""),"",E85-F85)</x:f>
      </x:c>
      <x:c r="H85" s="40"/>
      <x:c r="I85" s="40"/>
      <x:c r="J85" s="40"/>
    </x:row>
    <x:row r="86">
      <x:c r="A86" s="42" t="str">
        <x:f>IF('01_Setup'!A21="Yes",'01_Setup'!B21&amp;"-SA-"&amp;TEXT(ROW()-6,"000"),"")</x:f>
      </x:c>
      <x:c r="B86" s="42" t="str">
        <x:f>IF(A86="","",'01_Setup'!B21)</x:f>
      </x:c>
      <x:c r="C86" s="42" t="str">
        <x:f>IF(A86="","",'01_Setup'!C21&amp;"")</x:f>
      </x:c>
      <x:c r="D86" s="42" t="str">
        <x:f>IF(A86="","","Year-end finance-cost control")</x:f>
      </x:c>
      <x:c r="E86" s="48"/>
      <x:c r="F86" s="48"/>
      <x:c r="G86" s="54" t="str">
        <x:f>IF(OR(E86="",F86=""),"",E86-F86)</x:f>
      </x:c>
      <x:c r="H86" s="40"/>
      <x:c r="I86" s="40"/>
      <x:c r="J86" s="40"/>
    </x:row>
    <x:row r="87">
      <x:c r="A87" s="42" t="str">
        <x:f>IF('01_Setup'!A22="Yes",'01_Setup'!B22&amp;"-SA-"&amp;TEXT(ROW()-6,"000"),"")</x:f>
      </x:c>
      <x:c r="B87" s="42" t="str">
        <x:f>IF(A87="","",'01_Setup'!B22)</x:f>
      </x:c>
      <x:c r="C87" s="42" t="str">
        <x:f>IF(A87="","",'01_Setup'!C22&amp;"")</x:f>
      </x:c>
      <x:c r="D87" s="42" t="str">
        <x:f>IF(A87="","","Gross property receipts")</x:f>
      </x:c>
      <x:c r="E87" s="48"/>
      <x:c r="F87" s="48"/>
      <x:c r="G87" s="54" t="str">
        <x:f>IF(OR(E87="",F87=""),"",E87-F87)</x:f>
      </x:c>
      <x:c r="H87" s="40"/>
      <x:c r="I87" s="40"/>
      <x:c r="J87" s="40"/>
    </x:row>
    <x:row r="88">
      <x:c r="A88" s="42" t="str">
        <x:f>IF('01_Setup'!A22="Yes",'01_Setup'!B22&amp;"-SA-"&amp;TEXT(ROW()-6,"000"),"")</x:f>
      </x:c>
      <x:c r="B88" s="42" t="str">
        <x:f>IF(A88="","",'01_Setup'!B22)</x:f>
      </x:c>
      <x:c r="C88" s="42" t="str">
        <x:f>IF(A88="","",'01_Setup'!C22&amp;"")</x:f>
      </x:c>
      <x:c r="D88" s="42" t="str">
        <x:f>IF(A88="","","Tax deducted from property income")</x:f>
      </x:c>
      <x:c r="E88" s="48"/>
      <x:c r="F88" s="48"/>
      <x:c r="G88" s="54" t="str">
        <x:f>IF(OR(E88="",F88=""),"",E88-F88)</x:f>
      </x:c>
      <x:c r="H88" s="40"/>
      <x:c r="I88" s="40"/>
      <x:c r="J88" s="40"/>
    </x:row>
    <x:row r="89">
      <x:c r="A89" s="42" t="str">
        <x:f>IF('01_Setup'!A22="Yes",'01_Setup'!B22&amp;"-SA-"&amp;TEXT(ROW()-6,"000"),"")</x:f>
      </x:c>
      <x:c r="B89" s="42" t="str">
        <x:f>IF(A89="","",'01_Setup'!B22)</x:f>
      </x:c>
      <x:c r="C89" s="42" t="str">
        <x:f>IF(A89="","",'01_Setup'!C22&amp;"")</x:f>
      </x:c>
      <x:c r="D89" s="42" t="str">
        <x:f>IF(A89="","","Property allowance")</x:f>
      </x:c>
      <x:c r="E89" s="48"/>
      <x:c r="F89" s="48"/>
      <x:c r="G89" s="54" t="str">
        <x:f>IF(OR(E89="",F89=""),"",E89-F89)</x:f>
      </x:c>
      <x:c r="H89" s="40"/>
      <x:c r="I89" s="40"/>
      <x:c r="J89" s="40"/>
    </x:row>
    <x:row r="90">
      <x:c r="A90" s="42" t="str">
        <x:f>IF('01_Setup'!A22="Yes",'01_Setup'!B22&amp;"-SA-"&amp;TEXT(ROW()-6,"000"),"")</x:f>
      </x:c>
      <x:c r="B90" s="42" t="str">
        <x:f>IF(A90="","",'01_Setup'!B22)</x:f>
      </x:c>
      <x:c r="C90" s="42" t="str">
        <x:f>IF(A90="","",'01_Setup'!C22&amp;"")</x:f>
      </x:c>
      <x:c r="D90" s="42" t="str">
        <x:f>IF(A90="","","Rent, rates, insurance and ground rents")</x:f>
      </x:c>
      <x:c r="E90" s="48"/>
      <x:c r="F90" s="48"/>
      <x:c r="G90" s="54" t="str">
        <x:f>IF(OR(E90="",F90=""),"",E90-F90)</x:f>
      </x:c>
      <x:c r="H90" s="40"/>
      <x:c r="I90" s="40"/>
      <x:c r="J90" s="40"/>
    </x:row>
    <x:row r="91">
      <x:c r="A91" s="42" t="str">
        <x:f>IF('01_Setup'!A22="Yes",'01_Setup'!B22&amp;"-SA-"&amp;TEXT(ROW()-6,"000"),"")</x:f>
      </x:c>
      <x:c r="B91" s="42" t="str">
        <x:f>IF(A91="","",'01_Setup'!B22)</x:f>
      </x:c>
      <x:c r="C91" s="42" t="str">
        <x:f>IF(A91="","",'01_Setup'!C22&amp;"")</x:f>
      </x:c>
      <x:c r="D91" s="42" t="str">
        <x:f>IF(A91="","","Repairs and maintenance")</x:f>
      </x:c>
      <x:c r="E91" s="48"/>
      <x:c r="F91" s="48"/>
      <x:c r="G91" s="54" t="str">
        <x:f>IF(OR(E91="",F91=""),"",E91-F91)</x:f>
      </x:c>
      <x:c r="H91" s="40"/>
      <x:c r="I91" s="40"/>
      <x:c r="J91" s="40"/>
    </x:row>
    <x:row r="92">
      <x:c r="A92" s="42" t="str">
        <x:f>IF('01_Setup'!A22="Yes",'01_Setup'!B22&amp;"-SA-"&amp;TEXT(ROW()-6,"000"),"")</x:f>
      </x:c>
      <x:c r="B92" s="42" t="str">
        <x:f>IF(A92="","",'01_Setup'!B22)</x:f>
      </x:c>
      <x:c r="C92" s="42" t="str">
        <x:f>IF(A92="","",'01_Setup'!C22&amp;"")</x:f>
      </x:c>
      <x:c r="D92" s="42" t="str">
        <x:f>IF(A92="","","Non-residential finance costs")</x:f>
      </x:c>
      <x:c r="E92" s="48"/>
      <x:c r="F92" s="48"/>
      <x:c r="G92" s="54" t="str">
        <x:f>IF(OR(E92="",F92=""),"",E92-F92)</x:f>
      </x:c>
      <x:c r="H92" s="40"/>
      <x:c r="I92" s="40"/>
      <x:c r="J92" s="40"/>
    </x:row>
    <x:row r="93">
      <x:c r="A93" s="42" t="str">
        <x:f>IF('01_Setup'!A22="Yes",'01_Setup'!B22&amp;"-SA-"&amp;TEXT(ROW()-6,"000"),"")</x:f>
      </x:c>
      <x:c r="B93" s="42" t="str">
        <x:f>IF(A93="","",'01_Setup'!B22)</x:f>
      </x:c>
      <x:c r="C93" s="42" t="str">
        <x:f>IF(A93="","",'01_Setup'!C22&amp;"")</x:f>
      </x:c>
      <x:c r="D93" s="42" t="str">
        <x:f>IF(A93="","","Legal, management and professional fees")</x:f>
      </x:c>
      <x:c r="E93" s="48"/>
      <x:c r="F93" s="48"/>
      <x:c r="G93" s="54" t="str">
        <x:f>IF(OR(E93="",F93=""),"",E93-F93)</x:f>
      </x:c>
      <x:c r="H93" s="40"/>
      <x:c r="I93" s="40"/>
      <x:c r="J93" s="40"/>
    </x:row>
    <x:row r="94">
      <x:c r="A94" s="42" t="str">
        <x:f>IF('01_Setup'!A22="Yes",'01_Setup'!B22&amp;"-SA-"&amp;TEXT(ROW()-6,"000"),"")</x:f>
      </x:c>
      <x:c r="B94" s="42" t="str">
        <x:f>IF(A94="","",'01_Setup'!B22)</x:f>
      </x:c>
      <x:c r="C94" s="42" t="str">
        <x:f>IF(A94="","",'01_Setup'!C22&amp;"")</x:f>
      </x:c>
      <x:c r="D94" s="42" t="str">
        <x:f>IF(A94="","","Costs of services provided")</x:f>
      </x:c>
      <x:c r="E94" s="48"/>
      <x:c r="F94" s="48"/>
      <x:c r="G94" s="54" t="str">
        <x:f>IF(OR(E94="",F94=""),"",E94-F94)</x:f>
      </x:c>
      <x:c r="H94" s="40"/>
      <x:c r="I94" s="40"/>
      <x:c r="J94" s="40"/>
    </x:row>
    <x:row r="95">
      <x:c r="A95" s="42" t="str">
        <x:f>IF('01_Setup'!A22="Yes",'01_Setup'!B22&amp;"-SA-"&amp;TEXT(ROW()-6,"000"),"")</x:f>
      </x:c>
      <x:c r="B95" s="42" t="str">
        <x:f>IF(A95="","",'01_Setup'!B22)</x:f>
      </x:c>
      <x:c r="C95" s="42" t="str">
        <x:f>IF(A95="","",'01_Setup'!C22&amp;"")</x:f>
      </x:c>
      <x:c r="D95" s="42" t="str">
        <x:f>IF(A95="","","Travel expenses")</x:f>
      </x:c>
      <x:c r="E95" s="48"/>
      <x:c r="F95" s="48"/>
      <x:c r="G95" s="54" t="str">
        <x:f>IF(OR(E95="",F95=""),"",E95-F95)</x:f>
      </x:c>
      <x:c r="H95" s="40"/>
      <x:c r="I95" s="40"/>
      <x:c r="J95" s="40"/>
    </x:row>
    <x:row r="96">
      <x:c r="A96" s="42" t="str">
        <x:f>IF('01_Setup'!A22="Yes",'01_Setup'!B22&amp;"-SA-"&amp;TEXT(ROW()-6,"000"),"")</x:f>
      </x:c>
      <x:c r="B96" s="42" t="str">
        <x:f>IF(A96="","",'01_Setup'!B22)</x:f>
      </x:c>
      <x:c r="C96" s="42" t="str">
        <x:f>IF(A96="","",'01_Setup'!C22&amp;"")</x:f>
      </x:c>
      <x:c r="D96" s="42" t="str">
        <x:f>IF(A96="","","Other allowable property expenses")</x:f>
      </x:c>
      <x:c r="E96" s="48"/>
      <x:c r="F96" s="48"/>
      <x:c r="G96" s="54" t="str">
        <x:f>IF(OR(E96="",F96=""),"",E96-F96)</x:f>
      </x:c>
      <x:c r="H96" s="40"/>
      <x:c r="I96" s="40"/>
      <x:c r="J96" s="40"/>
    </x:row>
    <x:row r="97">
      <x:c r="A97" s="42" t="str">
        <x:f>IF('01_Setup'!A22="Yes",'01_Setup'!B22&amp;"-SA-"&amp;TEXT(ROW()-6,"000"),"")</x:f>
      </x:c>
      <x:c r="B97" s="42" t="str">
        <x:f>IF(A97="","",'01_Setup'!B22)</x:f>
      </x:c>
      <x:c r="C97" s="42" t="str">
        <x:f>IF(A97="","",'01_Setup'!C22&amp;"")</x:f>
      </x:c>
      <x:c r="D97" s="42" t="str">
        <x:f>IF(A97="","","Replacement domestic items")</x:f>
      </x:c>
      <x:c r="E97" s="48"/>
      <x:c r="F97" s="48"/>
      <x:c r="G97" s="54" t="str">
        <x:f>IF(OR(E97="",F97=""),"",E97-F97)</x:f>
      </x:c>
      <x:c r="H97" s="40"/>
      <x:c r="I97" s="40"/>
      <x:c r="J97" s="40"/>
    </x:row>
    <x:row r="98">
      <x:c r="A98" s="42" t="str">
        <x:f>IF('01_Setup'!A22="Yes",'01_Setup'!B22&amp;"-SA-"&amp;TEXT(ROW()-6,"000"),"")</x:f>
      </x:c>
      <x:c r="B98" s="42" t="str">
        <x:f>IF(A98="","",'01_Setup'!B22)</x:f>
      </x:c>
      <x:c r="C98" s="42" t="str">
        <x:f>IF(A98="","",'01_Setup'!C22&amp;"")</x:f>
      </x:c>
      <x:c r="D98" s="42" t="str">
        <x:f>IF(A98="","","Rent a Room exempt amount")</x:f>
      </x:c>
      <x:c r="E98" s="48"/>
      <x:c r="F98" s="48"/>
      <x:c r="G98" s="54" t="str">
        <x:f>IF(OR(E98="",F98=""),"",E98-F98)</x:f>
      </x:c>
      <x:c r="H98" s="40"/>
      <x:c r="I98" s="40"/>
      <x:c r="J98" s="40"/>
    </x:row>
    <x:row r="99">
      <x:c r="A99" s="42" t="str">
        <x:f>IF('01_Setup'!A22="Yes",'01_Setup'!B22&amp;"-SA-"&amp;TEXT(ROW()-6,"000"),"")</x:f>
      </x:c>
      <x:c r="B99" s="42" t="str">
        <x:f>IF(A99="","",'01_Setup'!B22)</x:f>
      </x:c>
      <x:c r="C99" s="42" t="str">
        <x:f>IF(A99="","",'01_Setup'!C22&amp;"")</x:f>
      </x:c>
      <x:c r="D99" s="42" t="str">
        <x:f>IF(A99="","","Adjusted property profit")</x:f>
      </x:c>
      <x:c r="E99" s="48"/>
      <x:c r="F99" s="48"/>
      <x:c r="G99" s="54" t="str">
        <x:f>IF(OR(E99="",F99=""),"",E99-F99)</x:f>
      </x:c>
      <x:c r="H99" s="40"/>
      <x:c r="I99" s="40"/>
      <x:c r="J99" s="40"/>
    </x:row>
    <x:row r="100">
      <x:c r="A100" s="42" t="str">
        <x:f>IF('01_Setup'!A22="Yes",'01_Setup'!B22&amp;"-SA-"&amp;TEXT(ROW()-6,"000"),"")</x:f>
      </x:c>
      <x:c r="B100" s="42" t="str">
        <x:f>IF(A100="","",'01_Setup'!B22)</x:f>
      </x:c>
      <x:c r="C100" s="42" t="str">
        <x:f>IF(A100="","",'01_Setup'!C22&amp;"")</x:f>
      </x:c>
      <x:c r="D100" s="42" t="str">
        <x:f>IF(A100="","","Ordinary loss brought forward used")</x:f>
      </x:c>
      <x:c r="E100" s="48"/>
      <x:c r="F100" s="48"/>
      <x:c r="G100" s="54" t="str">
        <x:f>IF(OR(E100="",F100=""),"",E100-F100)</x:f>
      </x:c>
      <x:c r="H100" s="40"/>
      <x:c r="I100" s="40"/>
      <x:c r="J100" s="40"/>
    </x:row>
    <x:row r="101">
      <x:c r="A101" s="42" t="str">
        <x:f>IF('01_Setup'!A22="Yes",'01_Setup'!B22&amp;"-SA-"&amp;TEXT(ROW()-6,"000"),"")</x:f>
      </x:c>
      <x:c r="B101" s="42" t="str">
        <x:f>IF(A101="","",'01_Setup'!B22)</x:f>
      </x:c>
      <x:c r="C101" s="42" t="str">
        <x:f>IF(A101="","",'01_Setup'!C22&amp;"")</x:f>
      </x:c>
      <x:c r="D101" s="42" t="str">
        <x:f>IF(A101="","","Taxable property profit")</x:f>
      </x:c>
      <x:c r="E101" s="48"/>
      <x:c r="F101" s="48"/>
      <x:c r="G101" s="54" t="str">
        <x:f>IF(OR(E101="",F101=""),"",E101-F101)</x:f>
      </x:c>
      <x:c r="H101" s="40"/>
      <x:c r="I101" s="40"/>
      <x:c r="J101" s="40"/>
    </x:row>
    <x:row r="102">
      <x:c r="A102" s="42" t="str">
        <x:f>IF('01_Setup'!A22="Yes",'01_Setup'!B22&amp;"-SA-"&amp;TEXT(ROW()-6,"000"),"")</x:f>
      </x:c>
      <x:c r="B102" s="42" t="str">
        <x:f>IF(A102="","",'01_Setup'!B22)</x:f>
      </x:c>
      <x:c r="C102" s="42" t="str">
        <x:f>IF(A102="","",'01_Setup'!C22&amp;"")</x:f>
      </x:c>
      <x:c r="D102" s="42" t="str">
        <x:f>IF(A102="","","Current ordinary loss")</x:f>
      </x:c>
      <x:c r="E102" s="48"/>
      <x:c r="F102" s="48"/>
      <x:c r="G102" s="54" t="str">
        <x:f>IF(OR(E102="",F102=""),"",E102-F102)</x:f>
      </x:c>
      <x:c r="H102" s="40"/>
      <x:c r="I102" s="40"/>
      <x:c r="J102" s="40"/>
    </x:row>
    <x:row r="103">
      <x:c r="A103" s="42" t="str">
        <x:f>IF('01_Setup'!A22="Yes",'01_Setup'!B22&amp;"-SA-"&amp;TEXT(ROW()-6,"000"),"")</x:f>
      </x:c>
      <x:c r="B103" s="42" t="str">
        <x:f>IF(A103="","",'01_Setup'!B22)</x:f>
      </x:c>
      <x:c r="C103" s="42" t="str">
        <x:f>IF(A103="","",'01_Setup'!C22&amp;"")</x:f>
      </x:c>
      <x:c r="D103" s="42" t="str">
        <x:f>IF(A103="","","Ordinary loss carried forward")</x:f>
      </x:c>
      <x:c r="E103" s="48"/>
      <x:c r="F103" s="48"/>
      <x:c r="G103" s="54" t="str">
        <x:f>IF(OR(E103="",F103=""),"",E103-F103)</x:f>
      </x:c>
      <x:c r="H103" s="40"/>
      <x:c r="I103" s="40"/>
      <x:c r="J103" s="40"/>
    </x:row>
    <x:row r="104">
      <x:c r="A104" s="42" t="str">
        <x:f>IF('01_Setup'!A22="Yes",'01_Setup'!B22&amp;"-SA-"&amp;TEXT(ROW()-6,"000"),"")</x:f>
      </x:c>
      <x:c r="B104" s="42" t="str">
        <x:f>IF(A104="","",'01_Setup'!B22)</x:f>
      </x:c>
      <x:c r="C104" s="42" t="str">
        <x:f>IF(A104="","",'01_Setup'!C22&amp;"")</x:f>
      </x:c>
      <x:c r="D104" s="42" t="str">
        <x:f>IF(A104="","","Residential property finance costs")</x:f>
      </x:c>
      <x:c r="E104" s="48"/>
      <x:c r="F104" s="48"/>
      <x:c r="G104" s="54" t="str">
        <x:f>IF(OR(E104="",F104=""),"",E104-F104)</x:f>
      </x:c>
      <x:c r="H104" s="40"/>
      <x:c r="I104" s="40"/>
      <x:c r="J104" s="40"/>
    </x:row>
    <x:row r="105">
      <x:c r="A105" s="42" t="str">
        <x:f>IF('01_Setup'!A22="Yes",'01_Setup'!B22&amp;"-SA-"&amp;TEXT(ROW()-6,"000"),"")</x:f>
      </x:c>
      <x:c r="B105" s="42" t="str">
        <x:f>IF(A105="","",'01_Setup'!B22)</x:f>
      </x:c>
      <x:c r="C105" s="42" t="str">
        <x:f>IF(A105="","",'01_Setup'!C22&amp;"")</x:f>
      </x:c>
      <x:c r="D105" s="42" t="str">
        <x:f>IF(A105="","","Unused finance costs brought forward")</x:f>
      </x:c>
      <x:c r="E105" s="48"/>
      <x:c r="F105" s="48"/>
      <x:c r="G105" s="54" t="str">
        <x:f>IF(OR(E105="",F105=""),"",E105-F105)</x:f>
      </x:c>
      <x:c r="H105" s="40"/>
      <x:c r="I105" s="40"/>
      <x:c r="J105" s="40"/>
    </x:row>
    <x:row r="106">
      <x:c r="A106" s="42" t="str">
        <x:f>IF('01_Setup'!A22="Yes",'01_Setup'!B22&amp;"-SA-"&amp;TEXT(ROW()-6,"000"),"")</x:f>
      </x:c>
      <x:c r="B106" s="42" t="str">
        <x:f>IF(A106="","",'01_Setup'!B22)</x:f>
      </x:c>
      <x:c r="C106" s="42" t="str">
        <x:f>IF(A106="","",'01_Setup'!C22&amp;"")</x:f>
      </x:c>
      <x:c r="D106" s="42" t="str">
        <x:f>IF(A106="","","Year-end finance-cost control")</x:f>
      </x:c>
      <x:c r="E106" s="48"/>
      <x:c r="F106" s="48"/>
      <x:c r="G106" s="54" t="str">
        <x:f>IF(OR(E106="",F106=""),"",E106-F106)</x:f>
      </x:c>
      <x:c r="H106" s="40"/>
      <x:c r="I106" s="40"/>
      <x:c r="J106" s="40"/>
    </x:row>
    <x:row r="107">
      <x:c r="A107" s="42" t="str">
        <x:f>IF('01_Setup'!A23="Yes",'01_Setup'!B23&amp;"-SA-"&amp;TEXT(ROW()-6,"000"),"")</x:f>
      </x:c>
      <x:c r="B107" s="42" t="str">
        <x:f>IF(A107="","",'01_Setup'!B23)</x:f>
      </x:c>
      <x:c r="C107" s="42" t="str">
        <x:f>IF(A107="","",'01_Setup'!C23&amp;"")</x:f>
      </x:c>
      <x:c r="D107" s="42" t="str">
        <x:f>IF(A107="","","Gross property receipts")</x:f>
      </x:c>
      <x:c r="E107" s="48"/>
      <x:c r="F107" s="48"/>
      <x:c r="G107" s="54" t="str">
        <x:f>IF(OR(E107="",F107=""),"",E107-F107)</x:f>
      </x:c>
      <x:c r="H107" s="40"/>
      <x:c r="I107" s="40"/>
      <x:c r="J107" s="40"/>
    </x:row>
    <x:row r="108">
      <x:c r="A108" s="42" t="str">
        <x:f>IF('01_Setup'!A23="Yes",'01_Setup'!B23&amp;"-SA-"&amp;TEXT(ROW()-6,"000"),"")</x:f>
      </x:c>
      <x:c r="B108" s="42" t="str">
        <x:f>IF(A108="","",'01_Setup'!B23)</x:f>
      </x:c>
      <x:c r="C108" s="42" t="str">
        <x:f>IF(A108="","",'01_Setup'!C23&amp;"")</x:f>
      </x:c>
      <x:c r="D108" s="42" t="str">
        <x:f>IF(A108="","","Tax deducted from property income")</x:f>
      </x:c>
      <x:c r="E108" s="48"/>
      <x:c r="F108" s="48"/>
      <x:c r="G108" s="54" t="str">
        <x:f>IF(OR(E108="",F108=""),"",E108-F108)</x:f>
      </x:c>
      <x:c r="H108" s="40"/>
      <x:c r="I108" s="40"/>
      <x:c r="J108" s="40"/>
    </x:row>
    <x:row r="109">
      <x:c r="A109" s="42" t="str">
        <x:f>IF('01_Setup'!A23="Yes",'01_Setup'!B23&amp;"-SA-"&amp;TEXT(ROW()-6,"000"),"")</x:f>
      </x:c>
      <x:c r="B109" s="42" t="str">
        <x:f>IF(A109="","",'01_Setup'!B23)</x:f>
      </x:c>
      <x:c r="C109" s="42" t="str">
        <x:f>IF(A109="","",'01_Setup'!C23&amp;"")</x:f>
      </x:c>
      <x:c r="D109" s="42" t="str">
        <x:f>IF(A109="","","Property allowance")</x:f>
      </x:c>
      <x:c r="E109" s="48"/>
      <x:c r="F109" s="48"/>
      <x:c r="G109" s="54" t="str">
        <x:f>IF(OR(E109="",F109=""),"",E109-F109)</x:f>
      </x:c>
      <x:c r="H109" s="40"/>
      <x:c r="I109" s="40"/>
      <x:c r="J109" s="40"/>
    </x:row>
    <x:row r="110">
      <x:c r="A110" s="42" t="str">
        <x:f>IF('01_Setup'!A23="Yes",'01_Setup'!B23&amp;"-SA-"&amp;TEXT(ROW()-6,"000"),"")</x:f>
      </x:c>
      <x:c r="B110" s="42" t="str">
        <x:f>IF(A110="","",'01_Setup'!B23)</x:f>
      </x:c>
      <x:c r="C110" s="42" t="str">
        <x:f>IF(A110="","",'01_Setup'!C23&amp;"")</x:f>
      </x:c>
      <x:c r="D110" s="42" t="str">
        <x:f>IF(A110="","","Rent, rates, insurance and ground rents")</x:f>
      </x:c>
      <x:c r="E110" s="48"/>
      <x:c r="F110" s="48"/>
      <x:c r="G110" s="54" t="str">
        <x:f>IF(OR(E110="",F110=""),"",E110-F110)</x:f>
      </x:c>
      <x:c r="H110" s="40"/>
      <x:c r="I110" s="40"/>
      <x:c r="J110" s="40"/>
    </x:row>
    <x:row r="111">
      <x:c r="A111" s="42" t="str">
        <x:f>IF('01_Setup'!A23="Yes",'01_Setup'!B23&amp;"-SA-"&amp;TEXT(ROW()-6,"000"),"")</x:f>
      </x:c>
      <x:c r="B111" s="42" t="str">
        <x:f>IF(A111="","",'01_Setup'!B23)</x:f>
      </x:c>
      <x:c r="C111" s="42" t="str">
        <x:f>IF(A111="","",'01_Setup'!C23&amp;"")</x:f>
      </x:c>
      <x:c r="D111" s="42" t="str">
        <x:f>IF(A111="","","Repairs and maintenance")</x:f>
      </x:c>
      <x:c r="E111" s="48"/>
      <x:c r="F111" s="48"/>
      <x:c r="G111" s="54" t="str">
        <x:f>IF(OR(E111="",F111=""),"",E111-F111)</x:f>
      </x:c>
      <x:c r="H111" s="40"/>
      <x:c r="I111" s="40"/>
      <x:c r="J111" s="40"/>
    </x:row>
    <x:row r="112">
      <x:c r="A112" s="42" t="str">
        <x:f>IF('01_Setup'!A23="Yes",'01_Setup'!B23&amp;"-SA-"&amp;TEXT(ROW()-6,"000"),"")</x:f>
      </x:c>
      <x:c r="B112" s="42" t="str">
        <x:f>IF(A112="","",'01_Setup'!B23)</x:f>
      </x:c>
      <x:c r="C112" s="42" t="str">
        <x:f>IF(A112="","",'01_Setup'!C23&amp;"")</x:f>
      </x:c>
      <x:c r="D112" s="42" t="str">
        <x:f>IF(A112="","","Non-residential finance costs")</x:f>
      </x:c>
      <x:c r="E112" s="48"/>
      <x:c r="F112" s="48"/>
      <x:c r="G112" s="54" t="str">
        <x:f>IF(OR(E112="",F112=""),"",E112-F112)</x:f>
      </x:c>
      <x:c r="H112" s="40"/>
      <x:c r="I112" s="40"/>
      <x:c r="J112" s="40"/>
    </x:row>
    <x:row r="113">
      <x:c r="A113" s="42" t="str">
        <x:f>IF('01_Setup'!A23="Yes",'01_Setup'!B23&amp;"-SA-"&amp;TEXT(ROW()-6,"000"),"")</x:f>
      </x:c>
      <x:c r="B113" s="42" t="str">
        <x:f>IF(A113="","",'01_Setup'!B23)</x:f>
      </x:c>
      <x:c r="C113" s="42" t="str">
        <x:f>IF(A113="","",'01_Setup'!C23&amp;"")</x:f>
      </x:c>
      <x:c r="D113" s="42" t="str">
        <x:f>IF(A113="","","Legal, management and professional fees")</x:f>
      </x:c>
      <x:c r="E113" s="48"/>
      <x:c r="F113" s="48"/>
      <x:c r="G113" s="54" t="str">
        <x:f>IF(OR(E113="",F113=""),"",E113-F113)</x:f>
      </x:c>
      <x:c r="H113" s="40"/>
      <x:c r="I113" s="40"/>
      <x:c r="J113" s="40"/>
    </x:row>
    <x:row r="114">
      <x:c r="A114" s="42" t="str">
        <x:f>IF('01_Setup'!A23="Yes",'01_Setup'!B23&amp;"-SA-"&amp;TEXT(ROW()-6,"000"),"")</x:f>
      </x:c>
      <x:c r="B114" s="42" t="str">
        <x:f>IF(A114="","",'01_Setup'!B23)</x:f>
      </x:c>
      <x:c r="C114" s="42" t="str">
        <x:f>IF(A114="","",'01_Setup'!C23&amp;"")</x:f>
      </x:c>
      <x:c r="D114" s="42" t="str">
        <x:f>IF(A114="","","Costs of services provided")</x:f>
      </x:c>
      <x:c r="E114" s="48"/>
      <x:c r="F114" s="48"/>
      <x:c r="G114" s="54" t="str">
        <x:f>IF(OR(E114="",F114=""),"",E114-F114)</x:f>
      </x:c>
      <x:c r="H114" s="40"/>
      <x:c r="I114" s="40"/>
      <x:c r="J114" s="40"/>
    </x:row>
    <x:row r="115">
      <x:c r="A115" s="42" t="str">
        <x:f>IF('01_Setup'!A23="Yes",'01_Setup'!B23&amp;"-SA-"&amp;TEXT(ROW()-6,"000"),"")</x:f>
      </x:c>
      <x:c r="B115" s="42" t="str">
        <x:f>IF(A115="","",'01_Setup'!B23)</x:f>
      </x:c>
      <x:c r="C115" s="42" t="str">
        <x:f>IF(A115="","",'01_Setup'!C23&amp;"")</x:f>
      </x:c>
      <x:c r="D115" s="42" t="str">
        <x:f>IF(A115="","","Travel expenses")</x:f>
      </x:c>
      <x:c r="E115" s="48"/>
      <x:c r="F115" s="48"/>
      <x:c r="G115" s="54" t="str">
        <x:f>IF(OR(E115="",F115=""),"",E115-F115)</x:f>
      </x:c>
      <x:c r="H115" s="40"/>
      <x:c r="I115" s="40"/>
      <x:c r="J115" s="40"/>
    </x:row>
    <x:row r="116">
      <x:c r="A116" s="42" t="str">
        <x:f>IF('01_Setup'!A23="Yes",'01_Setup'!B23&amp;"-SA-"&amp;TEXT(ROW()-6,"000"),"")</x:f>
      </x:c>
      <x:c r="B116" s="42" t="str">
        <x:f>IF(A116="","",'01_Setup'!B23)</x:f>
      </x:c>
      <x:c r="C116" s="42" t="str">
        <x:f>IF(A116="","",'01_Setup'!C23&amp;"")</x:f>
      </x:c>
      <x:c r="D116" s="42" t="str">
        <x:f>IF(A116="","","Other allowable property expenses")</x:f>
      </x:c>
      <x:c r="E116" s="48"/>
      <x:c r="F116" s="48"/>
      <x:c r="G116" s="54" t="str">
        <x:f>IF(OR(E116="",F116=""),"",E116-F116)</x:f>
      </x:c>
      <x:c r="H116" s="40"/>
      <x:c r="I116" s="40"/>
      <x:c r="J116" s="40"/>
    </x:row>
    <x:row r="117">
      <x:c r="A117" s="42" t="str">
        <x:f>IF('01_Setup'!A23="Yes",'01_Setup'!B23&amp;"-SA-"&amp;TEXT(ROW()-6,"000"),"")</x:f>
      </x:c>
      <x:c r="B117" s="42" t="str">
        <x:f>IF(A117="","",'01_Setup'!B23)</x:f>
      </x:c>
      <x:c r="C117" s="42" t="str">
        <x:f>IF(A117="","",'01_Setup'!C23&amp;"")</x:f>
      </x:c>
      <x:c r="D117" s="42" t="str">
        <x:f>IF(A117="","","Replacement domestic items")</x:f>
      </x:c>
      <x:c r="E117" s="48"/>
      <x:c r="F117" s="48"/>
      <x:c r="G117" s="54" t="str">
        <x:f>IF(OR(E117="",F117=""),"",E117-F117)</x:f>
      </x:c>
      <x:c r="H117" s="40"/>
      <x:c r="I117" s="40"/>
      <x:c r="J117" s="40"/>
    </x:row>
    <x:row r="118">
      <x:c r="A118" s="42" t="str">
        <x:f>IF('01_Setup'!A23="Yes",'01_Setup'!B23&amp;"-SA-"&amp;TEXT(ROW()-6,"000"),"")</x:f>
      </x:c>
      <x:c r="B118" s="42" t="str">
        <x:f>IF(A118="","",'01_Setup'!B23)</x:f>
      </x:c>
      <x:c r="C118" s="42" t="str">
        <x:f>IF(A118="","",'01_Setup'!C23&amp;"")</x:f>
      </x:c>
      <x:c r="D118" s="42" t="str">
        <x:f>IF(A118="","","Rent a Room exempt amount")</x:f>
      </x:c>
      <x:c r="E118" s="48"/>
      <x:c r="F118" s="48"/>
      <x:c r="G118" s="54" t="str">
        <x:f>IF(OR(E118="",F118=""),"",E118-F118)</x:f>
      </x:c>
      <x:c r="H118" s="40"/>
      <x:c r="I118" s="40"/>
      <x:c r="J118" s="40"/>
    </x:row>
    <x:row r="119">
      <x:c r="A119" s="42" t="str">
        <x:f>IF('01_Setup'!A23="Yes",'01_Setup'!B23&amp;"-SA-"&amp;TEXT(ROW()-6,"000"),"")</x:f>
      </x:c>
      <x:c r="B119" s="42" t="str">
        <x:f>IF(A119="","",'01_Setup'!B23)</x:f>
      </x:c>
      <x:c r="C119" s="42" t="str">
        <x:f>IF(A119="","",'01_Setup'!C23&amp;"")</x:f>
      </x:c>
      <x:c r="D119" s="42" t="str">
        <x:f>IF(A119="","","Adjusted property profit")</x:f>
      </x:c>
      <x:c r="E119" s="48"/>
      <x:c r="F119" s="48"/>
      <x:c r="G119" s="54" t="str">
        <x:f>IF(OR(E119="",F119=""),"",E119-F119)</x:f>
      </x:c>
      <x:c r="H119" s="40"/>
      <x:c r="I119" s="40"/>
      <x:c r="J119" s="40"/>
    </x:row>
    <x:row r="120">
      <x:c r="A120" s="42" t="str">
        <x:f>IF('01_Setup'!A23="Yes",'01_Setup'!B23&amp;"-SA-"&amp;TEXT(ROW()-6,"000"),"")</x:f>
      </x:c>
      <x:c r="B120" s="42" t="str">
        <x:f>IF(A120="","",'01_Setup'!B23)</x:f>
      </x:c>
      <x:c r="C120" s="42" t="str">
        <x:f>IF(A120="","",'01_Setup'!C23&amp;"")</x:f>
      </x:c>
      <x:c r="D120" s="42" t="str">
        <x:f>IF(A120="","","Ordinary loss brought forward used")</x:f>
      </x:c>
      <x:c r="E120" s="48"/>
      <x:c r="F120" s="48"/>
      <x:c r="G120" s="54" t="str">
        <x:f>IF(OR(E120="",F120=""),"",E120-F120)</x:f>
      </x:c>
      <x:c r="H120" s="40"/>
      <x:c r="I120" s="40"/>
      <x:c r="J120" s="40"/>
    </x:row>
    <x:row r="121">
      <x:c r="A121" s="42" t="str">
        <x:f>IF('01_Setup'!A23="Yes",'01_Setup'!B23&amp;"-SA-"&amp;TEXT(ROW()-6,"000"),"")</x:f>
      </x:c>
      <x:c r="B121" s="42" t="str">
        <x:f>IF(A121="","",'01_Setup'!B23)</x:f>
      </x:c>
      <x:c r="C121" s="42" t="str">
        <x:f>IF(A121="","",'01_Setup'!C23&amp;"")</x:f>
      </x:c>
      <x:c r="D121" s="42" t="str">
        <x:f>IF(A121="","","Taxable property profit")</x:f>
      </x:c>
      <x:c r="E121" s="48"/>
      <x:c r="F121" s="48"/>
      <x:c r="G121" s="54" t="str">
        <x:f>IF(OR(E121="",F121=""),"",E121-F121)</x:f>
      </x:c>
      <x:c r="H121" s="40"/>
      <x:c r="I121" s="40"/>
      <x:c r="J121" s="40"/>
    </x:row>
    <x:row r="122">
      <x:c r="A122" s="42" t="str">
        <x:f>IF('01_Setup'!A23="Yes",'01_Setup'!B23&amp;"-SA-"&amp;TEXT(ROW()-6,"000"),"")</x:f>
      </x:c>
      <x:c r="B122" s="42" t="str">
        <x:f>IF(A122="","",'01_Setup'!B23)</x:f>
      </x:c>
      <x:c r="C122" s="42" t="str">
        <x:f>IF(A122="","",'01_Setup'!C23&amp;"")</x:f>
      </x:c>
      <x:c r="D122" s="42" t="str">
        <x:f>IF(A122="","","Current ordinary loss")</x:f>
      </x:c>
      <x:c r="E122" s="48"/>
      <x:c r="F122" s="48"/>
      <x:c r="G122" s="54" t="str">
        <x:f>IF(OR(E122="",F122=""),"",E122-F122)</x:f>
      </x:c>
      <x:c r="H122" s="40"/>
      <x:c r="I122" s="40"/>
      <x:c r="J122" s="40"/>
    </x:row>
    <x:row r="123">
      <x:c r="A123" s="42" t="str">
        <x:f>IF('01_Setup'!A23="Yes",'01_Setup'!B23&amp;"-SA-"&amp;TEXT(ROW()-6,"000"),"")</x:f>
      </x:c>
      <x:c r="B123" s="42" t="str">
        <x:f>IF(A123="","",'01_Setup'!B23)</x:f>
      </x:c>
      <x:c r="C123" s="42" t="str">
        <x:f>IF(A123="","",'01_Setup'!C23&amp;"")</x:f>
      </x:c>
      <x:c r="D123" s="42" t="str">
        <x:f>IF(A123="","","Ordinary loss carried forward")</x:f>
      </x:c>
      <x:c r="E123" s="48"/>
      <x:c r="F123" s="48"/>
      <x:c r="G123" s="54" t="str">
        <x:f>IF(OR(E123="",F123=""),"",E123-F123)</x:f>
      </x:c>
      <x:c r="H123" s="40"/>
      <x:c r="I123" s="40"/>
      <x:c r="J123" s="40"/>
    </x:row>
    <x:row r="124">
      <x:c r="A124" s="42" t="str">
        <x:f>IF('01_Setup'!A23="Yes",'01_Setup'!B23&amp;"-SA-"&amp;TEXT(ROW()-6,"000"),"")</x:f>
      </x:c>
      <x:c r="B124" s="42" t="str">
        <x:f>IF(A124="","",'01_Setup'!B23)</x:f>
      </x:c>
      <x:c r="C124" s="42" t="str">
        <x:f>IF(A124="","",'01_Setup'!C23&amp;"")</x:f>
      </x:c>
      <x:c r="D124" s="42" t="str">
        <x:f>IF(A124="","","Residential property finance costs")</x:f>
      </x:c>
      <x:c r="E124" s="48"/>
      <x:c r="F124" s="48"/>
      <x:c r="G124" s="54" t="str">
        <x:f>IF(OR(E124="",F124=""),"",E124-F124)</x:f>
      </x:c>
      <x:c r="H124" s="40"/>
      <x:c r="I124" s="40"/>
      <x:c r="J124" s="40"/>
    </x:row>
    <x:row r="125">
      <x:c r="A125" s="42" t="str">
        <x:f>IF('01_Setup'!A23="Yes",'01_Setup'!B23&amp;"-SA-"&amp;TEXT(ROW()-6,"000"),"")</x:f>
      </x:c>
      <x:c r="B125" s="42" t="str">
        <x:f>IF(A125="","",'01_Setup'!B23)</x:f>
      </x:c>
      <x:c r="C125" s="42" t="str">
        <x:f>IF(A125="","",'01_Setup'!C23&amp;"")</x:f>
      </x:c>
      <x:c r="D125" s="42" t="str">
        <x:f>IF(A125="","","Unused finance costs brought forward")</x:f>
      </x:c>
      <x:c r="E125" s="48"/>
      <x:c r="F125" s="48"/>
      <x:c r="G125" s="54" t="str">
        <x:f>IF(OR(E125="",F125=""),"",E125-F125)</x:f>
      </x:c>
      <x:c r="H125" s="40"/>
      <x:c r="I125" s="40"/>
      <x:c r="J125" s="40"/>
    </x:row>
    <x:row r="126">
      <x:c r="A126" s="42" t="str">
        <x:f>IF('01_Setup'!A23="Yes",'01_Setup'!B23&amp;"-SA-"&amp;TEXT(ROW()-6,"000"),"")</x:f>
      </x:c>
      <x:c r="B126" s="42" t="str">
        <x:f>IF(A126="","",'01_Setup'!B23)</x:f>
      </x:c>
      <x:c r="C126" s="42" t="str">
        <x:f>IF(A126="","",'01_Setup'!C23&amp;"")</x:f>
      </x:c>
      <x:c r="D126" s="42" t="str">
        <x:f>IF(A126="","","Year-end finance-cost control")</x:f>
      </x:c>
      <x:c r="E126" s="48"/>
      <x:c r="F126" s="48"/>
      <x:c r="G126" s="54" t="str">
        <x:f>IF(OR(E126="",F126=""),"",E126-F126)</x:f>
      </x:c>
      <x:c r="H126" s="40"/>
      <x:c r="I126" s="40"/>
      <x:c r="J126" s="40"/>
    </x:row>
    <x:row r="129">
      <x:c r="A129" s="63" t="str">
        <x:v>Detailed expense categories may require manual entry where the owner summary contains only total deductions. Use the exact expense-category mapping from the source workbook.</x:v>
      </x:c>
      <x:c r="B129" s="63"/>
      <x:c r="C129" s="63"/>
      <x:c r="D129" s="63"/>
      <x:c r="E129" s="63"/>
      <x:c r="F129" s="63"/>
      <x:c r="G129" s="63"/>
      <x:c r="H129" s="63"/>
      <x:c r="I129" s="63"/>
      <x:c r="J129" s="63"/>
    </x:row>
    <x:row r="130">
      <x:c r="A130" s="63"/>
      <x:c r="B130" s="63"/>
      <x:c r="C130" s="63"/>
      <x:c r="D130" s="63"/>
      <x:c r="E130" s="63"/>
      <x:c r="F130" s="63"/>
      <x:c r="G130" s="63"/>
      <x:c r="H130" s="63"/>
      <x:c r="I130" s="63"/>
      <x:c r="J130" s="63"/>
    </x:row>
  </x:sheetData>
  <x:mergeCells>
    <x:mergeCell ref="A1:J1"/>
    <x:mergeCell ref="A3:J4"/>
    <x:mergeCell ref="A129:J130"/>
  </x:mergeCells>
  <x:conditionalFormatting sqref="G7:G126">
    <x:cfRule type="expression" dxfId="6" priority="1">
      <x:formula>AND($A7&lt;&gt;"",ABS($G7)&gt;0.01)</x:formula>
    </x:cfRule>
  </x:conditionalFormatting>
  <x:pageMargins left="0.7" right="0.7" top="0.75" bottom="0.75" header="0.3" footer="0.3"/>
  <x:tableParts count="1">
    <x:tablePart xmlns:r="http://schemas.openxmlformats.org/officeDocument/2006/relationships" r:id="R8b59a55ec8314385"/>
  </x:tableParts>
</x:worksheet>
</file>

<file path=xl/worksheets/sheet9.xml><?xml version="1.0" encoding="utf-8"?>
<x:worksheet xmlns:x="http://schemas.openxmlformats.org/spreadsheetml/2006/main">
  <x:sheetFormatPr defaultRowHeight="15"/>
  <x:cols>
    <x:col min="1" max="1" width="14" hidden="0" customWidth="1"/>
    <x:col min="2" max="2" width="22" hidden="0" customWidth="1"/>
    <x:col min="3" max="3" width="38" hidden="0" customWidth="1"/>
    <x:col min="4" max="4" width="14" hidden="0" customWidth="1"/>
    <x:col min="5" max="5" width="14" hidden="0" customWidth="1"/>
    <x:col min="6" max="6" width="18" hidden="0" customWidth="1"/>
    <x:col min="7" max="7" width="40" hidden="0" customWidth="1"/>
    <x:col min="8" max="8" width="15" hidden="0" customWidth="1"/>
    <x:col min="9" max="9" width="24" hidden="0" customWidth="1"/>
    <x:col min="10" max="10" width="18" hidden="0" customWidth="1"/>
    <x:col min="11" max="11" width="14" hidden="0" customWidth="1"/>
    <x:col min="12" max="12" width="34" hidden="0" customWidth="1"/>
  </x:cols>
  <x:sheetData>
    <x:row r="1" ht="28" customHeight="1">
      <x:c r="A1" s="66" t="str">
        <x:v>Accountant Handover Index</x:v>
      </x:c>
      <x:c r="B1" s="66"/>
      <x:c r="C1" s="66"/>
      <x:c r="D1" s="66"/>
      <x:c r="E1" s="66"/>
      <x:c r="F1" s="66"/>
      <x:c r="G1" s="66"/>
      <x:c r="H1" s="66"/>
      <x:c r="I1" s="66"/>
      <x:c r="J1" s="66"/>
      <x:c r="K1" s="66"/>
      <x:c r="L1" s="66"/>
      <x:c r="M1" s="32"/>
      <x:c r="N1" s="32"/>
      <x:c r="O1" s="32"/>
      <x:c r="P1" s="32"/>
      <x:c r="Q1" s="32"/>
      <x:c r="R1" s="32"/>
      <x:c r="S1" s="32"/>
      <x:c r="T1" s="32"/>
      <x:c r="U1" s="32"/>
      <x:c r="V1" s="32"/>
      <x:c r="W1" s="32"/>
      <x:c r="X1" s="32"/>
      <x:c r="Y1" s="32"/>
      <x:c r="Z1" s="32"/>
      <x:c r="AA1" s="32"/>
      <x:c r="AB1" s="32"/>
      <x:c r="AC1" s="32"/>
      <x:c r="AD1" s="32"/>
      <x:c r="AE1" s="32"/>
    </x:row>
    <x:row r="3">
      <x:c r="A3" s="16" t="str">
        <x:v>Index every schedule and supporting record supplied. A complete index lets the accountant trace each figure without searching through unexplained folders.</x:v>
      </x:c>
      <x:c r="B3" s="16"/>
      <x:c r="C3" s="16"/>
      <x:c r="D3" s="16"/>
      <x:c r="E3" s="16"/>
      <x:c r="F3" s="16"/>
      <x:c r="G3" s="16"/>
      <x:c r="H3" s="16"/>
      <x:c r="I3" s="16"/>
      <x:c r="J3" s="16"/>
      <x:c r="K3" s="16"/>
      <x:c r="L3" s="16"/>
    </x:row>
    <x:row r="4">
      <x:c r="A4" s="16"/>
      <x:c r="B4" s="16"/>
      <x:c r="C4" s="16"/>
      <x:c r="D4" s="16"/>
      <x:c r="E4" s="16"/>
      <x:c r="F4" s="16"/>
      <x:c r="G4" s="16"/>
      <x:c r="H4" s="16"/>
      <x:c r="I4" s="16"/>
      <x:c r="J4" s="16"/>
      <x:c r="K4" s="16"/>
      <x:c r="L4" s="16"/>
    </x:row>
    <x:row r="6">
      <x:c r="A6" s="28" t="str">
        <x:v>Index Ref</x:v>
      </x:c>
      <x:c r="B6" s="28" t="str">
        <x:v>Pack Section</x:v>
      </x:c>
      <x:c r="C6" s="28" t="str">
        <x:v>Schedule / Document</x:v>
      </x:c>
      <x:c r="D6" s="28" t="str">
        <x:v>Property Code</x:v>
      </x:c>
      <x:c r="E6" s="28" t="str">
        <x:v>Owner Code</x:v>
      </x:c>
      <x:c r="F6" s="28" t="str">
        <x:v>Period / Date</x:v>
      </x:c>
      <x:c r="G6" s="28" t="str">
        <x:v>File Name or Location</x:v>
      </x:c>
      <x:c r="H6" s="28" t="str">
        <x:v>Status</x:v>
      </x:c>
      <x:c r="I6" s="28" t="str">
        <x:v>Linked Working Ref</x:v>
      </x:c>
      <x:c r="J6" s="28" t="str">
        <x:v>Reviewed By</x:v>
      </x:c>
      <x:c r="K6" s="28" t="str">
        <x:v>Review Date</x:v>
      </x:c>
      <x:c r="L6" s="28" t="str">
        <x:v>Comments</x:v>
      </x:c>
    </x:row>
    <x:row r="7">
      <x:c r="A7" s="42" t="str">
        <x:f>IF(C7="","","IDX-"&amp;TEXT(ROW()-6,"000"))</x:f>
        <x:v>IDX-001</x:v>
      </x:c>
      <x:c r="B7" s="40" t="str">
        <x:v>Client and filing</x:v>
      </x:c>
      <x:c r="C7" s="40" t="str">
        <x:v>Client identity and contact details</x:v>
      </x:c>
      <x:c r="D7" s="40"/>
      <x:c r="E7" s="40"/>
      <x:c r="F7" s="40"/>
      <x:c r="G7" s="40"/>
      <x:c r="H7" s="40" t="str">
        <x:v>Not started</x:v>
      </x:c>
      <x:c r="I7" s="40"/>
      <x:c r="J7" s="40"/>
      <x:c r="K7" s="46"/>
      <x:c r="L7" s="40"/>
    </x:row>
    <x:row r="8">
      <x:c r="A8" s="42" t="str">
        <x:f>IF(C8="","","IDX-"&amp;TEXT(ROW()-6,"000"))</x:f>
        <x:v>IDX-002</x:v>
      </x:c>
      <x:c r="B8" s="40" t="str">
        <x:v>Client and filing</x:v>
      </x:c>
      <x:c r="C8" s="40" t="str">
        <x:v>UTR and National Insurance / company reference</x:v>
      </x:c>
      <x:c r="D8" s="40"/>
      <x:c r="E8" s="40"/>
      <x:c r="F8" s="40"/>
      <x:c r="G8" s="40"/>
      <x:c r="H8" s="40" t="str">
        <x:v>Not started</x:v>
      </x:c>
      <x:c r="I8" s="40"/>
      <x:c r="J8" s="40"/>
      <x:c r="K8" s="46"/>
      <x:c r="L8" s="40"/>
    </x:row>
    <x:row r="9">
      <x:c r="A9" s="42" t="str">
        <x:f>IF(C9="","","IDX-"&amp;TEXT(ROW()-6,"000"))</x:f>
        <x:v>IDX-003</x:v>
      </x:c>
      <x:c r="B9" s="40" t="str">
        <x:v>Client and filing</x:v>
      </x:c>
      <x:c r="C9" s="40" t="str">
        <x:v>Previous tax return and calculation</x:v>
      </x:c>
      <x:c r="D9" s="40"/>
      <x:c r="E9" s="40"/>
      <x:c r="F9" s="40"/>
      <x:c r="G9" s="40"/>
      <x:c r="H9" s="40" t="str">
        <x:v>Not started</x:v>
      </x:c>
      <x:c r="I9" s="40"/>
      <x:c r="J9" s="40"/>
      <x:c r="K9" s="46"/>
      <x:c r="L9" s="40"/>
    </x:row>
    <x:row r="10">
      <x:c r="A10" s="42" t="str">
        <x:f>IF(C10="","","IDX-"&amp;TEXT(ROW()-6,"000"))</x:f>
        <x:v>IDX-004</x:v>
      </x:c>
      <x:c r="B10" s="40" t="str">
        <x:v>Client and filing</x:v>
      </x:c>
      <x:c r="C10" s="40" t="str">
        <x:v>HMRC statement and payments on account</x:v>
      </x:c>
      <x:c r="D10" s="40"/>
      <x:c r="E10" s="40"/>
      <x:c r="F10" s="40"/>
      <x:c r="G10" s="40"/>
      <x:c r="H10" s="40" t="str">
        <x:v>Not started</x:v>
      </x:c>
      <x:c r="I10" s="40"/>
      <x:c r="J10" s="40"/>
      <x:c r="K10" s="46"/>
      <x:c r="L10" s="40"/>
    </x:row>
    <x:row r="11">
      <x:c r="A11" s="42" t="str">
        <x:f>IF(C11="","","IDX-"&amp;TEXT(ROW()-6,"000"))</x:f>
        <x:v>IDX-005</x:v>
      </x:c>
      <x:c r="B11" s="40" t="str">
        <x:v>Portfolio</x:v>
      </x:c>
      <x:c r="C11" s="40" t="str">
        <x:v>Property register</x:v>
      </x:c>
      <x:c r="D11" s="40"/>
      <x:c r="E11" s="40"/>
      <x:c r="F11" s="40"/>
      <x:c r="G11" s="40"/>
      <x:c r="H11" s="40" t="str">
        <x:v>Not started</x:v>
      </x:c>
      <x:c r="I11" s="40"/>
      <x:c r="J11" s="40"/>
      <x:c r="K11" s="46"/>
      <x:c r="L11" s="40"/>
    </x:row>
    <x:row r="12">
      <x:c r="A12" s="42" t="str">
        <x:f>IF(C12="","","IDX-"&amp;TEXT(ROW()-6,"000"))</x:f>
        <x:v>IDX-006</x:v>
      </x:c>
      <x:c r="B12" s="40" t="str">
        <x:v>Portfolio</x:v>
      </x:c>
      <x:c r="C12" s="40" t="str">
        <x:v>Ownership and beneficial-interest records</x:v>
      </x:c>
      <x:c r="D12" s="40"/>
      <x:c r="E12" s="40"/>
      <x:c r="F12" s="40"/>
      <x:c r="G12" s="40"/>
      <x:c r="H12" s="40" t="str">
        <x:v>Not started</x:v>
      </x:c>
      <x:c r="I12" s="40"/>
      <x:c r="J12" s="40"/>
      <x:c r="K12" s="46"/>
      <x:c r="L12" s="40"/>
    </x:row>
    <x:row r="13">
      <x:c r="A13" s="42" t="str">
        <x:f>IF(C13="","","IDX-"&amp;TEXT(ROW()-6,"000"))</x:f>
        <x:v>IDX-007</x:v>
      </x:c>
      <x:c r="B13" s="40" t="str">
        <x:v>Income</x:v>
      </x:c>
      <x:c r="C13" s="40" t="str">
        <x:v>Rent schedules and tenant ledgers</x:v>
      </x:c>
      <x:c r="D13" s="40"/>
      <x:c r="E13" s="40"/>
      <x:c r="F13" s="40"/>
      <x:c r="G13" s="40"/>
      <x:c r="H13" s="40" t="str">
        <x:v>Not started</x:v>
      </x:c>
      <x:c r="I13" s="40"/>
      <x:c r="J13" s="40"/>
      <x:c r="K13" s="46"/>
      <x:c r="L13" s="40"/>
    </x:row>
    <x:row r="14">
      <x:c r="A14" s="42" t="str">
        <x:f>IF(C14="","","IDX-"&amp;TEXT(ROW()-6,"000"))</x:f>
        <x:v>IDX-008</x:v>
      </x:c>
      <x:c r="B14" s="40" t="str">
        <x:v>Income</x:v>
      </x:c>
      <x:c r="C14" s="40" t="str">
        <x:v>Letting-agent statements</x:v>
      </x:c>
      <x:c r="D14" s="40"/>
      <x:c r="E14" s="40"/>
      <x:c r="F14" s="40"/>
      <x:c r="G14" s="40"/>
      <x:c r="H14" s="40" t="str">
        <x:v>Not started</x:v>
      </x:c>
      <x:c r="I14" s="40"/>
      <x:c r="J14" s="40"/>
      <x:c r="K14" s="46"/>
      <x:c r="L14" s="40"/>
    </x:row>
    <x:row r="15">
      <x:c r="A15" s="42" t="str">
        <x:f>IF(C15="","","IDX-"&amp;TEXT(ROW()-6,"000"))</x:f>
        <x:v>IDX-009</x:v>
      </x:c>
      <x:c r="B15" s="40" t="str">
        <x:v>Income</x:v>
      </x:c>
      <x:c r="C15" s="40" t="str">
        <x:v>Bank statements and reconciliations</x:v>
      </x:c>
      <x:c r="D15" s="40"/>
      <x:c r="E15" s="40"/>
      <x:c r="F15" s="40"/>
      <x:c r="G15" s="40"/>
      <x:c r="H15" s="40" t="str">
        <x:v>Not started</x:v>
      </x:c>
      <x:c r="I15" s="40"/>
      <x:c r="J15" s="40"/>
      <x:c r="K15" s="46"/>
      <x:c r="L15" s="40"/>
    </x:row>
    <x:row r="16">
      <x:c r="A16" s="42" t="str">
        <x:f>IF(C16="","","IDX-"&amp;TEXT(ROW()-6,"000"))</x:f>
        <x:v>IDX-010</x:v>
      </x:c>
      <x:c r="B16" s="40" t="str">
        <x:v>Income</x:v>
      </x:c>
      <x:c r="C16" s="40" t="str">
        <x:v>Arrears and advance-rent schedules</x:v>
      </x:c>
      <x:c r="D16" s="40"/>
      <x:c r="E16" s="40"/>
      <x:c r="F16" s="40"/>
      <x:c r="G16" s="40"/>
      <x:c r="H16" s="40" t="str">
        <x:v>Not started</x:v>
      </x:c>
      <x:c r="I16" s="40"/>
      <x:c r="J16" s="40"/>
      <x:c r="K16" s="46"/>
      <x:c r="L16" s="40"/>
    </x:row>
    <x:row r="17">
      <x:c r="A17" s="42" t="str">
        <x:f>IF(C17="","","IDX-"&amp;TEXT(ROW()-6,"000"))</x:f>
        <x:v>IDX-011</x:v>
      </x:c>
      <x:c r="B17" s="40" t="str">
        <x:v>Income</x:v>
      </x:c>
      <x:c r="C17" s="40" t="str">
        <x:v>Deposit controls and certificates</x:v>
      </x:c>
      <x:c r="D17" s="40"/>
      <x:c r="E17" s="40"/>
      <x:c r="F17" s="40"/>
      <x:c r="G17" s="40"/>
      <x:c r="H17" s="40" t="str">
        <x:v>Not started</x:v>
      </x:c>
      <x:c r="I17" s="40"/>
      <x:c r="J17" s="40"/>
      <x:c r="K17" s="46"/>
      <x:c r="L17" s="40"/>
    </x:row>
    <x:row r="18">
      <x:c r="A18" s="42" t="str">
        <x:f>IF(C18="","","IDX-"&amp;TEXT(ROW()-6,"000"))</x:f>
        <x:v>IDX-012</x:v>
      </x:c>
      <x:c r="B18" s="40" t="str">
        <x:v>Expenses</x:v>
      </x:c>
      <x:c r="C18" s="40" t="str">
        <x:v>Expense ledger</x:v>
      </x:c>
      <x:c r="D18" s="40"/>
      <x:c r="E18" s="40"/>
      <x:c r="F18" s="40"/>
      <x:c r="G18" s="40"/>
      <x:c r="H18" s="40" t="str">
        <x:v>Not started</x:v>
      </x:c>
      <x:c r="I18" s="40"/>
      <x:c r="J18" s="40"/>
      <x:c r="K18" s="46"/>
      <x:c r="L18" s="40"/>
    </x:row>
    <x:row r="19">
      <x:c r="A19" s="42" t="str">
        <x:f>IF(C19="","","IDX-"&amp;TEXT(ROW()-6,"000"))</x:f>
        <x:v>IDX-013</x:v>
      </x:c>
      <x:c r="B19" s="40" t="str">
        <x:v>Expenses</x:v>
      </x:c>
      <x:c r="C19" s="40" t="str">
        <x:v>Invoices and receipts</x:v>
      </x:c>
      <x:c r="D19" s="40"/>
      <x:c r="E19" s="40"/>
      <x:c r="F19" s="40"/>
      <x:c r="G19" s="40"/>
      <x:c r="H19" s="40" t="str">
        <x:v>Not started</x:v>
      </x:c>
      <x:c r="I19" s="40"/>
      <x:c r="J19" s="40"/>
      <x:c r="K19" s="46"/>
      <x:c r="L19" s="40"/>
    </x:row>
    <x:row r="20">
      <x:c r="A20" s="42" t="str">
        <x:f>IF(C20="","","IDX-"&amp;TEXT(ROW()-6,"000"))</x:f>
        <x:v>IDX-014</x:v>
      </x:c>
      <x:c r="B20" s="40" t="str">
        <x:v>Expenses</x:v>
      </x:c>
      <x:c r="C20" s="40" t="str">
        <x:v>Shared-cost allocation</x:v>
      </x:c>
      <x:c r="D20" s="40"/>
      <x:c r="E20" s="40"/>
      <x:c r="F20" s="40"/>
      <x:c r="G20" s="40"/>
      <x:c r="H20" s="40" t="str">
        <x:v>Not started</x:v>
      </x:c>
      <x:c r="I20" s="40"/>
      <x:c r="J20" s="40"/>
      <x:c r="K20" s="46"/>
      <x:c r="L20" s="40"/>
    </x:row>
    <x:row r="21">
      <x:c r="A21" s="42" t="str">
        <x:f>IF(C21="","","IDX-"&amp;TEXT(ROW()-6,"000"))</x:f>
        <x:v>IDX-015</x:v>
      </x:c>
      <x:c r="B21" s="40" t="str">
        <x:v>Expenses</x:v>
      </x:c>
      <x:c r="C21" s="40" t="str">
        <x:v>Owner-funded expenditure evidence</x:v>
      </x:c>
      <x:c r="D21" s="40"/>
      <x:c r="E21" s="40"/>
      <x:c r="F21" s="40"/>
      <x:c r="G21" s="40"/>
      <x:c r="H21" s="40" t="str">
        <x:v>Not started</x:v>
      </x:c>
      <x:c r="I21" s="40"/>
      <x:c r="J21" s="40"/>
      <x:c r="K21" s="46"/>
      <x:c r="L21" s="40"/>
    </x:row>
    <x:row r="22">
      <x:c r="A22" s="42" t="str">
        <x:f>IF(C22="","","IDX-"&amp;TEXT(ROW()-6,"000"))</x:f>
        <x:v>IDX-016</x:v>
      </x:c>
      <x:c r="B22" s="40" t="str">
        <x:v>Finance</x:v>
      </x:c>
      <x:c r="C22" s="40" t="str">
        <x:v>Mortgage statements</x:v>
      </x:c>
      <x:c r="D22" s="40"/>
      <x:c r="E22" s="40"/>
      <x:c r="F22" s="40"/>
      <x:c r="G22" s="40"/>
      <x:c r="H22" s="40" t="str">
        <x:v>Not started</x:v>
      </x:c>
      <x:c r="I22" s="40"/>
      <x:c r="J22" s="40"/>
      <x:c r="K22" s="46"/>
      <x:c r="L22" s="40"/>
    </x:row>
    <x:row r="23">
      <x:c r="A23" s="42" t="str">
        <x:f>IF(C23="","","IDX-"&amp;TEXT(ROW()-6,"000"))</x:f>
        <x:v>IDX-017</x:v>
      </x:c>
      <x:c r="B23" s="40" t="str">
        <x:v>Finance</x:v>
      </x:c>
      <x:c r="C23" s="40" t="str">
        <x:v>Annual interest certificates</x:v>
      </x:c>
      <x:c r="D23" s="40"/>
      <x:c r="E23" s="40"/>
      <x:c r="F23" s="40"/>
      <x:c r="G23" s="40"/>
      <x:c r="H23" s="40" t="str">
        <x:v>Not started</x:v>
      </x:c>
      <x:c r="I23" s="40"/>
      <x:c r="J23" s="40"/>
      <x:c r="K23" s="46"/>
      <x:c r="L23" s="40"/>
    </x:row>
    <x:row r="24">
      <x:c r="A24" s="42" t="str">
        <x:f>IF(C24="","","IDX-"&amp;TEXT(ROW()-6,"000"))</x:f>
        <x:v>IDX-018</x:v>
      </x:c>
      <x:c r="B24" s="40" t="str">
        <x:v>Finance</x:v>
      </x:c>
      <x:c r="C24" s="40" t="str">
        <x:v>Mortgage-principal reconciliation</x:v>
      </x:c>
      <x:c r="D24" s="40"/>
      <x:c r="E24" s="40"/>
      <x:c r="F24" s="40"/>
      <x:c r="G24" s="40"/>
      <x:c r="H24" s="40" t="str">
        <x:v>Not started</x:v>
      </x:c>
      <x:c r="I24" s="40"/>
      <x:c r="J24" s="40"/>
      <x:c r="K24" s="46"/>
      <x:c r="L24" s="40"/>
    </x:row>
    <x:row r="25">
      <x:c r="A25" s="42" t="str">
        <x:f>IF(C25="","","IDX-"&amp;TEXT(ROW()-6,"000"))</x:f>
        <x:v>IDX-019</x:v>
      </x:c>
      <x:c r="B25" s="40" t="str">
        <x:v>Tax adjustments</x:v>
      </x:c>
      <x:c r="C25" s="40" t="str">
        <x:v>Capital-cost register</x:v>
      </x:c>
      <x:c r="D25" s="40"/>
      <x:c r="E25" s="40"/>
      <x:c r="F25" s="40"/>
      <x:c r="G25" s="40"/>
      <x:c r="H25" s="40" t="str">
        <x:v>Not started</x:v>
      </x:c>
      <x:c r="I25" s="40"/>
      <x:c r="J25" s="40"/>
      <x:c r="K25" s="46"/>
      <x:c r="L25" s="40"/>
    </x:row>
    <x:row r="26">
      <x:c r="A26" s="42" t="str">
        <x:f>IF(C26="","","IDX-"&amp;TEXT(ROW()-6,"000"))</x:f>
        <x:v>IDX-020</x:v>
      </x:c>
      <x:c r="B26" s="40" t="str">
        <x:v>Tax adjustments</x:v>
      </x:c>
      <x:c r="C26" s="40" t="str">
        <x:v>Domestic-item schedule</x:v>
      </x:c>
      <x:c r="D26" s="40"/>
      <x:c r="E26" s="40"/>
      <x:c r="F26" s="40"/>
      <x:c r="G26" s="40"/>
      <x:c r="H26" s="40" t="str">
        <x:v>Not started</x:v>
      </x:c>
      <x:c r="I26" s="40"/>
      <x:c r="J26" s="40"/>
      <x:c r="K26" s="46"/>
      <x:c r="L26" s="40"/>
    </x:row>
    <x:row r="27">
      <x:c r="A27" s="42" t="str">
        <x:f>IF(C27="","","IDX-"&amp;TEXT(ROW()-6,"000"))</x:f>
        <x:v>IDX-021</x:v>
      </x:c>
      <x:c r="B27" s="40" t="str">
        <x:v>Tax adjustments</x:v>
      </x:c>
      <x:c r="C27" s="40" t="str">
        <x:v>Ordinary property-loss schedule</x:v>
      </x:c>
      <x:c r="D27" s="40"/>
      <x:c r="E27" s="40"/>
      <x:c r="F27" s="40"/>
      <x:c r="G27" s="40"/>
      <x:c r="H27" s="40" t="str">
        <x:v>Not started</x:v>
      </x:c>
      <x:c r="I27" s="40"/>
      <x:c r="J27" s="40"/>
      <x:c r="K27" s="46"/>
      <x:c r="L27" s="40"/>
    </x:row>
    <x:row r="28">
      <x:c r="A28" s="42" t="str">
        <x:f>IF(C28="","","IDX-"&amp;TEXT(ROW()-6,"000"))</x:f>
        <x:v>IDX-022</x:v>
      </x:c>
      <x:c r="B28" s="40" t="str">
        <x:v>Tax adjustments</x:v>
      </x:c>
      <x:c r="C28" s="40" t="str">
        <x:v>Finance-cost carry-forward schedule</x:v>
      </x:c>
      <x:c r="D28" s="40"/>
      <x:c r="E28" s="40"/>
      <x:c r="F28" s="40"/>
      <x:c r="G28" s="40"/>
      <x:c r="H28" s="40" t="str">
        <x:v>Not started</x:v>
      </x:c>
      <x:c r="I28" s="40"/>
      <x:c r="J28" s="40"/>
      <x:c r="K28" s="46"/>
      <x:c r="L28" s="40"/>
    </x:row>
    <x:row r="29">
      <x:c r="A29" s="42" t="str">
        <x:f>IF(C29="","","IDX-"&amp;TEXT(ROW()-6,"000"))</x:f>
        <x:v>IDX-023</x:v>
      </x:c>
      <x:c r="B29" s="40" t="str">
        <x:v>Tax return</x:v>
      </x:c>
      <x:c r="C29" s="40" t="str">
        <x:v>Self Assessment property mapping</x:v>
      </x:c>
      <x:c r="D29" s="40"/>
      <x:c r="E29" s="40"/>
      <x:c r="F29" s="40"/>
      <x:c r="G29" s="40"/>
      <x:c r="H29" s="40" t="str">
        <x:v>Not started</x:v>
      </x:c>
      <x:c r="I29" s="40"/>
      <x:c r="J29" s="40"/>
      <x:c r="K29" s="46"/>
      <x:c r="L29" s="40"/>
    </x:row>
    <x:row r="30">
      <x:c r="A30" s="42" t="str">
        <x:f>IF(C30="","","IDX-"&amp;TEXT(ROW()-6,"000"))</x:f>
        <x:v>IDX-024</x:v>
      </x:c>
      <x:c r="B30" s="40" t="str">
        <x:v>Tax return</x:v>
      </x:c>
      <x:c r="C30" s="40" t="str">
        <x:v>Employment P60 / P45</x:v>
      </x:c>
      <x:c r="D30" s="40"/>
      <x:c r="E30" s="40"/>
      <x:c r="F30" s="40"/>
      <x:c r="G30" s="40"/>
      <x:c r="H30" s="40" t="str">
        <x:v>Not started</x:v>
      </x:c>
      <x:c r="I30" s="40"/>
      <x:c r="J30" s="40"/>
      <x:c r="K30" s="46"/>
      <x:c r="L30" s="40"/>
    </x:row>
    <x:row r="31">
      <x:c r="A31" s="42" t="str">
        <x:f>IF(C31="","","IDX-"&amp;TEXT(ROW()-6,"000"))</x:f>
        <x:v>IDX-025</x:v>
      </x:c>
      <x:c r="B31" s="40" t="str">
        <x:v>Tax return</x:v>
      </x:c>
      <x:c r="C31" s="40" t="str">
        <x:v>Benefits, pension and other income records</x:v>
      </x:c>
      <x:c r="D31" s="40"/>
      <x:c r="E31" s="40"/>
      <x:c r="F31" s="40"/>
      <x:c r="G31" s="40"/>
      <x:c r="H31" s="40" t="str">
        <x:v>Not started</x:v>
      </x:c>
      <x:c r="I31" s="40"/>
      <x:c r="J31" s="40"/>
      <x:c r="K31" s="46"/>
      <x:c r="L31" s="40"/>
    </x:row>
    <x:row r="32">
      <x:c r="A32" s="42" t="str">
        <x:f>IF(C32="","","IDX-"&amp;TEXT(ROW()-6,"000"))</x:f>
        <x:v>IDX-026</x:v>
      </x:c>
      <x:c r="B32" s="40" t="str">
        <x:v>Tax return</x:v>
      </x:c>
      <x:c r="C32" s="40" t="str">
        <x:v>Draft tax calculation</x:v>
      </x:c>
      <x:c r="D32" s="40"/>
      <x:c r="E32" s="40"/>
      <x:c r="F32" s="40"/>
      <x:c r="G32" s="40"/>
      <x:c r="H32" s="40" t="str">
        <x:v>Not started</x:v>
      </x:c>
      <x:c r="I32" s="40"/>
      <x:c r="J32" s="40"/>
      <x:c r="K32" s="46"/>
      <x:c r="L32" s="40"/>
    </x:row>
    <x:row r="33">
      <x:c r="A33" s="42" t="str">
        <x:f>IF(C33="","","IDX-"&amp;TEXT(ROW()-6,"000"))</x:f>
        <x:v>IDX-027</x:v>
      </x:c>
      <x:c r="B33" s="40" t="str">
        <x:v>Review</x:v>
      </x:c>
      <x:c r="C33" s="40" t="str">
        <x:v>Unresolved-question list</x:v>
      </x:c>
      <x:c r="D33" s="40"/>
      <x:c r="E33" s="40"/>
      <x:c r="F33" s="40"/>
      <x:c r="G33" s="40"/>
      <x:c r="H33" s="40" t="str">
        <x:v>Not started</x:v>
      </x:c>
      <x:c r="I33" s="40"/>
      <x:c r="J33" s="40"/>
      <x:c r="K33" s="46"/>
      <x:c r="L33" s="40"/>
    </x:row>
    <x:row r="34">
      <x:c r="A34" s="42" t="str">
        <x:f>IF(C34="","","IDX-"&amp;TEXT(ROW()-6,"000"))</x:f>
        <x:v>IDX-028</x:v>
      </x:c>
      <x:c r="B34" s="40" t="str">
        <x:v>Review</x:v>
      </x:c>
      <x:c r="C34" s="40" t="str">
        <x:v>Provisional and estimated figures</x:v>
      </x:c>
      <x:c r="D34" s="40"/>
      <x:c r="E34" s="40"/>
      <x:c r="F34" s="40"/>
      <x:c r="G34" s="40"/>
      <x:c r="H34" s="40" t="str">
        <x:v>Not started</x:v>
      </x:c>
      <x:c r="I34" s="40"/>
      <x:c r="J34" s="40"/>
      <x:c r="K34" s="46"/>
      <x:c r="L34" s="40"/>
    </x:row>
    <x:row r="35">
      <x:c r="A35" s="42" t="str">
        <x:f>IF(C35="","","IDX-"&amp;TEXT(ROW()-6,"000"))</x:f>
        <x:v>IDX-029</x:v>
      </x:c>
      <x:c r="B35" s="40" t="str">
        <x:v>Approval</x:v>
      </x:c>
      <x:c r="C35" s="40" t="str">
        <x:v>Client approval</x:v>
      </x:c>
      <x:c r="D35" s="40"/>
      <x:c r="E35" s="40"/>
      <x:c r="F35" s="40"/>
      <x:c r="G35" s="40"/>
      <x:c r="H35" s="40" t="str">
        <x:v>Not started</x:v>
      </x:c>
      <x:c r="I35" s="40"/>
      <x:c r="J35" s="40"/>
      <x:c r="K35" s="46"/>
      <x:c r="L35" s="40"/>
    </x:row>
    <x:row r="36">
      <x:c r="A36" s="42" t="str">
        <x:f>IF(C36="","","IDX-"&amp;TEXT(ROW()-6,"000"))</x:f>
        <x:v>IDX-030</x:v>
      </x:c>
      <x:c r="B36" s="40" t="str">
        <x:v>Submission</x:v>
      </x:c>
      <x:c r="C36" s="40" t="str">
        <x:v>Submission receipt and final calculation</x:v>
      </x:c>
      <x:c r="D36" s="40"/>
      <x:c r="E36" s="40"/>
      <x:c r="F36" s="40"/>
      <x:c r="G36" s="40"/>
      <x:c r="H36" s="40" t="str">
        <x:v>Not started</x:v>
      </x:c>
      <x:c r="I36" s="40"/>
      <x:c r="J36" s="40"/>
      <x:c r="K36" s="46"/>
      <x:c r="L36" s="40"/>
    </x:row>
    <x:row r="37">
      <x:c r="A37" s="42" t="str">
        <x:f>IF(C37="","","IDX-"&amp;TEXT(ROW()-6,"000"))</x:f>
      </x:c>
      <x:c r="B37" s="40"/>
      <x:c r="C37" s="40"/>
      <x:c r="D37" s="40"/>
      <x:c r="E37" s="40"/>
      <x:c r="F37" s="40"/>
      <x:c r="G37" s="40"/>
      <x:c r="H37" s="40"/>
      <x:c r="I37" s="40"/>
      <x:c r="J37" s="40"/>
      <x:c r="K37" s="46"/>
      <x:c r="L37" s="40"/>
    </x:row>
    <x:row r="38">
      <x:c r="A38" s="42" t="str">
        <x:f>IF(C38="","","IDX-"&amp;TEXT(ROW()-6,"000"))</x:f>
      </x:c>
      <x:c r="B38" s="40"/>
      <x:c r="C38" s="40"/>
      <x:c r="D38" s="40"/>
      <x:c r="E38" s="40"/>
      <x:c r="F38" s="40"/>
      <x:c r="G38" s="40"/>
      <x:c r="H38" s="40"/>
      <x:c r="I38" s="40"/>
      <x:c r="J38" s="40"/>
      <x:c r="K38" s="46"/>
      <x:c r="L38" s="40"/>
    </x:row>
    <x:row r="39">
      <x:c r="A39" s="42" t="str">
        <x:f>IF(C39="","","IDX-"&amp;TEXT(ROW()-6,"000"))</x:f>
      </x:c>
      <x:c r="B39" s="40"/>
      <x:c r="C39" s="40"/>
      <x:c r="D39" s="40"/>
      <x:c r="E39" s="40"/>
      <x:c r="F39" s="40"/>
      <x:c r="G39" s="40"/>
      <x:c r="H39" s="40"/>
      <x:c r="I39" s="40"/>
      <x:c r="J39" s="40"/>
      <x:c r="K39" s="46"/>
      <x:c r="L39" s="40"/>
    </x:row>
    <x:row r="40">
      <x:c r="A40" s="42" t="str">
        <x:f>IF(C40="","","IDX-"&amp;TEXT(ROW()-6,"000"))</x:f>
      </x:c>
      <x:c r="B40" s="40"/>
      <x:c r="C40" s="40"/>
      <x:c r="D40" s="40"/>
      <x:c r="E40" s="40"/>
      <x:c r="F40" s="40"/>
      <x:c r="G40" s="40"/>
      <x:c r="H40" s="40"/>
      <x:c r="I40" s="40"/>
      <x:c r="J40" s="40"/>
      <x:c r="K40" s="46"/>
      <x:c r="L40" s="40"/>
    </x:row>
    <x:row r="41">
      <x:c r="A41" s="42" t="str">
        <x:f>IF(C41="","","IDX-"&amp;TEXT(ROW()-6,"000"))</x:f>
      </x:c>
      <x:c r="B41" s="40"/>
      <x:c r="C41" s="40"/>
      <x:c r="D41" s="40"/>
      <x:c r="E41" s="40"/>
      <x:c r="F41" s="40"/>
      <x:c r="G41" s="40"/>
      <x:c r="H41" s="40"/>
      <x:c r="I41" s="40"/>
      <x:c r="J41" s="40"/>
      <x:c r="K41" s="46"/>
      <x:c r="L41" s="40"/>
    </x:row>
    <x:row r="42">
      <x:c r="A42" s="42" t="str">
        <x:f>IF(C42="","","IDX-"&amp;TEXT(ROW()-6,"000"))</x:f>
      </x:c>
      <x:c r="B42" s="40"/>
      <x:c r="C42" s="40"/>
      <x:c r="D42" s="40"/>
      <x:c r="E42" s="40"/>
      <x:c r="F42" s="40"/>
      <x:c r="G42" s="40"/>
      <x:c r="H42" s="40"/>
      <x:c r="I42" s="40"/>
      <x:c r="J42" s="40"/>
      <x:c r="K42" s="46"/>
      <x:c r="L42" s="40"/>
    </x:row>
    <x:row r="43">
      <x:c r="A43" s="42" t="str">
        <x:f>IF(C43="","","IDX-"&amp;TEXT(ROW()-6,"000"))</x:f>
      </x:c>
      <x:c r="B43" s="40"/>
      <x:c r="C43" s="40"/>
      <x:c r="D43" s="40"/>
      <x:c r="E43" s="40"/>
      <x:c r="F43" s="40"/>
      <x:c r="G43" s="40"/>
      <x:c r="H43" s="40"/>
      <x:c r="I43" s="40"/>
      <x:c r="J43" s="40"/>
      <x:c r="K43" s="46"/>
      <x:c r="L43" s="40"/>
    </x:row>
    <x:row r="44">
      <x:c r="A44" s="42" t="str">
        <x:f>IF(C44="","","IDX-"&amp;TEXT(ROW()-6,"000"))</x:f>
      </x:c>
      <x:c r="B44" s="40"/>
      <x:c r="C44" s="40"/>
      <x:c r="D44" s="40"/>
      <x:c r="E44" s="40"/>
      <x:c r="F44" s="40"/>
      <x:c r="G44" s="40"/>
      <x:c r="H44" s="40"/>
      <x:c r="I44" s="40"/>
      <x:c r="J44" s="40"/>
      <x:c r="K44" s="46"/>
      <x:c r="L44" s="40"/>
    </x:row>
    <x:row r="45">
      <x:c r="A45" s="42" t="str">
        <x:f>IF(C45="","","IDX-"&amp;TEXT(ROW()-6,"000"))</x:f>
      </x:c>
      <x:c r="B45" s="40"/>
      <x:c r="C45" s="40"/>
      <x:c r="D45" s="40"/>
      <x:c r="E45" s="40"/>
      <x:c r="F45" s="40"/>
      <x:c r="G45" s="40"/>
      <x:c r="H45" s="40"/>
      <x:c r="I45" s="40"/>
      <x:c r="J45" s="40"/>
      <x:c r="K45" s="46"/>
      <x:c r="L45" s="40"/>
    </x:row>
    <x:row r="46">
      <x:c r="A46" s="42" t="str">
        <x:f>IF(C46="","","IDX-"&amp;TEXT(ROW()-6,"000"))</x:f>
      </x:c>
      <x:c r="B46" s="40"/>
      <x:c r="C46" s="40"/>
      <x:c r="D46" s="40"/>
      <x:c r="E46" s="40"/>
      <x:c r="F46" s="40"/>
      <x:c r="G46" s="40"/>
      <x:c r="H46" s="40"/>
      <x:c r="I46" s="40"/>
      <x:c r="J46" s="40"/>
      <x:c r="K46" s="46"/>
      <x:c r="L46" s="40"/>
    </x:row>
    <x:row r="47">
      <x:c r="A47" s="42" t="str">
        <x:f>IF(C47="","","IDX-"&amp;TEXT(ROW()-6,"000"))</x:f>
      </x:c>
      <x:c r="B47" s="40"/>
      <x:c r="C47" s="40"/>
      <x:c r="D47" s="40"/>
      <x:c r="E47" s="40"/>
      <x:c r="F47" s="40"/>
      <x:c r="G47" s="40"/>
      <x:c r="H47" s="40"/>
      <x:c r="I47" s="40"/>
      <x:c r="J47" s="40"/>
      <x:c r="K47" s="46"/>
      <x:c r="L47" s="40"/>
    </x:row>
    <x:row r="48">
      <x:c r="A48" s="42" t="str">
        <x:f>IF(C48="","","IDX-"&amp;TEXT(ROW()-6,"000"))</x:f>
      </x:c>
      <x:c r="B48" s="40"/>
      <x:c r="C48" s="40"/>
      <x:c r="D48" s="40"/>
      <x:c r="E48" s="40"/>
      <x:c r="F48" s="40"/>
      <x:c r="G48" s="40"/>
      <x:c r="H48" s="40"/>
      <x:c r="I48" s="40"/>
      <x:c r="J48" s="40"/>
      <x:c r="K48" s="46"/>
      <x:c r="L48" s="40"/>
    </x:row>
    <x:row r="49">
      <x:c r="A49" s="42" t="str">
        <x:f>IF(C49="","","IDX-"&amp;TEXT(ROW()-6,"000"))</x:f>
      </x:c>
      <x:c r="B49" s="40"/>
      <x:c r="C49" s="40"/>
      <x:c r="D49" s="40"/>
      <x:c r="E49" s="40"/>
      <x:c r="F49" s="40"/>
      <x:c r="G49" s="40"/>
      <x:c r="H49" s="40"/>
      <x:c r="I49" s="40"/>
      <x:c r="J49" s="40"/>
      <x:c r="K49" s="46"/>
      <x:c r="L49" s="40"/>
    </x:row>
    <x:row r="50">
      <x:c r="A50" s="42" t="str">
        <x:f>IF(C50="","","IDX-"&amp;TEXT(ROW()-6,"000"))</x:f>
      </x:c>
      <x:c r="B50" s="40"/>
      <x:c r="C50" s="40"/>
      <x:c r="D50" s="40"/>
      <x:c r="E50" s="40"/>
      <x:c r="F50" s="40"/>
      <x:c r="G50" s="40"/>
      <x:c r="H50" s="40"/>
      <x:c r="I50" s="40"/>
      <x:c r="J50" s="40"/>
      <x:c r="K50" s="46"/>
      <x:c r="L50" s="40"/>
    </x:row>
    <x:row r="51">
      <x:c r="A51" s="42" t="str">
        <x:f>IF(C51="","","IDX-"&amp;TEXT(ROW()-6,"000"))</x:f>
      </x:c>
      <x:c r="B51" s="40"/>
      <x:c r="C51" s="40"/>
      <x:c r="D51" s="40"/>
      <x:c r="E51" s="40"/>
      <x:c r="F51" s="40"/>
      <x:c r="G51" s="40"/>
      <x:c r="H51" s="40"/>
      <x:c r="I51" s="40"/>
      <x:c r="J51" s="40"/>
      <x:c r="K51" s="46"/>
      <x:c r="L51" s="40"/>
    </x:row>
    <x:row r="52">
      <x:c r="A52" s="42" t="str">
        <x:f>IF(C52="","","IDX-"&amp;TEXT(ROW()-6,"000"))</x:f>
      </x:c>
      <x:c r="B52" s="40"/>
      <x:c r="C52" s="40"/>
      <x:c r="D52" s="40"/>
      <x:c r="E52" s="40"/>
      <x:c r="F52" s="40"/>
      <x:c r="G52" s="40"/>
      <x:c r="H52" s="40"/>
      <x:c r="I52" s="40"/>
      <x:c r="J52" s="40"/>
      <x:c r="K52" s="46"/>
      <x:c r="L52" s="40"/>
    </x:row>
    <x:row r="53">
      <x:c r="A53" s="42" t="str">
        <x:f>IF(C53="","","IDX-"&amp;TEXT(ROW()-6,"000"))</x:f>
      </x:c>
      <x:c r="B53" s="40"/>
      <x:c r="C53" s="40"/>
      <x:c r="D53" s="40"/>
      <x:c r="E53" s="40"/>
      <x:c r="F53" s="40"/>
      <x:c r="G53" s="40"/>
      <x:c r="H53" s="40"/>
      <x:c r="I53" s="40"/>
      <x:c r="J53" s="40"/>
      <x:c r="K53" s="46"/>
      <x:c r="L53" s="40"/>
    </x:row>
    <x:row r="54">
      <x:c r="A54" s="42" t="str">
        <x:f>IF(C54="","","IDX-"&amp;TEXT(ROW()-6,"000"))</x:f>
      </x:c>
      <x:c r="B54" s="40"/>
      <x:c r="C54" s="40"/>
      <x:c r="D54" s="40"/>
      <x:c r="E54" s="40"/>
      <x:c r="F54" s="40"/>
      <x:c r="G54" s="40"/>
      <x:c r="H54" s="40"/>
      <x:c r="I54" s="40"/>
      <x:c r="J54" s="40"/>
      <x:c r="K54" s="46"/>
      <x:c r="L54" s="40"/>
    </x:row>
    <x:row r="55">
      <x:c r="A55" s="42" t="str">
        <x:f>IF(C55="","","IDX-"&amp;TEXT(ROW()-6,"000"))</x:f>
      </x:c>
      <x:c r="B55" s="40"/>
      <x:c r="C55" s="40"/>
      <x:c r="D55" s="40"/>
      <x:c r="E55" s="40"/>
      <x:c r="F55" s="40"/>
      <x:c r="G55" s="40"/>
      <x:c r="H55" s="40"/>
      <x:c r="I55" s="40"/>
      <x:c r="J55" s="40"/>
      <x:c r="K55" s="46"/>
      <x:c r="L55" s="40"/>
    </x:row>
    <x:row r="56">
      <x:c r="A56" s="42" t="str">
        <x:f>IF(C56="","","IDX-"&amp;TEXT(ROW()-6,"000"))</x:f>
      </x:c>
      <x:c r="B56" s="40"/>
      <x:c r="C56" s="40"/>
      <x:c r="D56" s="40"/>
      <x:c r="E56" s="40"/>
      <x:c r="F56" s="40"/>
      <x:c r="G56" s="40"/>
      <x:c r="H56" s="40"/>
      <x:c r="I56" s="40"/>
      <x:c r="J56" s="40"/>
      <x:c r="K56" s="46"/>
      <x:c r="L56" s="40"/>
    </x:row>
    <x:row r="57">
      <x:c r="A57" s="42" t="str">
        <x:f>IF(C57="","","IDX-"&amp;TEXT(ROW()-6,"000"))</x:f>
      </x:c>
      <x:c r="B57" s="40"/>
      <x:c r="C57" s="40"/>
      <x:c r="D57" s="40"/>
      <x:c r="E57" s="40"/>
      <x:c r="F57" s="40"/>
      <x:c r="G57" s="40"/>
      <x:c r="H57" s="40"/>
      <x:c r="I57" s="40"/>
      <x:c r="J57" s="40"/>
      <x:c r="K57" s="46"/>
      <x:c r="L57" s="40"/>
    </x:row>
    <x:row r="58">
      <x:c r="A58" s="42" t="str">
        <x:f>IF(C58="","","IDX-"&amp;TEXT(ROW()-6,"000"))</x:f>
      </x:c>
      <x:c r="B58" s="40"/>
      <x:c r="C58" s="40"/>
      <x:c r="D58" s="40"/>
      <x:c r="E58" s="40"/>
      <x:c r="F58" s="40"/>
      <x:c r="G58" s="40"/>
      <x:c r="H58" s="40"/>
      <x:c r="I58" s="40"/>
      <x:c r="J58" s="40"/>
      <x:c r="K58" s="46"/>
      <x:c r="L58" s="40"/>
    </x:row>
    <x:row r="59">
      <x:c r="A59" s="42" t="str">
        <x:f>IF(C59="","","IDX-"&amp;TEXT(ROW()-6,"000"))</x:f>
      </x:c>
      <x:c r="B59" s="40"/>
      <x:c r="C59" s="40"/>
      <x:c r="D59" s="40"/>
      <x:c r="E59" s="40"/>
      <x:c r="F59" s="40"/>
      <x:c r="G59" s="40"/>
      <x:c r="H59" s="40"/>
      <x:c r="I59" s="40"/>
      <x:c r="J59" s="40"/>
      <x:c r="K59" s="46"/>
      <x:c r="L59" s="40"/>
    </x:row>
    <x:row r="60">
      <x:c r="A60" s="42" t="str">
        <x:f>IF(C60="","","IDX-"&amp;TEXT(ROW()-6,"000"))</x:f>
      </x:c>
      <x:c r="B60" s="40"/>
      <x:c r="C60" s="40"/>
      <x:c r="D60" s="40"/>
      <x:c r="E60" s="40"/>
      <x:c r="F60" s="40"/>
      <x:c r="G60" s="40"/>
      <x:c r="H60" s="40"/>
      <x:c r="I60" s="40"/>
      <x:c r="J60" s="40"/>
      <x:c r="K60" s="46"/>
      <x:c r="L60" s="40"/>
    </x:row>
    <x:row r="61">
      <x:c r="A61" s="42" t="str">
        <x:f>IF(C61="","","IDX-"&amp;TEXT(ROW()-6,"000"))</x:f>
      </x:c>
      <x:c r="B61" s="40"/>
      <x:c r="C61" s="40"/>
      <x:c r="D61" s="40"/>
      <x:c r="E61" s="40"/>
      <x:c r="F61" s="40"/>
      <x:c r="G61" s="40"/>
      <x:c r="H61" s="40"/>
      <x:c r="I61" s="40"/>
      <x:c r="J61" s="40"/>
      <x:c r="K61" s="46"/>
      <x:c r="L61" s="40"/>
    </x:row>
    <x:row r="62">
      <x:c r="A62" s="42" t="str">
        <x:f>IF(C62="","","IDX-"&amp;TEXT(ROW()-6,"000"))</x:f>
      </x:c>
      <x:c r="B62" s="40"/>
      <x:c r="C62" s="40"/>
      <x:c r="D62" s="40"/>
      <x:c r="E62" s="40"/>
      <x:c r="F62" s="40"/>
      <x:c r="G62" s="40"/>
      <x:c r="H62" s="40"/>
      <x:c r="I62" s="40"/>
      <x:c r="J62" s="40"/>
      <x:c r="K62" s="46"/>
      <x:c r="L62" s="40"/>
    </x:row>
    <x:row r="63">
      <x:c r="A63" s="42" t="str">
        <x:f>IF(C63="","","IDX-"&amp;TEXT(ROW()-6,"000"))</x:f>
      </x:c>
      <x:c r="B63" s="40"/>
      <x:c r="C63" s="40"/>
      <x:c r="D63" s="40"/>
      <x:c r="E63" s="40"/>
      <x:c r="F63" s="40"/>
      <x:c r="G63" s="40"/>
      <x:c r="H63" s="40"/>
      <x:c r="I63" s="40"/>
      <x:c r="J63" s="40"/>
      <x:c r="K63" s="46"/>
      <x:c r="L63" s="40"/>
    </x:row>
    <x:row r="64">
      <x:c r="A64" s="42" t="str">
        <x:f>IF(C64="","","IDX-"&amp;TEXT(ROW()-6,"000"))</x:f>
      </x:c>
      <x:c r="B64" s="40"/>
      <x:c r="C64" s="40"/>
      <x:c r="D64" s="40"/>
      <x:c r="E64" s="40"/>
      <x:c r="F64" s="40"/>
      <x:c r="G64" s="40"/>
      <x:c r="H64" s="40"/>
      <x:c r="I64" s="40"/>
      <x:c r="J64" s="40"/>
      <x:c r="K64" s="46"/>
      <x:c r="L64" s="40"/>
    </x:row>
    <x:row r="65">
      <x:c r="A65" s="42" t="str">
        <x:f>IF(C65="","","IDX-"&amp;TEXT(ROW()-6,"000"))</x:f>
      </x:c>
      <x:c r="B65" s="40"/>
      <x:c r="C65" s="40"/>
      <x:c r="D65" s="40"/>
      <x:c r="E65" s="40"/>
      <x:c r="F65" s="40"/>
      <x:c r="G65" s="40"/>
      <x:c r="H65" s="40"/>
      <x:c r="I65" s="40"/>
      <x:c r="J65" s="40"/>
      <x:c r="K65" s="46"/>
      <x:c r="L65" s="40"/>
    </x:row>
    <x:row r="66">
      <x:c r="A66" s="42" t="str">
        <x:f>IF(C66="","","IDX-"&amp;TEXT(ROW()-6,"000"))</x:f>
      </x:c>
      <x:c r="B66" s="40"/>
      <x:c r="C66" s="40"/>
      <x:c r="D66" s="40"/>
      <x:c r="E66" s="40"/>
      <x:c r="F66" s="40"/>
      <x:c r="G66" s="40"/>
      <x:c r="H66" s="40"/>
      <x:c r="I66" s="40"/>
      <x:c r="J66" s="40"/>
      <x:c r="K66" s="46"/>
      <x:c r="L66" s="40"/>
    </x:row>
    <x:row r="67">
      <x:c r="A67" s="42" t="str">
        <x:f>IF(C67="","","IDX-"&amp;TEXT(ROW()-6,"000"))</x:f>
      </x:c>
      <x:c r="B67" s="40"/>
      <x:c r="C67" s="40"/>
      <x:c r="D67" s="40"/>
      <x:c r="E67" s="40"/>
      <x:c r="F67" s="40"/>
      <x:c r="G67" s="40"/>
      <x:c r="H67" s="40"/>
      <x:c r="I67" s="40"/>
      <x:c r="J67" s="40"/>
      <x:c r="K67" s="46"/>
      <x:c r="L67" s="40"/>
    </x:row>
    <x:row r="68">
      <x:c r="A68" s="42" t="str">
        <x:f>IF(C68="","","IDX-"&amp;TEXT(ROW()-6,"000"))</x:f>
      </x:c>
      <x:c r="B68" s="40"/>
      <x:c r="C68" s="40"/>
      <x:c r="D68" s="40"/>
      <x:c r="E68" s="40"/>
      <x:c r="F68" s="40"/>
      <x:c r="G68" s="40"/>
      <x:c r="H68" s="40"/>
      <x:c r="I68" s="40"/>
      <x:c r="J68" s="40"/>
      <x:c r="K68" s="46"/>
      <x:c r="L68" s="40"/>
    </x:row>
    <x:row r="69">
      <x:c r="A69" s="42" t="str">
        <x:f>IF(C69="","","IDX-"&amp;TEXT(ROW()-6,"000"))</x:f>
      </x:c>
      <x:c r="B69" s="40"/>
      <x:c r="C69" s="40"/>
      <x:c r="D69" s="40"/>
      <x:c r="E69" s="40"/>
      <x:c r="F69" s="40"/>
      <x:c r="G69" s="40"/>
      <x:c r="H69" s="40"/>
      <x:c r="I69" s="40"/>
      <x:c r="J69" s="40"/>
      <x:c r="K69" s="46"/>
      <x:c r="L69" s="40"/>
    </x:row>
    <x:row r="70">
      <x:c r="A70" s="42" t="str">
        <x:f>IF(C70="","","IDX-"&amp;TEXT(ROW()-6,"000"))</x:f>
      </x:c>
      <x:c r="B70" s="40"/>
      <x:c r="C70" s="40"/>
      <x:c r="D70" s="40"/>
      <x:c r="E70" s="40"/>
      <x:c r="F70" s="40"/>
      <x:c r="G70" s="40"/>
      <x:c r="H70" s="40"/>
      <x:c r="I70" s="40"/>
      <x:c r="J70" s="40"/>
      <x:c r="K70" s="46"/>
      <x:c r="L70" s="40"/>
    </x:row>
    <x:row r="71">
      <x:c r="A71" s="42" t="str">
        <x:f>IF(C71="","","IDX-"&amp;TEXT(ROW()-6,"000"))</x:f>
      </x:c>
      <x:c r="B71" s="40"/>
      <x:c r="C71" s="40"/>
      <x:c r="D71" s="40"/>
      <x:c r="E71" s="40"/>
      <x:c r="F71" s="40"/>
      <x:c r="G71" s="40"/>
      <x:c r="H71" s="40"/>
      <x:c r="I71" s="40"/>
      <x:c r="J71" s="40"/>
      <x:c r="K71" s="46"/>
      <x:c r="L71" s="40"/>
    </x:row>
    <x:row r="72">
      <x:c r="A72" s="42" t="str">
        <x:f>IF(C72="","","IDX-"&amp;TEXT(ROW()-6,"000"))</x:f>
      </x:c>
      <x:c r="B72" s="40"/>
      <x:c r="C72" s="40"/>
      <x:c r="D72" s="40"/>
      <x:c r="E72" s="40"/>
      <x:c r="F72" s="40"/>
      <x:c r="G72" s="40"/>
      <x:c r="H72" s="40"/>
      <x:c r="I72" s="40"/>
      <x:c r="J72" s="40"/>
      <x:c r="K72" s="46"/>
      <x:c r="L72" s="40"/>
    </x:row>
    <x:row r="73">
      <x:c r="A73" s="42" t="str">
        <x:f>IF(C73="","","IDX-"&amp;TEXT(ROW()-6,"000"))</x:f>
      </x:c>
      <x:c r="B73" s="40"/>
      <x:c r="C73" s="40"/>
      <x:c r="D73" s="40"/>
      <x:c r="E73" s="40"/>
      <x:c r="F73" s="40"/>
      <x:c r="G73" s="40"/>
      <x:c r="H73" s="40"/>
      <x:c r="I73" s="40"/>
      <x:c r="J73" s="40"/>
      <x:c r="K73" s="46"/>
      <x:c r="L73" s="40"/>
    </x:row>
    <x:row r="74">
      <x:c r="A74" s="42" t="str">
        <x:f>IF(C74="","","IDX-"&amp;TEXT(ROW()-6,"000"))</x:f>
      </x:c>
      <x:c r="B74" s="40"/>
      <x:c r="C74" s="40"/>
      <x:c r="D74" s="40"/>
      <x:c r="E74" s="40"/>
      <x:c r="F74" s="40"/>
      <x:c r="G74" s="40"/>
      <x:c r="H74" s="40"/>
      <x:c r="I74" s="40"/>
      <x:c r="J74" s="40"/>
      <x:c r="K74" s="46"/>
      <x:c r="L74" s="40"/>
    </x:row>
    <x:row r="75">
      <x:c r="A75" s="42" t="str">
        <x:f>IF(C75="","","IDX-"&amp;TEXT(ROW()-6,"000"))</x:f>
      </x:c>
      <x:c r="B75" s="40"/>
      <x:c r="C75" s="40"/>
      <x:c r="D75" s="40"/>
      <x:c r="E75" s="40"/>
      <x:c r="F75" s="40"/>
      <x:c r="G75" s="40"/>
      <x:c r="H75" s="40"/>
      <x:c r="I75" s="40"/>
      <x:c r="J75" s="40"/>
      <x:c r="K75" s="46"/>
      <x:c r="L75" s="40"/>
    </x:row>
    <x:row r="76">
      <x:c r="A76" s="42" t="str">
        <x:f>IF(C76="","","IDX-"&amp;TEXT(ROW()-6,"000"))</x:f>
      </x:c>
      <x:c r="B76" s="40"/>
      <x:c r="C76" s="40"/>
      <x:c r="D76" s="40"/>
      <x:c r="E76" s="40"/>
      <x:c r="F76" s="40"/>
      <x:c r="G76" s="40"/>
      <x:c r="H76" s="40"/>
      <x:c r="I76" s="40"/>
      <x:c r="J76" s="40"/>
      <x:c r="K76" s="46"/>
      <x:c r="L76" s="40"/>
    </x:row>
    <x:row r="77">
      <x:c r="A77" s="42" t="str">
        <x:f>IF(C77="","","IDX-"&amp;TEXT(ROW()-6,"000"))</x:f>
      </x:c>
      <x:c r="B77" s="40"/>
      <x:c r="C77" s="40"/>
      <x:c r="D77" s="40"/>
      <x:c r="E77" s="40"/>
      <x:c r="F77" s="40"/>
      <x:c r="G77" s="40"/>
      <x:c r="H77" s="40"/>
      <x:c r="I77" s="40"/>
      <x:c r="J77" s="40"/>
      <x:c r="K77" s="46"/>
      <x:c r="L77" s="40"/>
    </x:row>
    <x:row r="78">
      <x:c r="A78" s="42" t="str">
        <x:f>IF(C78="","","IDX-"&amp;TEXT(ROW()-6,"000"))</x:f>
      </x:c>
      <x:c r="B78" s="40"/>
      <x:c r="C78" s="40"/>
      <x:c r="D78" s="40"/>
      <x:c r="E78" s="40"/>
      <x:c r="F78" s="40"/>
      <x:c r="G78" s="40"/>
      <x:c r="H78" s="40"/>
      <x:c r="I78" s="40"/>
      <x:c r="J78" s="40"/>
      <x:c r="K78" s="46"/>
      <x:c r="L78" s="40"/>
    </x:row>
    <x:row r="79">
      <x:c r="A79" s="42" t="str">
        <x:f>IF(C79="","","IDX-"&amp;TEXT(ROW()-6,"000"))</x:f>
      </x:c>
      <x:c r="B79" s="40"/>
      <x:c r="C79" s="40"/>
      <x:c r="D79" s="40"/>
      <x:c r="E79" s="40"/>
      <x:c r="F79" s="40"/>
      <x:c r="G79" s="40"/>
      <x:c r="H79" s="40"/>
      <x:c r="I79" s="40"/>
      <x:c r="J79" s="40"/>
      <x:c r="K79" s="46"/>
      <x:c r="L79" s="40"/>
    </x:row>
    <x:row r="80">
      <x:c r="A80" s="42" t="str">
        <x:f>IF(C80="","","IDX-"&amp;TEXT(ROW()-6,"000"))</x:f>
      </x:c>
      <x:c r="B80" s="40"/>
      <x:c r="C80" s="40"/>
      <x:c r="D80" s="40"/>
      <x:c r="E80" s="40"/>
      <x:c r="F80" s="40"/>
      <x:c r="G80" s="40"/>
      <x:c r="H80" s="40"/>
      <x:c r="I80" s="40"/>
      <x:c r="J80" s="40"/>
      <x:c r="K80" s="46"/>
      <x:c r="L80" s="40"/>
    </x:row>
    <x:row r="81">
      <x:c r="A81" s="42" t="str">
        <x:f>IF(C81="","","IDX-"&amp;TEXT(ROW()-6,"000"))</x:f>
      </x:c>
      <x:c r="B81" s="40"/>
      <x:c r="C81" s="40"/>
      <x:c r="D81" s="40"/>
      <x:c r="E81" s="40"/>
      <x:c r="F81" s="40"/>
      <x:c r="G81" s="40"/>
      <x:c r="H81" s="40"/>
      <x:c r="I81" s="40"/>
      <x:c r="J81" s="40"/>
      <x:c r="K81" s="46"/>
      <x:c r="L81" s="40"/>
    </x:row>
    <x:row r="82">
      <x:c r="A82" s="42" t="str">
        <x:f>IF(C82="","","IDX-"&amp;TEXT(ROW()-6,"000"))</x:f>
      </x:c>
      <x:c r="B82" s="40"/>
      <x:c r="C82" s="40"/>
      <x:c r="D82" s="40"/>
      <x:c r="E82" s="40"/>
      <x:c r="F82" s="40"/>
      <x:c r="G82" s="40"/>
      <x:c r="H82" s="40"/>
      <x:c r="I82" s="40"/>
      <x:c r="J82" s="40"/>
      <x:c r="K82" s="46"/>
      <x:c r="L82" s="40"/>
    </x:row>
    <x:row r="83">
      <x:c r="A83" s="42" t="str">
        <x:f>IF(C83="","","IDX-"&amp;TEXT(ROW()-6,"000"))</x:f>
      </x:c>
      <x:c r="B83" s="40"/>
      <x:c r="C83" s="40"/>
      <x:c r="D83" s="40"/>
      <x:c r="E83" s="40"/>
      <x:c r="F83" s="40"/>
      <x:c r="G83" s="40"/>
      <x:c r="H83" s="40"/>
      <x:c r="I83" s="40"/>
      <x:c r="J83" s="40"/>
      <x:c r="K83" s="46"/>
      <x:c r="L83" s="40"/>
    </x:row>
    <x:row r="84">
      <x:c r="A84" s="42" t="str">
        <x:f>IF(C84="","","IDX-"&amp;TEXT(ROW()-6,"000"))</x:f>
      </x:c>
      <x:c r="B84" s="40"/>
      <x:c r="C84" s="40"/>
      <x:c r="D84" s="40"/>
      <x:c r="E84" s="40"/>
      <x:c r="F84" s="40"/>
      <x:c r="G84" s="40"/>
      <x:c r="H84" s="40"/>
      <x:c r="I84" s="40"/>
      <x:c r="J84" s="40"/>
      <x:c r="K84" s="46"/>
      <x:c r="L84" s="40"/>
    </x:row>
    <x:row r="85">
      <x:c r="A85" s="42" t="str">
        <x:f>IF(C85="","","IDX-"&amp;TEXT(ROW()-6,"000"))</x:f>
      </x:c>
      <x:c r="B85" s="40"/>
      <x:c r="C85" s="40"/>
      <x:c r="D85" s="40"/>
      <x:c r="E85" s="40"/>
      <x:c r="F85" s="40"/>
      <x:c r="G85" s="40"/>
      <x:c r="H85" s="40"/>
      <x:c r="I85" s="40"/>
      <x:c r="J85" s="40"/>
      <x:c r="K85" s="46"/>
      <x:c r="L85" s="40"/>
    </x:row>
    <x:row r="86">
      <x:c r="A86" s="42" t="str">
        <x:f>IF(C86="","","IDX-"&amp;TEXT(ROW()-6,"000"))</x:f>
      </x:c>
      <x:c r="B86" s="40"/>
      <x:c r="C86" s="40"/>
      <x:c r="D86" s="40"/>
      <x:c r="E86" s="40"/>
      <x:c r="F86" s="40"/>
      <x:c r="G86" s="40"/>
      <x:c r="H86" s="40"/>
      <x:c r="I86" s="40"/>
      <x:c r="J86" s="40"/>
      <x:c r="K86" s="46"/>
      <x:c r="L86" s="40"/>
    </x:row>
    <x:row r="87">
      <x:c r="A87" s="42" t="str">
        <x:f>IF(C87="","","IDX-"&amp;TEXT(ROW()-6,"000"))</x:f>
      </x:c>
      <x:c r="B87" s="40"/>
      <x:c r="C87" s="40"/>
      <x:c r="D87" s="40"/>
      <x:c r="E87" s="40"/>
      <x:c r="F87" s="40"/>
      <x:c r="G87" s="40"/>
      <x:c r="H87" s="40"/>
      <x:c r="I87" s="40"/>
      <x:c r="J87" s="40"/>
      <x:c r="K87" s="46"/>
      <x:c r="L87" s="40"/>
    </x:row>
    <x:row r="88">
      <x:c r="A88" s="42" t="str">
        <x:f>IF(C88="","","IDX-"&amp;TEXT(ROW()-6,"000"))</x:f>
      </x:c>
      <x:c r="B88" s="40"/>
      <x:c r="C88" s="40"/>
      <x:c r="D88" s="40"/>
      <x:c r="E88" s="40"/>
      <x:c r="F88" s="40"/>
      <x:c r="G88" s="40"/>
      <x:c r="H88" s="40"/>
      <x:c r="I88" s="40"/>
      <x:c r="J88" s="40"/>
      <x:c r="K88" s="46"/>
      <x:c r="L88" s="40"/>
    </x:row>
    <x:row r="89">
      <x:c r="A89" s="42" t="str">
        <x:f>IF(C89="","","IDX-"&amp;TEXT(ROW()-6,"000"))</x:f>
      </x:c>
      <x:c r="B89" s="40"/>
      <x:c r="C89" s="40"/>
      <x:c r="D89" s="40"/>
      <x:c r="E89" s="40"/>
      <x:c r="F89" s="40"/>
      <x:c r="G89" s="40"/>
      <x:c r="H89" s="40"/>
      <x:c r="I89" s="40"/>
      <x:c r="J89" s="40"/>
      <x:c r="K89" s="46"/>
      <x:c r="L89" s="40"/>
    </x:row>
    <x:row r="90">
      <x:c r="A90" s="42" t="str">
        <x:f>IF(C90="","","IDX-"&amp;TEXT(ROW()-6,"000"))</x:f>
      </x:c>
      <x:c r="B90" s="40"/>
      <x:c r="C90" s="40"/>
      <x:c r="D90" s="40"/>
      <x:c r="E90" s="40"/>
      <x:c r="F90" s="40"/>
      <x:c r="G90" s="40"/>
      <x:c r="H90" s="40"/>
      <x:c r="I90" s="40"/>
      <x:c r="J90" s="40"/>
      <x:c r="K90" s="46"/>
      <x:c r="L90" s="40"/>
    </x:row>
    <x:row r="91">
      <x:c r="A91" s="42" t="str">
        <x:f>IF(C91="","","IDX-"&amp;TEXT(ROW()-6,"000"))</x:f>
      </x:c>
      <x:c r="B91" s="40"/>
      <x:c r="C91" s="40"/>
      <x:c r="D91" s="40"/>
      <x:c r="E91" s="40"/>
      <x:c r="F91" s="40"/>
      <x:c r="G91" s="40"/>
      <x:c r="H91" s="40"/>
      <x:c r="I91" s="40"/>
      <x:c r="J91" s="40"/>
      <x:c r="K91" s="46"/>
      <x:c r="L91" s="40"/>
    </x:row>
    <x:row r="92">
      <x:c r="A92" s="42" t="str">
        <x:f>IF(C92="","","IDX-"&amp;TEXT(ROW()-6,"000"))</x:f>
      </x:c>
      <x:c r="B92" s="40"/>
      <x:c r="C92" s="40"/>
      <x:c r="D92" s="40"/>
      <x:c r="E92" s="40"/>
      <x:c r="F92" s="40"/>
      <x:c r="G92" s="40"/>
      <x:c r="H92" s="40"/>
      <x:c r="I92" s="40"/>
      <x:c r="J92" s="40"/>
      <x:c r="K92" s="46"/>
      <x:c r="L92" s="40"/>
    </x:row>
    <x:row r="93">
      <x:c r="A93" s="42" t="str">
        <x:f>IF(C93="","","IDX-"&amp;TEXT(ROW()-6,"000"))</x:f>
      </x:c>
      <x:c r="B93" s="40"/>
      <x:c r="C93" s="40"/>
      <x:c r="D93" s="40"/>
      <x:c r="E93" s="40"/>
      <x:c r="F93" s="40"/>
      <x:c r="G93" s="40"/>
      <x:c r="H93" s="40"/>
      <x:c r="I93" s="40"/>
      <x:c r="J93" s="40"/>
      <x:c r="K93" s="46"/>
      <x:c r="L93" s="40"/>
    </x:row>
    <x:row r="94">
      <x:c r="A94" s="42" t="str">
        <x:f>IF(C94="","","IDX-"&amp;TEXT(ROW()-6,"000"))</x:f>
      </x:c>
      <x:c r="B94" s="40"/>
      <x:c r="C94" s="40"/>
      <x:c r="D94" s="40"/>
      <x:c r="E94" s="40"/>
      <x:c r="F94" s="40"/>
      <x:c r="G94" s="40"/>
      <x:c r="H94" s="40"/>
      <x:c r="I94" s="40"/>
      <x:c r="J94" s="40"/>
      <x:c r="K94" s="46"/>
      <x:c r="L94" s="40"/>
    </x:row>
    <x:row r="95">
      <x:c r="A95" s="42" t="str">
        <x:f>IF(C95="","","IDX-"&amp;TEXT(ROW()-6,"000"))</x:f>
      </x:c>
      <x:c r="B95" s="40"/>
      <x:c r="C95" s="40"/>
      <x:c r="D95" s="40"/>
      <x:c r="E95" s="40"/>
      <x:c r="F95" s="40"/>
      <x:c r="G95" s="40"/>
      <x:c r="H95" s="40"/>
      <x:c r="I95" s="40"/>
      <x:c r="J95" s="40"/>
      <x:c r="K95" s="46"/>
      <x:c r="L95" s="40"/>
    </x:row>
    <x:row r="96">
      <x:c r="A96" s="42" t="str">
        <x:f>IF(C96="","","IDX-"&amp;TEXT(ROW()-6,"000"))</x:f>
      </x:c>
      <x:c r="B96" s="40"/>
      <x:c r="C96" s="40"/>
      <x:c r="D96" s="40"/>
      <x:c r="E96" s="40"/>
      <x:c r="F96" s="40"/>
      <x:c r="G96" s="40"/>
      <x:c r="H96" s="40"/>
      <x:c r="I96" s="40"/>
      <x:c r="J96" s="40"/>
      <x:c r="K96" s="46"/>
      <x:c r="L96" s="40"/>
    </x:row>
    <x:row r="97">
      <x:c r="A97" s="42" t="str">
        <x:f>IF(C97="","","IDX-"&amp;TEXT(ROW()-6,"000"))</x:f>
      </x:c>
      <x:c r="B97" s="40"/>
      <x:c r="C97" s="40"/>
      <x:c r="D97" s="40"/>
      <x:c r="E97" s="40"/>
      <x:c r="F97" s="40"/>
      <x:c r="G97" s="40"/>
      <x:c r="H97" s="40"/>
      <x:c r="I97" s="40"/>
      <x:c r="J97" s="40"/>
      <x:c r="K97" s="46"/>
      <x:c r="L97" s="40"/>
    </x:row>
    <x:row r="98">
      <x:c r="A98" s="42" t="str">
        <x:f>IF(C98="","","IDX-"&amp;TEXT(ROW()-6,"000"))</x:f>
      </x:c>
      <x:c r="B98" s="40"/>
      <x:c r="C98" s="40"/>
      <x:c r="D98" s="40"/>
      <x:c r="E98" s="40"/>
      <x:c r="F98" s="40"/>
      <x:c r="G98" s="40"/>
      <x:c r="H98" s="40"/>
      <x:c r="I98" s="40"/>
      <x:c r="J98" s="40"/>
      <x:c r="K98" s="46"/>
      <x:c r="L98" s="40"/>
    </x:row>
    <x:row r="99">
      <x:c r="A99" s="42" t="str">
        <x:f>IF(C99="","","IDX-"&amp;TEXT(ROW()-6,"000"))</x:f>
      </x:c>
      <x:c r="B99" s="40"/>
      <x:c r="C99" s="40"/>
      <x:c r="D99" s="40"/>
      <x:c r="E99" s="40"/>
      <x:c r="F99" s="40"/>
      <x:c r="G99" s="40"/>
      <x:c r="H99" s="40"/>
      <x:c r="I99" s="40"/>
      <x:c r="J99" s="40"/>
      <x:c r="K99" s="46"/>
      <x:c r="L99" s="40"/>
    </x:row>
    <x:row r="100">
      <x:c r="A100" s="42" t="str">
        <x:f>IF(C100="","","IDX-"&amp;TEXT(ROW()-6,"000"))</x:f>
      </x:c>
      <x:c r="B100" s="40"/>
      <x:c r="C100" s="40"/>
      <x:c r="D100" s="40"/>
      <x:c r="E100" s="40"/>
      <x:c r="F100" s="40"/>
      <x:c r="G100" s="40"/>
      <x:c r="H100" s="40"/>
      <x:c r="I100" s="40"/>
      <x:c r="J100" s="40"/>
      <x:c r="K100" s="46"/>
      <x:c r="L100" s="40"/>
    </x:row>
    <x:row r="101">
      <x:c r="A101" s="42" t="str">
        <x:f>IF(C101="","","IDX-"&amp;TEXT(ROW()-6,"000"))</x:f>
      </x:c>
      <x:c r="B101" s="40"/>
      <x:c r="C101" s="40"/>
      <x:c r="D101" s="40"/>
      <x:c r="E101" s="40"/>
      <x:c r="F101" s="40"/>
      <x:c r="G101" s="40"/>
      <x:c r="H101" s="40"/>
      <x:c r="I101" s="40"/>
      <x:c r="J101" s="40"/>
      <x:c r="K101" s="46"/>
      <x:c r="L101" s="40"/>
    </x:row>
    <x:row r="102">
      <x:c r="A102" s="42" t="str">
        <x:f>IF(C102="","","IDX-"&amp;TEXT(ROW()-6,"000"))</x:f>
      </x:c>
      <x:c r="B102" s="40"/>
      <x:c r="C102" s="40"/>
      <x:c r="D102" s="40"/>
      <x:c r="E102" s="40"/>
      <x:c r="F102" s="40"/>
      <x:c r="G102" s="40"/>
      <x:c r="H102" s="40"/>
      <x:c r="I102" s="40"/>
      <x:c r="J102" s="40"/>
      <x:c r="K102" s="46"/>
      <x:c r="L102" s="40"/>
    </x:row>
    <x:row r="103">
      <x:c r="A103" s="42" t="str">
        <x:f>IF(C103="","","IDX-"&amp;TEXT(ROW()-6,"000"))</x:f>
      </x:c>
      <x:c r="B103" s="40"/>
      <x:c r="C103" s="40"/>
      <x:c r="D103" s="40"/>
      <x:c r="E103" s="40"/>
      <x:c r="F103" s="40"/>
      <x:c r="G103" s="40"/>
      <x:c r="H103" s="40"/>
      <x:c r="I103" s="40"/>
      <x:c r="J103" s="40"/>
      <x:c r="K103" s="46"/>
      <x:c r="L103" s="40"/>
    </x:row>
    <x:row r="104">
      <x:c r="A104" s="42" t="str">
        <x:f>IF(C104="","","IDX-"&amp;TEXT(ROW()-6,"000"))</x:f>
      </x:c>
      <x:c r="B104" s="40"/>
      <x:c r="C104" s="40"/>
      <x:c r="D104" s="40"/>
      <x:c r="E104" s="40"/>
      <x:c r="F104" s="40"/>
      <x:c r="G104" s="40"/>
      <x:c r="H104" s="40"/>
      <x:c r="I104" s="40"/>
      <x:c r="J104" s="40"/>
      <x:c r="K104" s="46"/>
      <x:c r="L104" s="40"/>
    </x:row>
    <x:row r="105">
      <x:c r="A105" s="42" t="str">
        <x:f>IF(C105="","","IDX-"&amp;TEXT(ROW()-6,"000"))</x:f>
      </x:c>
      <x:c r="B105" s="40"/>
      <x:c r="C105" s="40"/>
      <x:c r="D105" s="40"/>
      <x:c r="E105" s="40"/>
      <x:c r="F105" s="40"/>
      <x:c r="G105" s="40"/>
      <x:c r="H105" s="40"/>
      <x:c r="I105" s="40"/>
      <x:c r="J105" s="40"/>
      <x:c r="K105" s="46"/>
      <x:c r="L105" s="40"/>
    </x:row>
    <x:row r="106">
      <x:c r="A106" s="42" t="str">
        <x:f>IF(C106="","","IDX-"&amp;TEXT(ROW()-6,"000"))</x:f>
      </x:c>
      <x:c r="B106" s="40"/>
      <x:c r="C106" s="40"/>
      <x:c r="D106" s="40"/>
      <x:c r="E106" s="40"/>
      <x:c r="F106" s="40"/>
      <x:c r="G106" s="40"/>
      <x:c r="H106" s="40"/>
      <x:c r="I106" s="40"/>
      <x:c r="J106" s="40"/>
      <x:c r="K106" s="46"/>
      <x:c r="L106" s="40"/>
    </x:row>
    <x:row r="107">
      <x:c r="A107" s="42" t="str">
        <x:f>IF(C107="","","IDX-"&amp;TEXT(ROW()-6,"000"))</x:f>
      </x:c>
      <x:c r="B107" s="40"/>
      <x:c r="C107" s="40"/>
      <x:c r="D107" s="40"/>
      <x:c r="E107" s="40"/>
      <x:c r="F107" s="40"/>
      <x:c r="G107" s="40"/>
      <x:c r="H107" s="40"/>
      <x:c r="I107" s="40"/>
      <x:c r="J107" s="40"/>
      <x:c r="K107" s="46"/>
      <x:c r="L107" s="40"/>
    </x:row>
    <x:row r="108">
      <x:c r="A108" s="42" t="str">
        <x:f>IF(C108="","","IDX-"&amp;TEXT(ROW()-6,"000"))</x:f>
      </x:c>
      <x:c r="B108" s="40"/>
      <x:c r="C108" s="40"/>
      <x:c r="D108" s="40"/>
      <x:c r="E108" s="40"/>
      <x:c r="F108" s="40"/>
      <x:c r="G108" s="40"/>
      <x:c r="H108" s="40"/>
      <x:c r="I108" s="40"/>
      <x:c r="J108" s="40"/>
      <x:c r="K108" s="46"/>
      <x:c r="L108" s="40"/>
    </x:row>
    <x:row r="109">
      <x:c r="A109" s="42" t="str">
        <x:f>IF(C109="","","IDX-"&amp;TEXT(ROW()-6,"000"))</x:f>
      </x:c>
      <x:c r="B109" s="40"/>
      <x:c r="C109" s="40"/>
      <x:c r="D109" s="40"/>
      <x:c r="E109" s="40"/>
      <x:c r="F109" s="40"/>
      <x:c r="G109" s="40"/>
      <x:c r="H109" s="40"/>
      <x:c r="I109" s="40"/>
      <x:c r="J109" s="40"/>
      <x:c r="K109" s="46"/>
      <x:c r="L109" s="40"/>
    </x:row>
    <x:row r="110">
      <x:c r="A110" s="42" t="str">
        <x:f>IF(C110="","","IDX-"&amp;TEXT(ROW()-6,"000"))</x:f>
      </x:c>
      <x:c r="B110" s="40"/>
      <x:c r="C110" s="40"/>
      <x:c r="D110" s="40"/>
      <x:c r="E110" s="40"/>
      <x:c r="F110" s="40"/>
      <x:c r="G110" s="40"/>
      <x:c r="H110" s="40"/>
      <x:c r="I110" s="40"/>
      <x:c r="J110" s="40"/>
      <x:c r="K110" s="46"/>
      <x:c r="L110" s="40"/>
    </x:row>
    <x:row r="111">
      <x:c r="A111" s="42" t="str">
        <x:f>IF(C111="","","IDX-"&amp;TEXT(ROW()-6,"000"))</x:f>
      </x:c>
      <x:c r="B111" s="40"/>
      <x:c r="C111" s="40"/>
      <x:c r="D111" s="40"/>
      <x:c r="E111" s="40"/>
      <x:c r="F111" s="40"/>
      <x:c r="G111" s="40"/>
      <x:c r="H111" s="40"/>
      <x:c r="I111" s="40"/>
      <x:c r="J111" s="40"/>
      <x:c r="K111" s="46"/>
      <x:c r="L111" s="40"/>
    </x:row>
    <x:row r="112">
      <x:c r="A112" s="42" t="str">
        <x:f>IF(C112="","","IDX-"&amp;TEXT(ROW()-6,"000"))</x:f>
      </x:c>
      <x:c r="B112" s="40"/>
      <x:c r="C112" s="40"/>
      <x:c r="D112" s="40"/>
      <x:c r="E112" s="40"/>
      <x:c r="F112" s="40"/>
      <x:c r="G112" s="40"/>
      <x:c r="H112" s="40"/>
      <x:c r="I112" s="40"/>
      <x:c r="J112" s="40"/>
      <x:c r="K112" s="46"/>
      <x:c r="L112" s="40"/>
    </x:row>
    <x:row r="113">
      <x:c r="A113" s="42" t="str">
        <x:f>IF(C113="","","IDX-"&amp;TEXT(ROW()-6,"000"))</x:f>
      </x:c>
      <x:c r="B113" s="40"/>
      <x:c r="C113" s="40"/>
      <x:c r="D113" s="40"/>
      <x:c r="E113" s="40"/>
      <x:c r="F113" s="40"/>
      <x:c r="G113" s="40"/>
      <x:c r="H113" s="40"/>
      <x:c r="I113" s="40"/>
      <x:c r="J113" s="40"/>
      <x:c r="K113" s="46"/>
      <x:c r="L113" s="40"/>
    </x:row>
    <x:row r="114">
      <x:c r="A114" s="42" t="str">
        <x:f>IF(C114="","","IDX-"&amp;TEXT(ROW()-6,"000"))</x:f>
      </x:c>
      <x:c r="B114" s="40"/>
      <x:c r="C114" s="40"/>
      <x:c r="D114" s="40"/>
      <x:c r="E114" s="40"/>
      <x:c r="F114" s="40"/>
      <x:c r="G114" s="40"/>
      <x:c r="H114" s="40"/>
      <x:c r="I114" s="40"/>
      <x:c r="J114" s="40"/>
      <x:c r="K114" s="46"/>
      <x:c r="L114" s="40"/>
    </x:row>
    <x:row r="115">
      <x:c r="A115" s="42" t="str">
        <x:f>IF(C115="","","IDX-"&amp;TEXT(ROW()-6,"000"))</x:f>
      </x:c>
      <x:c r="B115" s="40"/>
      <x:c r="C115" s="40"/>
      <x:c r="D115" s="40"/>
      <x:c r="E115" s="40"/>
      <x:c r="F115" s="40"/>
      <x:c r="G115" s="40"/>
      <x:c r="H115" s="40"/>
      <x:c r="I115" s="40"/>
      <x:c r="J115" s="40"/>
      <x:c r="K115" s="46"/>
      <x:c r="L115" s="40"/>
    </x:row>
    <x:row r="116">
      <x:c r="A116" s="42" t="str">
        <x:f>IF(C116="","","IDX-"&amp;TEXT(ROW()-6,"000"))</x:f>
      </x:c>
      <x:c r="B116" s="40"/>
      <x:c r="C116" s="40"/>
      <x:c r="D116" s="40"/>
      <x:c r="E116" s="40"/>
      <x:c r="F116" s="40"/>
      <x:c r="G116" s="40"/>
      <x:c r="H116" s="40"/>
      <x:c r="I116" s="40"/>
      <x:c r="J116" s="40"/>
      <x:c r="K116" s="46"/>
      <x:c r="L116" s="40"/>
    </x:row>
    <x:row r="117">
      <x:c r="A117" s="42" t="str">
        <x:f>IF(C117="","","IDX-"&amp;TEXT(ROW()-6,"000"))</x:f>
      </x:c>
      <x:c r="B117" s="40"/>
      <x:c r="C117" s="40"/>
      <x:c r="D117" s="40"/>
      <x:c r="E117" s="40"/>
      <x:c r="F117" s="40"/>
      <x:c r="G117" s="40"/>
      <x:c r="H117" s="40"/>
      <x:c r="I117" s="40"/>
      <x:c r="J117" s="40"/>
      <x:c r="K117" s="46"/>
      <x:c r="L117" s="40"/>
    </x:row>
    <x:row r="118">
      <x:c r="A118" s="42" t="str">
        <x:f>IF(C118="","","IDX-"&amp;TEXT(ROW()-6,"000"))</x:f>
      </x:c>
      <x:c r="B118" s="40"/>
      <x:c r="C118" s="40"/>
      <x:c r="D118" s="40"/>
      <x:c r="E118" s="40"/>
      <x:c r="F118" s="40"/>
      <x:c r="G118" s="40"/>
      <x:c r="H118" s="40"/>
      <x:c r="I118" s="40"/>
      <x:c r="J118" s="40"/>
      <x:c r="K118" s="46"/>
      <x:c r="L118" s="40"/>
    </x:row>
    <x:row r="119">
      <x:c r="A119" s="42" t="str">
        <x:f>IF(C119="","","IDX-"&amp;TEXT(ROW()-6,"000"))</x:f>
      </x:c>
      <x:c r="B119" s="40"/>
      <x:c r="C119" s="40"/>
      <x:c r="D119" s="40"/>
      <x:c r="E119" s="40"/>
      <x:c r="F119" s="40"/>
      <x:c r="G119" s="40"/>
      <x:c r="H119" s="40"/>
      <x:c r="I119" s="40"/>
      <x:c r="J119" s="40"/>
      <x:c r="K119" s="46"/>
      <x:c r="L119" s="40"/>
    </x:row>
    <x:row r="120">
      <x:c r="A120" s="42" t="str">
        <x:f>IF(C120="","","IDX-"&amp;TEXT(ROW()-6,"000"))</x:f>
      </x:c>
      <x:c r="B120" s="40"/>
      <x:c r="C120" s="40"/>
      <x:c r="D120" s="40"/>
      <x:c r="E120" s="40"/>
      <x:c r="F120" s="40"/>
      <x:c r="G120" s="40"/>
      <x:c r="H120" s="40"/>
      <x:c r="I120" s="40"/>
      <x:c r="J120" s="40"/>
      <x:c r="K120" s="46"/>
      <x:c r="L120" s="40"/>
    </x:row>
    <x:row r="121">
      <x:c r="A121" s="42" t="str">
        <x:f>IF(C121="","","IDX-"&amp;TEXT(ROW()-6,"000"))</x:f>
      </x:c>
      <x:c r="B121" s="40"/>
      <x:c r="C121" s="40"/>
      <x:c r="D121" s="40"/>
      <x:c r="E121" s="40"/>
      <x:c r="F121" s="40"/>
      <x:c r="G121" s="40"/>
      <x:c r="H121" s="40"/>
      <x:c r="I121" s="40"/>
      <x:c r="J121" s="40"/>
      <x:c r="K121" s="46"/>
      <x:c r="L121" s="40"/>
    </x:row>
    <x:row r="122">
      <x:c r="A122" s="42" t="str">
        <x:f>IF(C122="","","IDX-"&amp;TEXT(ROW()-6,"000"))</x:f>
      </x:c>
      <x:c r="B122" s="40"/>
      <x:c r="C122" s="40"/>
      <x:c r="D122" s="40"/>
      <x:c r="E122" s="40"/>
      <x:c r="F122" s="40"/>
      <x:c r="G122" s="40"/>
      <x:c r="H122" s="40"/>
      <x:c r="I122" s="40"/>
      <x:c r="J122" s="40"/>
      <x:c r="K122" s="46"/>
      <x:c r="L122" s="40"/>
    </x:row>
    <x:row r="123">
      <x:c r="A123" s="42" t="str">
        <x:f>IF(C123="","","IDX-"&amp;TEXT(ROW()-6,"000"))</x:f>
      </x:c>
      <x:c r="B123" s="40"/>
      <x:c r="C123" s="40"/>
      <x:c r="D123" s="40"/>
      <x:c r="E123" s="40"/>
      <x:c r="F123" s="40"/>
      <x:c r="G123" s="40"/>
      <x:c r="H123" s="40"/>
      <x:c r="I123" s="40"/>
      <x:c r="J123" s="40"/>
      <x:c r="K123" s="46"/>
      <x:c r="L123" s="40"/>
    </x:row>
    <x:row r="124">
      <x:c r="A124" s="42" t="str">
        <x:f>IF(C124="","","IDX-"&amp;TEXT(ROW()-6,"000"))</x:f>
      </x:c>
      <x:c r="B124" s="40"/>
      <x:c r="C124" s="40"/>
      <x:c r="D124" s="40"/>
      <x:c r="E124" s="40"/>
      <x:c r="F124" s="40"/>
      <x:c r="G124" s="40"/>
      <x:c r="H124" s="40"/>
      <x:c r="I124" s="40"/>
      <x:c r="J124" s="40"/>
      <x:c r="K124" s="46"/>
      <x:c r="L124" s="40"/>
    </x:row>
    <x:row r="125">
      <x:c r="A125" s="42" t="str">
        <x:f>IF(C125="","","IDX-"&amp;TEXT(ROW()-6,"000"))</x:f>
      </x:c>
      <x:c r="B125" s="40"/>
      <x:c r="C125" s="40"/>
      <x:c r="D125" s="40"/>
      <x:c r="E125" s="40"/>
      <x:c r="F125" s="40"/>
      <x:c r="G125" s="40"/>
      <x:c r="H125" s="40"/>
      <x:c r="I125" s="40"/>
      <x:c r="J125" s="40"/>
      <x:c r="K125" s="46"/>
      <x:c r="L125" s="40"/>
    </x:row>
    <x:row r="126">
      <x:c r="A126" s="42" t="str">
        <x:f>IF(C126="","","IDX-"&amp;TEXT(ROW()-6,"000"))</x:f>
      </x:c>
      <x:c r="B126" s="40"/>
      <x:c r="C126" s="40"/>
      <x:c r="D126" s="40"/>
      <x:c r="E126" s="40"/>
      <x:c r="F126" s="40"/>
      <x:c r="G126" s="40"/>
      <x:c r="H126" s="40"/>
      <x:c r="I126" s="40"/>
      <x:c r="J126" s="40"/>
      <x:c r="K126" s="46"/>
      <x:c r="L126" s="40"/>
    </x:row>
    <x:row r="127">
      <x:c r="A127" s="42" t="str">
        <x:f>IF(C127="","","IDX-"&amp;TEXT(ROW()-6,"000"))</x:f>
      </x:c>
      <x:c r="B127" s="40"/>
      <x:c r="C127" s="40"/>
      <x:c r="D127" s="40"/>
      <x:c r="E127" s="40"/>
      <x:c r="F127" s="40"/>
      <x:c r="G127" s="40"/>
      <x:c r="H127" s="40"/>
      <x:c r="I127" s="40"/>
      <x:c r="J127" s="40"/>
      <x:c r="K127" s="46"/>
      <x:c r="L127" s="40"/>
    </x:row>
    <x:row r="128">
      <x:c r="A128" s="42" t="str">
        <x:f>IF(C128="","","IDX-"&amp;TEXT(ROW()-6,"000"))</x:f>
      </x:c>
      <x:c r="B128" s="40"/>
      <x:c r="C128" s="40"/>
      <x:c r="D128" s="40"/>
      <x:c r="E128" s="40"/>
      <x:c r="F128" s="40"/>
      <x:c r="G128" s="40"/>
      <x:c r="H128" s="40"/>
      <x:c r="I128" s="40"/>
      <x:c r="J128" s="40"/>
      <x:c r="K128" s="46"/>
      <x:c r="L128" s="40"/>
    </x:row>
    <x:row r="129">
      <x:c r="A129" s="42" t="str">
        <x:f>IF(C129="","","IDX-"&amp;TEXT(ROW()-6,"000"))</x:f>
      </x:c>
      <x:c r="B129" s="40"/>
      <x:c r="C129" s="40"/>
      <x:c r="D129" s="40"/>
      <x:c r="E129" s="40"/>
      <x:c r="F129" s="40"/>
      <x:c r="G129" s="40"/>
      <x:c r="H129" s="40"/>
      <x:c r="I129" s="40"/>
      <x:c r="J129" s="40"/>
      <x:c r="K129" s="46"/>
      <x:c r="L129" s="40"/>
    </x:row>
    <x:row r="130">
      <x:c r="A130" s="42" t="str">
        <x:f>IF(C130="","","IDX-"&amp;TEXT(ROW()-6,"000"))</x:f>
      </x:c>
      <x:c r="B130" s="40"/>
      <x:c r="C130" s="40"/>
      <x:c r="D130" s="40"/>
      <x:c r="E130" s="40"/>
      <x:c r="F130" s="40"/>
      <x:c r="G130" s="40"/>
      <x:c r="H130" s="40"/>
      <x:c r="I130" s="40"/>
      <x:c r="J130" s="40"/>
      <x:c r="K130" s="46"/>
      <x:c r="L130" s="40"/>
    </x:row>
    <x:row r="131">
      <x:c r="A131" s="42" t="str">
        <x:f>IF(C131="","","IDX-"&amp;TEXT(ROW()-6,"000"))</x:f>
      </x:c>
      <x:c r="B131" s="40"/>
      <x:c r="C131" s="40"/>
      <x:c r="D131" s="40"/>
      <x:c r="E131" s="40"/>
      <x:c r="F131" s="40"/>
      <x:c r="G131" s="40"/>
      <x:c r="H131" s="40"/>
      <x:c r="I131" s="40"/>
      <x:c r="J131" s="40"/>
      <x:c r="K131" s="46"/>
      <x:c r="L131" s="40"/>
    </x:row>
    <x:row r="132">
      <x:c r="A132" s="42" t="str">
        <x:f>IF(C132="","","IDX-"&amp;TEXT(ROW()-6,"000"))</x:f>
      </x:c>
      <x:c r="B132" s="40"/>
      <x:c r="C132" s="40"/>
      <x:c r="D132" s="40"/>
      <x:c r="E132" s="40"/>
      <x:c r="F132" s="40"/>
      <x:c r="G132" s="40"/>
      <x:c r="H132" s="40"/>
      <x:c r="I132" s="40"/>
      <x:c r="J132" s="40"/>
      <x:c r="K132" s="46"/>
      <x:c r="L132" s="40"/>
    </x:row>
    <x:row r="133">
      <x:c r="A133" s="42" t="str">
        <x:f>IF(C133="","","IDX-"&amp;TEXT(ROW()-6,"000"))</x:f>
      </x:c>
      <x:c r="B133" s="40"/>
      <x:c r="C133" s="40"/>
      <x:c r="D133" s="40"/>
      <x:c r="E133" s="40"/>
      <x:c r="F133" s="40"/>
      <x:c r="G133" s="40"/>
      <x:c r="H133" s="40"/>
      <x:c r="I133" s="40"/>
      <x:c r="J133" s="40"/>
      <x:c r="K133" s="46"/>
      <x:c r="L133" s="40"/>
    </x:row>
    <x:row r="134">
      <x:c r="A134" s="42" t="str">
        <x:f>IF(C134="","","IDX-"&amp;TEXT(ROW()-6,"000"))</x:f>
      </x:c>
      <x:c r="B134" s="40"/>
      <x:c r="C134" s="40"/>
      <x:c r="D134" s="40"/>
      <x:c r="E134" s="40"/>
      <x:c r="F134" s="40"/>
      <x:c r="G134" s="40"/>
      <x:c r="H134" s="40"/>
      <x:c r="I134" s="40"/>
      <x:c r="J134" s="40"/>
      <x:c r="K134" s="46"/>
      <x:c r="L134" s="40"/>
    </x:row>
    <x:row r="135">
      <x:c r="A135" s="42" t="str">
        <x:f>IF(C135="","","IDX-"&amp;TEXT(ROW()-6,"000"))</x:f>
      </x:c>
      <x:c r="B135" s="40"/>
      <x:c r="C135" s="40"/>
      <x:c r="D135" s="40"/>
      <x:c r="E135" s="40"/>
      <x:c r="F135" s="40"/>
      <x:c r="G135" s="40"/>
      <x:c r="H135" s="40"/>
      <x:c r="I135" s="40"/>
      <x:c r="J135" s="40"/>
      <x:c r="K135" s="46"/>
      <x:c r="L135" s="40"/>
    </x:row>
    <x:row r="136">
      <x:c r="A136" s="42" t="str">
        <x:f>IF(C136="","","IDX-"&amp;TEXT(ROW()-6,"000"))</x:f>
      </x:c>
      <x:c r="B136" s="40"/>
      <x:c r="C136" s="40"/>
      <x:c r="D136" s="40"/>
      <x:c r="E136" s="40"/>
      <x:c r="F136" s="40"/>
      <x:c r="G136" s="40"/>
      <x:c r="H136" s="40"/>
      <x:c r="I136" s="40"/>
      <x:c r="J136" s="40"/>
      <x:c r="K136" s="46"/>
      <x:c r="L136" s="40"/>
    </x:row>
    <x:row r="137">
      <x:c r="A137" s="42" t="str">
        <x:f>IF(C137="","","IDX-"&amp;TEXT(ROW()-6,"000"))</x:f>
      </x:c>
      <x:c r="B137" s="40"/>
      <x:c r="C137" s="40"/>
      <x:c r="D137" s="40"/>
      <x:c r="E137" s="40"/>
      <x:c r="F137" s="40"/>
      <x:c r="G137" s="40"/>
      <x:c r="H137" s="40"/>
      <x:c r="I137" s="40"/>
      <x:c r="J137" s="40"/>
      <x:c r="K137" s="46"/>
      <x:c r="L137" s="40"/>
    </x:row>
    <x:row r="138">
      <x:c r="A138" s="42" t="str">
        <x:f>IF(C138="","","IDX-"&amp;TEXT(ROW()-6,"000"))</x:f>
      </x:c>
      <x:c r="B138" s="40"/>
      <x:c r="C138" s="40"/>
      <x:c r="D138" s="40"/>
      <x:c r="E138" s="40"/>
      <x:c r="F138" s="40"/>
      <x:c r="G138" s="40"/>
      <x:c r="H138" s="40"/>
      <x:c r="I138" s="40"/>
      <x:c r="J138" s="40"/>
      <x:c r="K138" s="46"/>
      <x:c r="L138" s="40"/>
    </x:row>
    <x:row r="139">
      <x:c r="A139" s="42" t="str">
        <x:f>IF(C139="","","IDX-"&amp;TEXT(ROW()-6,"000"))</x:f>
      </x:c>
      <x:c r="B139" s="40"/>
      <x:c r="C139" s="40"/>
      <x:c r="D139" s="40"/>
      <x:c r="E139" s="40"/>
      <x:c r="F139" s="40"/>
      <x:c r="G139" s="40"/>
      <x:c r="H139" s="40"/>
      <x:c r="I139" s="40"/>
      <x:c r="J139" s="40"/>
      <x:c r="K139" s="46"/>
      <x:c r="L139" s="40"/>
    </x:row>
    <x:row r="140">
      <x:c r="A140" s="42" t="str">
        <x:f>IF(C140="","","IDX-"&amp;TEXT(ROW()-6,"000"))</x:f>
      </x:c>
      <x:c r="B140" s="40"/>
      <x:c r="C140" s="40"/>
      <x:c r="D140" s="40"/>
      <x:c r="E140" s="40"/>
      <x:c r="F140" s="40"/>
      <x:c r="G140" s="40"/>
      <x:c r="H140" s="40"/>
      <x:c r="I140" s="40"/>
      <x:c r="J140" s="40"/>
      <x:c r="K140" s="46"/>
      <x:c r="L140" s="40"/>
    </x:row>
    <x:row r="141">
      <x:c r="A141" s="42" t="str">
        <x:f>IF(C141="","","IDX-"&amp;TEXT(ROW()-6,"000"))</x:f>
      </x:c>
      <x:c r="B141" s="40"/>
      <x:c r="C141" s="40"/>
      <x:c r="D141" s="40"/>
      <x:c r="E141" s="40"/>
      <x:c r="F141" s="40"/>
      <x:c r="G141" s="40"/>
      <x:c r="H141" s="40"/>
      <x:c r="I141" s="40"/>
      <x:c r="J141" s="40"/>
      <x:c r="K141" s="46"/>
      <x:c r="L141" s="40"/>
    </x:row>
    <x:row r="142">
      <x:c r="A142" s="42" t="str">
        <x:f>IF(C142="","","IDX-"&amp;TEXT(ROW()-6,"000"))</x:f>
      </x:c>
      <x:c r="B142" s="40"/>
      <x:c r="C142" s="40"/>
      <x:c r="D142" s="40"/>
      <x:c r="E142" s="40"/>
      <x:c r="F142" s="40"/>
      <x:c r="G142" s="40"/>
      <x:c r="H142" s="40"/>
      <x:c r="I142" s="40"/>
      <x:c r="J142" s="40"/>
      <x:c r="K142" s="46"/>
      <x:c r="L142" s="40"/>
    </x:row>
    <x:row r="143">
      <x:c r="A143" s="42" t="str">
        <x:f>IF(C143="","","IDX-"&amp;TEXT(ROW()-6,"000"))</x:f>
      </x:c>
      <x:c r="B143" s="40"/>
      <x:c r="C143" s="40"/>
      <x:c r="D143" s="40"/>
      <x:c r="E143" s="40"/>
      <x:c r="F143" s="40"/>
      <x:c r="G143" s="40"/>
      <x:c r="H143" s="40"/>
      <x:c r="I143" s="40"/>
      <x:c r="J143" s="40"/>
      <x:c r="K143" s="46"/>
      <x:c r="L143" s="40"/>
    </x:row>
    <x:row r="144">
      <x:c r="A144" s="42" t="str">
        <x:f>IF(C144="","","IDX-"&amp;TEXT(ROW()-6,"000"))</x:f>
      </x:c>
      <x:c r="B144" s="40"/>
      <x:c r="C144" s="40"/>
      <x:c r="D144" s="40"/>
      <x:c r="E144" s="40"/>
      <x:c r="F144" s="40"/>
      <x:c r="G144" s="40"/>
      <x:c r="H144" s="40"/>
      <x:c r="I144" s="40"/>
      <x:c r="J144" s="40"/>
      <x:c r="K144" s="46"/>
      <x:c r="L144" s="40"/>
    </x:row>
    <x:row r="145">
      <x:c r="A145" s="42" t="str">
        <x:f>IF(C145="","","IDX-"&amp;TEXT(ROW()-6,"000"))</x:f>
      </x:c>
      <x:c r="B145" s="40"/>
      <x:c r="C145" s="40"/>
      <x:c r="D145" s="40"/>
      <x:c r="E145" s="40"/>
      <x:c r="F145" s="40"/>
      <x:c r="G145" s="40"/>
      <x:c r="H145" s="40"/>
      <x:c r="I145" s="40"/>
      <x:c r="J145" s="40"/>
      <x:c r="K145" s="46"/>
      <x:c r="L145" s="40"/>
    </x:row>
    <x:row r="146">
      <x:c r="A146" s="42" t="str">
        <x:f>IF(C146="","","IDX-"&amp;TEXT(ROW()-6,"000"))</x:f>
      </x:c>
      <x:c r="B146" s="40"/>
      <x:c r="C146" s="40"/>
      <x:c r="D146" s="40"/>
      <x:c r="E146" s="40"/>
      <x:c r="F146" s="40"/>
      <x:c r="G146" s="40"/>
      <x:c r="H146" s="40"/>
      <x:c r="I146" s="40"/>
      <x:c r="J146" s="40"/>
      <x:c r="K146" s="46"/>
      <x:c r="L146" s="40"/>
    </x:row>
    <x:row r="147">
      <x:c r="A147" s="42" t="str">
        <x:f>IF(C147="","","IDX-"&amp;TEXT(ROW()-6,"000"))</x:f>
      </x:c>
      <x:c r="B147" s="40"/>
      <x:c r="C147" s="40"/>
      <x:c r="D147" s="40"/>
      <x:c r="E147" s="40"/>
      <x:c r="F147" s="40"/>
      <x:c r="G147" s="40"/>
      <x:c r="H147" s="40"/>
      <x:c r="I147" s="40"/>
      <x:c r="J147" s="40"/>
      <x:c r="K147" s="46"/>
      <x:c r="L147" s="40"/>
    </x:row>
    <x:row r="148">
      <x:c r="A148" s="42" t="str">
        <x:f>IF(C148="","","IDX-"&amp;TEXT(ROW()-6,"000"))</x:f>
      </x:c>
      <x:c r="B148" s="40"/>
      <x:c r="C148" s="40"/>
      <x:c r="D148" s="40"/>
      <x:c r="E148" s="40"/>
      <x:c r="F148" s="40"/>
      <x:c r="G148" s="40"/>
      <x:c r="H148" s="40"/>
      <x:c r="I148" s="40"/>
      <x:c r="J148" s="40"/>
      <x:c r="K148" s="46"/>
      <x:c r="L148" s="40"/>
    </x:row>
    <x:row r="149">
      <x:c r="A149" s="42" t="str">
        <x:f>IF(C149="","","IDX-"&amp;TEXT(ROW()-6,"000"))</x:f>
      </x:c>
      <x:c r="B149" s="40"/>
      <x:c r="C149" s="40"/>
      <x:c r="D149" s="40"/>
      <x:c r="E149" s="40"/>
      <x:c r="F149" s="40"/>
      <x:c r="G149" s="40"/>
      <x:c r="H149" s="40"/>
      <x:c r="I149" s="40"/>
      <x:c r="J149" s="40"/>
      <x:c r="K149" s="46"/>
      <x:c r="L149" s="40"/>
    </x:row>
    <x:row r="150">
      <x:c r="A150" s="42" t="str">
        <x:f>IF(C150="","","IDX-"&amp;TEXT(ROW()-6,"000"))</x:f>
      </x:c>
      <x:c r="B150" s="40"/>
      <x:c r="C150" s="40"/>
      <x:c r="D150" s="40"/>
      <x:c r="E150" s="40"/>
      <x:c r="F150" s="40"/>
      <x:c r="G150" s="40"/>
      <x:c r="H150" s="40"/>
      <x:c r="I150" s="40"/>
      <x:c r="J150" s="40"/>
      <x:c r="K150" s="46"/>
      <x:c r="L150" s="40"/>
    </x:row>
    <x:row r="151">
      <x:c r="A151" s="42" t="str">
        <x:f>IF(C151="","","IDX-"&amp;TEXT(ROW()-6,"000"))</x:f>
      </x:c>
      <x:c r="B151" s="40"/>
      <x:c r="C151" s="40"/>
      <x:c r="D151" s="40"/>
      <x:c r="E151" s="40"/>
      <x:c r="F151" s="40"/>
      <x:c r="G151" s="40"/>
      <x:c r="H151" s="40"/>
      <x:c r="I151" s="40"/>
      <x:c r="J151" s="40"/>
      <x:c r="K151" s="46"/>
      <x:c r="L151" s="40"/>
    </x:row>
    <x:row r="152">
      <x:c r="A152" s="42" t="str">
        <x:f>IF(C152="","","IDX-"&amp;TEXT(ROW()-6,"000"))</x:f>
      </x:c>
      <x:c r="B152" s="40"/>
      <x:c r="C152" s="40"/>
      <x:c r="D152" s="40"/>
      <x:c r="E152" s="40"/>
      <x:c r="F152" s="40"/>
      <x:c r="G152" s="40"/>
      <x:c r="H152" s="40"/>
      <x:c r="I152" s="40"/>
      <x:c r="J152" s="40"/>
      <x:c r="K152" s="46"/>
      <x:c r="L152" s="40"/>
    </x:row>
    <x:row r="153">
      <x:c r="A153" s="42" t="str">
        <x:f>IF(C153="","","IDX-"&amp;TEXT(ROW()-6,"000"))</x:f>
      </x:c>
      <x:c r="B153" s="40"/>
      <x:c r="C153" s="40"/>
      <x:c r="D153" s="40"/>
      <x:c r="E153" s="40"/>
      <x:c r="F153" s="40"/>
      <x:c r="G153" s="40"/>
      <x:c r="H153" s="40"/>
      <x:c r="I153" s="40"/>
      <x:c r="J153" s="40"/>
      <x:c r="K153" s="46"/>
      <x:c r="L153" s="40"/>
    </x:row>
    <x:row r="154">
      <x:c r="A154" s="42" t="str">
        <x:f>IF(C154="","","IDX-"&amp;TEXT(ROW()-6,"000"))</x:f>
      </x:c>
      <x:c r="B154" s="40"/>
      <x:c r="C154" s="40"/>
      <x:c r="D154" s="40"/>
      <x:c r="E154" s="40"/>
      <x:c r="F154" s="40"/>
      <x:c r="G154" s="40"/>
      <x:c r="H154" s="40"/>
      <x:c r="I154" s="40"/>
      <x:c r="J154" s="40"/>
      <x:c r="K154" s="46"/>
      <x:c r="L154" s="40"/>
    </x:row>
    <x:row r="155">
      <x:c r="A155" s="42" t="str">
        <x:f>IF(C155="","","IDX-"&amp;TEXT(ROW()-6,"000"))</x:f>
      </x:c>
      <x:c r="B155" s="40"/>
      <x:c r="C155" s="40"/>
      <x:c r="D155" s="40"/>
      <x:c r="E155" s="40"/>
      <x:c r="F155" s="40"/>
      <x:c r="G155" s="40"/>
      <x:c r="H155" s="40"/>
      <x:c r="I155" s="40"/>
      <x:c r="J155" s="40"/>
      <x:c r="K155" s="46"/>
      <x:c r="L155" s="40"/>
    </x:row>
    <x:row r="156">
      <x:c r="A156" s="42" t="str">
        <x:f>IF(C156="","","IDX-"&amp;TEXT(ROW()-6,"000"))</x:f>
      </x:c>
      <x:c r="B156" s="40"/>
      <x:c r="C156" s="40"/>
      <x:c r="D156" s="40"/>
      <x:c r="E156" s="40"/>
      <x:c r="F156" s="40"/>
      <x:c r="G156" s="40"/>
      <x:c r="H156" s="40"/>
      <x:c r="I156" s="40"/>
      <x:c r="J156" s="40"/>
      <x:c r="K156" s="46"/>
      <x:c r="L156" s="40"/>
    </x:row>
  </x:sheetData>
  <x:mergeCells>
    <x:mergeCell ref="A1:L1"/>
    <x:mergeCell ref="A3:L4"/>
  </x:mergeCells>
  <x:conditionalFormatting sqref="H7:H156">
    <x:cfRule type="expression" dxfId="7" priority="1">
      <x:formula>H7="Complete"</x:formula>
    </x:cfRule>
    <x:cfRule type="expression" dxfId="8" priority="2">
      <x:formula>OR(H7="Not started",H7="In progress")</x:formula>
    </x:cfRule>
  </x:conditionalFormatting>
  <x:dataValidations count="3">
    <x:dataValidation type="list" sqref="D7:D156">
      <x:formula1>'01_Setup'!$B$27:$B$36</x:formula1>
    </x:dataValidation>
    <x:dataValidation type="list" sqref="E7:E156">
      <x:formula1>'01_Setup'!$B$18:$B$23</x:formula1>
    </x:dataValidation>
    <x:dataValidation type="list" sqref="H7:H156">
      <x:formula1>'99_Lists'!$C$4:$C$7</x:formula1>
    </x:dataValidation>
  </x:dataValidations>
  <x:pageMargins left="0.7" right="0.7" top="0.75" bottom="0.75" header="0.3" footer="0.3"/>
  <x:tableParts count="1">
    <x:tablePart xmlns:r="http://schemas.openxmlformats.org/officeDocument/2006/relationships" r:id="R351f0d42c7974441"/>
  </x:tableParts>
</x:worksheet>
</file>

<file path=xl/worksheets/sheet10.xml><?xml version="1.0" encoding="utf-8"?>
<x:worksheet xmlns:x="http://schemas.openxmlformats.org/spreadsheetml/2006/main">
  <x:sheetFormatPr defaultRowHeight="15"/>
  <x:cols>
    <x:col min="1" max="1" width="26" hidden="0" customWidth="1"/>
    <x:col min="2" max="2" width="22" hidden="0" customWidth="1"/>
    <x:col min="3" max="3" width="16" hidden="0" customWidth="1"/>
    <x:col min="4" max="4" width="16" hidden="0" customWidth="1"/>
    <x:col min="5" max="5" width="16" hidden="0" customWidth="1"/>
    <x:col min="6" max="6" width="16" hidden="0" customWidth="1"/>
    <x:col min="8" max="8" width="30" hidden="0" customWidth="1"/>
    <x:col min="9" max="9" width="18" hidden="0" customWidth="1"/>
    <x:col min="10" max="10" width="16" hidden="0" customWidth="1"/>
    <x:col min="11" max="11" width="16" hidden="0" customWidth="1"/>
    <x:col min="12" max="12" width="16" hidden="0" customWidth="1"/>
    <x:col min="13" max="13" width="16" hidden="0" customWidth="1"/>
    <x:col min="14" max="14" width="16" hidden="0" customWidth="1"/>
  </x:cols>
  <x:sheetData>
    <x:row r="1" ht="28" customHeight="1">
      <x:c r="A1" s="5" t="str">
        <x:v>Accountant Handover Cover</x:v>
      </x:c>
      <x:c r="B1" s="5"/>
      <x:c r="C1" s="5"/>
      <x:c r="D1" s="5"/>
      <x:c r="E1" s="5"/>
      <x:c r="F1" s="5"/>
      <x:c r="G1" s="5"/>
      <x:c r="H1" s="5"/>
      <x:c r="I1" s="5"/>
      <x:c r="J1" s="5"/>
      <x:c r="K1" s="5"/>
      <x:c r="L1" s="5"/>
      <x:c r="M1" s="5"/>
      <x:c r="N1" s="5"/>
    </x:row>
    <x:row r="3">
      <x:c r="A3" s="15" t="str">
        <x:v>Prepared from the final annual records. Review open queries and evidence status before relying on the figures.</x:v>
      </x:c>
      <x:c r="B3" s="15"/>
      <x:c r="C3" s="15"/>
      <x:c r="D3" s="15"/>
      <x:c r="E3" s="15"/>
      <x:c r="F3" s="15"/>
      <x:c r="G3" s="15"/>
      <x:c r="H3" s="15"/>
      <x:c r="I3" s="15"/>
      <x:c r="J3" s="15"/>
      <x:c r="K3" s="15"/>
      <x:c r="L3" s="15"/>
      <x:c r="M3" s="15"/>
      <x:c r="N3" s="15"/>
    </x:row>
    <x:row r="5" ht="22" customHeight="1">
      <x:c r="A5" s="22" t="str">
        <x:v>Client and Engagement</x:v>
      </x:c>
      <x:c r="B5" s="22"/>
      <x:c r="C5" s="22"/>
      <x:c r="D5" s="22"/>
      <x:c r="E5" s="22"/>
      <x:c r="F5" s="22"/>
      <x:c r="H5" s="22" t="str">
        <x:v>Portfolio Overview</x:v>
      </x:c>
      <x:c r="I5" s="22"/>
      <x:c r="J5" s="22"/>
      <x:c r="K5" s="22"/>
      <x:c r="L5" s="22"/>
      <x:c r="M5" s="22"/>
      <x:c r="N5" s="22"/>
    </x:row>
    <x:row r="6">
      <x:c r="A6" s="56" t="str">
        <x:v>Client / household</x:v>
      </x:c>
      <x:c r="B6" s="42" t="str">
        <x:f>IF('01_Setup'!B9="","",'01_Setup'!B9&amp;"")</x:f>
      </x:c>
      <x:c r="H6" s="28" t="str">
        <x:v>Measure</x:v>
      </x:c>
      <x:c r="I6" s="28" t="str">
        <x:v>Amount</x:v>
      </x:c>
    </x:row>
    <x:row r="7">
      <x:c r="A7" s="56" t="str">
        <x:v>Tax year</x:v>
      </x:c>
      <x:c r="B7" s="42" t="str">
        <x:f>'01_Setup'!B6</x:f>
        <x:v>2026-27</x:v>
      </x:c>
      <x:c r="H7" t="str">
        <x:v>Active properties</x:v>
      </x:c>
      <x:c r="I7" s="42" t="n">
        <x:f>'02_Dashboard'!B7</x:f>
        <x:v>1</x:v>
      </x:c>
    </x:row>
    <x:row r="8">
      <x:c r="A8" s="56" t="str">
        <x:v>Accounting basis</x:v>
      </x:c>
      <x:c r="B8" s="42" t="str">
        <x:f>'01_Setup'!B13</x:f>
        <x:v>Cash basis</x:v>
      </x:c>
      <x:c r="H8" t="str">
        <x:v>Gross receipts</x:v>
      </x:c>
      <x:c r="I8" s="54" t="n">
        <x:f>'02_Dashboard'!B9</x:f>
        <x:v>0</x:v>
      </x:c>
    </x:row>
    <x:row r="9">
      <x:c r="A9" s="56" t="str">
        <x:v>Accountant / firm</x:v>
      </x:c>
      <x:c r="B9" s="42" t="str">
        <x:f>IF('01_Setup'!B11="","",'01_Setup'!B11&amp;"")</x:f>
      </x:c>
      <x:c r="H9" t="str">
        <x:v>Non-finance deductions</x:v>
      </x:c>
      <x:c r="I9" s="54" t="n">
        <x:f>'02_Dashboard'!B10</x:f>
        <x:v>0</x:v>
      </x:c>
    </x:row>
    <x:row r="10">
      <x:c r="A10" s="56" t="str">
        <x:v>Engagement reference</x:v>
      </x:c>
      <x:c r="B10" s="42" t="str">
        <x:f>IF('01_Setup'!B12="","",'01_Setup'!B12&amp;"")</x:f>
      </x:c>
      <x:c r="H10" t="str">
        <x:v>Property profit</x:v>
      </x:c>
      <x:c r="I10" s="54" t="n">
        <x:f>'02_Dashboard'!B11</x:f>
        <x:v>0</x:v>
      </x:c>
    </x:row>
    <x:row r="11">
      <x:c r="A11" s="56" t="str">
        <x:v>Pack prepared</x:v>
      </x:c>
      <x:c r="B11" s="44" t="str">
        <x:f>IF('01_Setup'!B14="","",'01_Setup'!B14)</x:f>
      </x:c>
      <x:c r="H11" t="str">
        <x:v>Residential finance costs</x:v>
      </x:c>
      <x:c r="I11" s="54" t="n">
        <x:f>'02_Dashboard'!B12</x:f>
        <x:v>0</x:v>
      </x:c>
    </x:row>
    <x:row r="12">
      <x:c r="A12" s="56" t="str">
        <x:v>Overall status</x:v>
      </x:c>
      <x:c r="B12" s="42" t="str">
        <x:f>'02_Dashboard'!G15</x:f>
        <x:v>REVIEW</x:v>
      </x:c>
      <x:c r="H12" t="str">
        <x:v>Capital additions</x:v>
      </x:c>
      <x:c r="I12" s="54" t="n">
        <x:f>'02_Dashboard'!B13</x:f>
        <x:v>0</x:v>
      </x:c>
    </x:row>
    <x:row r="13">
      <x:c r="H13" t="str">
        <x:v>Net cash movement</x:v>
      </x:c>
      <x:c r="I13" s="54" t="n">
        <x:f>'02_Dashboard'!B14</x:f>
        <x:v>0</x:v>
      </x:c>
    </x:row>
    <x:row r="15" ht="22" customHeight="1">
      <x:c r="A15" s="22" t="str">
        <x:v>Taxpayer Summary</x:v>
      </x:c>
      <x:c r="B15" s="22"/>
      <x:c r="C15" s="22"/>
      <x:c r="D15" s="22"/>
      <x:c r="E15" s="22"/>
      <x:c r="F15" s="22"/>
      <x:c r="G15" s="22"/>
      <x:c r="H15" s="22"/>
      <x:c r="I15" s="22"/>
      <x:c r="J15" s="22"/>
      <x:c r="K15" s="22"/>
      <x:c r="L15" s="22"/>
      <x:c r="M15" s="22"/>
      <x:c r="N15" s="22"/>
    </x:row>
    <x:row r="16">
      <x:c r="A16" s="28" t="str">
        <x:v>Owner</x:v>
      </x:c>
      <x:c r="B16" s="28" t="str">
        <x:v>Property Profit</x:v>
      </x:c>
      <x:c r="C16" s="28" t="str">
        <x:v>Finance Costs</x:v>
      </x:c>
      <x:c r="D16" s="28" t="str">
        <x:v>Finance Reduction</x:v>
      </x:c>
      <x:c r="E16" s="28" t="str">
        <x:v>Finance C/F</x:v>
      </x:c>
      <x:c r="F16" s="28" t="str">
        <x:v>SA Balance</x:v>
      </x:c>
      <x:c r="G16" s="28" t="str">
        <x:v>Tax Reserve</x:v>
      </x:c>
      <x:c r="H16" s="28" t="str">
        <x:v>Return Status</x:v>
      </x:c>
    </x:row>
    <x:row r="17">
      <x:c r="A17" s="42" t="str">
        <x:f>IF('04_Owner_Tax_Summary'!B7="","",IF('04_Owner_Tax_Summary'!C7="",'04_Owner_Tax_Summary'!B7,'04_Owner_Tax_Summary'!C7&amp;""))</x:f>
        <x:v>O01</x:v>
      </x:c>
      <x:c r="B17" s="54" t="n">
        <x:f>IF(A17="","",IFERROR('04_Owner_Tax_Summary'!G7,0))</x:f>
        <x:v>0</x:v>
      </x:c>
      <x:c r="C17" s="54" t="str">
        <x:f>IF(A17="","",IFERROR('04_Owner_Tax_Summary'!K7,0))</x:f>
      </x:c>
      <x:c r="D17" s="54" t="str">
        <x:f>IF(A17="","",IFERROR('04_Owner_Tax_Summary'!N7,0))</x:f>
      </x:c>
      <x:c r="E17" s="54" t="str">
        <x:f>IF(A17="","",IFERROR('04_Owner_Tax_Summary'!O7,0))</x:f>
      </x:c>
      <x:c r="F17" s="54" t="n">
        <x:f>IF(A17="","",IFERROR('04_Owner_Tax_Summary'!W7,0))</x:f>
        <x:v>0</x:v>
      </x:c>
      <x:c r="G17" s="54" t="n">
        <x:f>IF(A17="","",IFERROR('04_Owner_Tax_Summary'!Z7,0))</x:f>
        <x:v>0</x:v>
      </x:c>
      <x:c r="H17" s="42" t="str">
        <x:f>IF(A17="","",IFERROR('04_Owner_Tax_Summary'!AD7,""))</x:f>
      </x:c>
    </x:row>
    <x:row r="18">
      <x:c r="A18" s="42" t="str">
        <x:f>IF('04_Owner_Tax_Summary'!B8="","",IF('04_Owner_Tax_Summary'!C8="",'04_Owner_Tax_Summary'!B8,'04_Owner_Tax_Summary'!C8&amp;""))</x:f>
      </x:c>
      <x:c r="B18" s="54" t="str">
        <x:f>IF(A18="","",IFERROR('04_Owner_Tax_Summary'!G8,0))</x:f>
      </x:c>
      <x:c r="C18" s="54" t="str">
        <x:f>IF(A18="","",IFERROR('04_Owner_Tax_Summary'!K8,0))</x:f>
      </x:c>
      <x:c r="D18" s="54" t="str">
        <x:f>IF(A18="","",IFERROR('04_Owner_Tax_Summary'!N8,0))</x:f>
      </x:c>
      <x:c r="E18" s="54" t="str">
        <x:f>IF(A18="","",IFERROR('04_Owner_Tax_Summary'!O8,0))</x:f>
      </x:c>
      <x:c r="F18" s="54" t="str">
        <x:f>IF(A18="","",IFERROR('04_Owner_Tax_Summary'!W8,0))</x:f>
      </x:c>
      <x:c r="G18" s="54" t="str">
        <x:f>IF(A18="","",IFERROR('04_Owner_Tax_Summary'!Z8,0))</x:f>
      </x:c>
      <x:c r="H18" s="42" t="str">
        <x:f>IF(A18="","",IFERROR('04_Owner_Tax_Summary'!AD8,""))</x:f>
      </x:c>
    </x:row>
    <x:row r="19">
      <x:c r="A19" s="42" t="str">
        <x:f>IF('04_Owner_Tax_Summary'!B9="","",IF('04_Owner_Tax_Summary'!C9="",'04_Owner_Tax_Summary'!B9,'04_Owner_Tax_Summary'!C9&amp;""))</x:f>
      </x:c>
      <x:c r="B19" s="54" t="str">
        <x:f>IF(A19="","",IFERROR('04_Owner_Tax_Summary'!G9,0))</x:f>
      </x:c>
      <x:c r="C19" s="54" t="str">
        <x:f>IF(A19="","",IFERROR('04_Owner_Tax_Summary'!K9,0))</x:f>
      </x:c>
      <x:c r="D19" s="54" t="str">
        <x:f>IF(A19="","",IFERROR('04_Owner_Tax_Summary'!N9,0))</x:f>
      </x:c>
      <x:c r="E19" s="54" t="str">
        <x:f>IF(A19="","",IFERROR('04_Owner_Tax_Summary'!O9,0))</x:f>
      </x:c>
      <x:c r="F19" s="54" t="str">
        <x:f>IF(A19="","",IFERROR('04_Owner_Tax_Summary'!W9,0))</x:f>
      </x:c>
      <x:c r="G19" s="54" t="str">
        <x:f>IF(A19="","",IFERROR('04_Owner_Tax_Summary'!Z9,0))</x:f>
      </x:c>
      <x:c r="H19" s="42" t="str">
        <x:f>IF(A19="","",IFERROR('04_Owner_Tax_Summary'!AD9,""))</x:f>
      </x:c>
    </x:row>
    <x:row r="20">
      <x:c r="A20" s="42" t="str">
        <x:f>IF('04_Owner_Tax_Summary'!B10="","",IF('04_Owner_Tax_Summary'!C10="",'04_Owner_Tax_Summary'!B10,'04_Owner_Tax_Summary'!C10&amp;""))</x:f>
      </x:c>
      <x:c r="B20" s="54" t="str">
        <x:f>IF(A20="","",IFERROR('04_Owner_Tax_Summary'!G10,0))</x:f>
      </x:c>
      <x:c r="C20" s="54" t="str">
        <x:f>IF(A20="","",IFERROR('04_Owner_Tax_Summary'!K10,0))</x:f>
      </x:c>
      <x:c r="D20" s="54" t="str">
        <x:f>IF(A20="","",IFERROR('04_Owner_Tax_Summary'!N10,0))</x:f>
      </x:c>
      <x:c r="E20" s="54" t="str">
        <x:f>IF(A20="","",IFERROR('04_Owner_Tax_Summary'!O10,0))</x:f>
      </x:c>
      <x:c r="F20" s="54" t="str">
        <x:f>IF(A20="","",IFERROR('04_Owner_Tax_Summary'!W10,0))</x:f>
      </x:c>
      <x:c r="G20" s="54" t="str">
        <x:f>IF(A20="","",IFERROR('04_Owner_Tax_Summary'!Z10,0))</x:f>
      </x:c>
      <x:c r="H20" s="42" t="str">
        <x:f>IF(A20="","",IFERROR('04_Owner_Tax_Summary'!AD10,""))</x:f>
      </x:c>
    </x:row>
    <x:row r="21">
      <x:c r="A21" s="42" t="str">
        <x:f>IF('04_Owner_Tax_Summary'!B11="","",IF('04_Owner_Tax_Summary'!C11="",'04_Owner_Tax_Summary'!B11,'04_Owner_Tax_Summary'!C11&amp;""))</x:f>
      </x:c>
      <x:c r="B21" s="54" t="str">
        <x:f>IF(A21="","",IFERROR('04_Owner_Tax_Summary'!G11,0))</x:f>
      </x:c>
      <x:c r="C21" s="54" t="str">
        <x:f>IF(A21="","",IFERROR('04_Owner_Tax_Summary'!K11,0))</x:f>
      </x:c>
      <x:c r="D21" s="54" t="str">
        <x:f>IF(A21="","",IFERROR('04_Owner_Tax_Summary'!N11,0))</x:f>
      </x:c>
      <x:c r="E21" s="54" t="str">
        <x:f>IF(A21="","",IFERROR('04_Owner_Tax_Summary'!O11,0))</x:f>
      </x:c>
      <x:c r="F21" s="54" t="str">
        <x:f>IF(A21="","",IFERROR('04_Owner_Tax_Summary'!W11,0))</x:f>
      </x:c>
      <x:c r="G21" s="54" t="str">
        <x:f>IF(A21="","",IFERROR('04_Owner_Tax_Summary'!Z11,0))</x:f>
      </x:c>
      <x:c r="H21" s="42" t="str">
        <x:f>IF(A21="","",IFERROR('04_Owner_Tax_Summary'!AD11,""))</x:f>
      </x:c>
    </x:row>
    <x:row r="22">
      <x:c r="A22" s="42" t="str">
        <x:f>IF('04_Owner_Tax_Summary'!B12="","",IF('04_Owner_Tax_Summary'!C12="",'04_Owner_Tax_Summary'!B12,'04_Owner_Tax_Summary'!C12&amp;""))</x:f>
      </x:c>
      <x:c r="B22" s="54" t="str">
        <x:f>IF(A22="","",IFERROR('04_Owner_Tax_Summary'!G12,0))</x:f>
      </x:c>
      <x:c r="C22" s="54" t="str">
        <x:f>IF(A22="","",IFERROR('04_Owner_Tax_Summary'!K12,0))</x:f>
      </x:c>
      <x:c r="D22" s="54" t="str">
        <x:f>IF(A22="","",IFERROR('04_Owner_Tax_Summary'!N12,0))</x:f>
      </x:c>
      <x:c r="E22" s="54" t="str">
        <x:f>IF(A22="","",IFERROR('04_Owner_Tax_Summary'!O12,0))</x:f>
      </x:c>
      <x:c r="F22" s="54" t="str">
        <x:f>IF(A22="","",IFERROR('04_Owner_Tax_Summary'!W12,0))</x:f>
      </x:c>
      <x:c r="G22" s="54" t="str">
        <x:f>IF(A22="","",IFERROR('04_Owner_Tax_Summary'!Z12,0))</x:f>
      </x:c>
      <x:c r="H22" s="42" t="str">
        <x:f>IF(A22="","",IFERROR('04_Owner_Tax_Summary'!AD12,""))</x:f>
      </x:c>
    </x:row>
    <x:row r="25" ht="22" customHeight="1">
      <x:c r="A25" s="22" t="str">
        <x:v>Control and Evidence Position</x:v>
      </x:c>
      <x:c r="B25" s="22"/>
      <x:c r="C25" s="22"/>
      <x:c r="D25" s="22"/>
      <x:c r="E25" s="22"/>
      <x:c r="F25" s="22"/>
      <x:c r="H25" s="22" t="str">
        <x:v>Key Handover Notes and Assumptions</x:v>
      </x:c>
      <x:c r="I25" s="22"/>
      <x:c r="J25" s="22"/>
      <x:c r="K25" s="22"/>
      <x:c r="L25" s="22"/>
      <x:c r="M25" s="22"/>
      <x:c r="N25" s="22"/>
    </x:row>
    <x:row r="26">
      <x:c r="A26" s="28" t="str">
        <x:v>Control</x:v>
      </x:c>
      <x:c r="B26" s="28" t="str">
        <x:v>Open items</x:v>
      </x:c>
      <x:c r="H26" s="60"/>
      <x:c r="I26" s="60"/>
      <x:c r="J26" s="60"/>
      <x:c r="K26" s="60"/>
      <x:c r="L26" s="60"/>
      <x:c r="M26" s="60"/>
      <x:c r="N26" s="60"/>
    </x:row>
    <x:row r="27">
      <x:c r="A27" t="str">
        <x:v>Reconciliation controls</x:v>
      </x:c>
      <x:c r="B27" s="42" t="n">
        <x:f>'02_Dashboard'!G6</x:f>
        <x:v>10</x:v>
      </x:c>
      <x:c r="H27" s="60"/>
      <x:c r="I27" s="60"/>
      <x:c r="J27" s="60"/>
      <x:c r="K27" s="60"/>
      <x:c r="L27" s="60"/>
      <x:c r="M27" s="60"/>
      <x:c r="N27" s="60"/>
    </x:row>
    <x:row r="28">
      <x:c r="A28" t="str">
        <x:v>Residual differences</x:v>
      </x:c>
      <x:c r="B28" s="42" t="n">
        <x:f>'02_Dashboard'!G7</x:f>
        <x:v>0</x:v>
      </x:c>
      <x:c r="H28" s="60"/>
      <x:c r="I28" s="60"/>
      <x:c r="J28" s="60"/>
      <x:c r="K28" s="60"/>
      <x:c r="L28" s="60"/>
      <x:c r="M28" s="60"/>
      <x:c r="N28" s="60"/>
    </x:row>
    <x:row r="29">
      <x:c r="A29" t="str">
        <x:v>Critical/high queries</x:v>
      </x:c>
      <x:c r="B29" s="42" t="n">
        <x:f>'02_Dashboard'!G8</x:f>
        <x:v>0</x:v>
      </x:c>
      <x:c r="H29" s="60"/>
      <x:c r="I29" s="60"/>
      <x:c r="J29" s="60"/>
      <x:c r="K29" s="60"/>
      <x:c r="L29" s="60"/>
      <x:c r="M29" s="60"/>
      <x:c r="N29" s="60"/>
    </x:row>
    <x:row r="30">
      <x:c r="A30" t="str">
        <x:v>All open queries</x:v>
      </x:c>
      <x:c r="B30" s="42" t="n">
        <x:f>'02_Dashboard'!G9</x:f>
        <x:v>0</x:v>
      </x:c>
      <x:c r="H30" s="60"/>
      <x:c r="I30" s="60"/>
      <x:c r="J30" s="60"/>
      <x:c r="K30" s="60"/>
      <x:c r="L30" s="60"/>
      <x:c r="M30" s="60"/>
      <x:c r="N30" s="60"/>
    </x:row>
    <x:row r="31">
      <x:c r="A31" t="str">
        <x:v>Incomplete handover items</x:v>
      </x:c>
      <x:c r="B31" s="42" t="n">
        <x:f>'02_Dashboard'!G10</x:f>
        <x:v>30</x:v>
      </x:c>
      <x:c r="H31" s="60"/>
      <x:c r="I31" s="60"/>
      <x:c r="J31" s="60"/>
      <x:c r="K31" s="60"/>
      <x:c r="L31" s="60"/>
      <x:c r="M31" s="60"/>
      <x:c r="N31" s="60"/>
    </x:row>
    <x:row r="32">
      <x:c r="A32" t="str">
        <x:v>SA mapping differences</x:v>
      </x:c>
      <x:c r="B32" s="42" t="n">
        <x:f>'02_Dashboard'!G11</x:f>
        <x:v>0</x:v>
      </x:c>
      <x:c r="H32" s="60"/>
      <x:c r="I32" s="60"/>
      <x:c r="J32" s="60"/>
      <x:c r="K32" s="60"/>
      <x:c r="L32" s="60"/>
      <x:c r="M32" s="60"/>
      <x:c r="N32" s="60"/>
    </x:row>
    <x:row r="33">
      <x:c r="A33" t="str">
        <x:v>Returns not complete</x:v>
      </x:c>
      <x:c r="B33" s="42" t="n">
        <x:f>'02_Dashboard'!G12</x:f>
        <x:v>1</x:v>
      </x:c>
      <x:c r="H33" s="60"/>
      <x:c r="I33" s="60"/>
      <x:c r="J33" s="60"/>
      <x:c r="K33" s="60"/>
      <x:c r="L33" s="60"/>
      <x:c r="M33" s="60"/>
      <x:c r="N33" s="60"/>
    </x:row>
    <x:row r="36" ht="22" customHeight="1">
      <x:c r="A36" s="22" t="str">
        <x:v>First 10 Logged Queries</x:v>
      </x:c>
      <x:c r="B36" s="22"/>
      <x:c r="C36" s="22"/>
      <x:c r="D36" s="22"/>
      <x:c r="E36" s="22"/>
      <x:c r="F36" s="22"/>
      <x:c r="G36" s="22"/>
      <x:c r="H36" s="22"/>
      <x:c r="I36" s="22"/>
      <x:c r="J36" s="22"/>
      <x:c r="K36" s="22"/>
      <x:c r="L36" s="22"/>
      <x:c r="M36" s="22"/>
      <x:c r="N36" s="22"/>
    </x:row>
    <x:row r="37">
      <x:c r="A37" s="28" t="str">
        <x:v>Query ID</x:v>
      </x:c>
      <x:c r="B37" s="28" t="str">
        <x:v>Property</x:v>
      </x:c>
      <x:c r="C37" s="28" t="str">
        <x:v>Priority</x:v>
      </x:c>
      <x:c r="D37" s="28" t="str">
        <x:v>Description</x:v>
      </x:c>
      <x:c r="E37" s="28" t="str">
        <x:v>Assigned To</x:v>
      </x:c>
      <x:c r="F37" s="28" t="str">
        <x:v>Target Date</x:v>
      </x:c>
    </x:row>
    <x:row r="38">
      <x:c r="A38" s="42" t="str">
        <x:f>IF('06_Unresolved_Queries'!B7="","",'06_Unresolved_Queries'!A7&amp;"")</x:f>
      </x:c>
      <x:c r="B38" s="42" t="str">
        <x:f>IF('06_Unresolved_Queries'!B7="","",'06_Unresolved_Queries'!C7&amp;"")</x:f>
      </x:c>
      <x:c r="C38" s="42" t="str">
        <x:f>IF('06_Unresolved_Queries'!B7="","",'06_Unresolved_Queries'!I7&amp;"")</x:f>
      </x:c>
      <x:c r="D38" s="42" t="str">
        <x:f>IF('06_Unresolved_Queries'!B7="","",'06_Unresolved_Queries'!G7&amp;"")</x:f>
      </x:c>
      <x:c r="E38" s="42" t="str">
        <x:f>IF('06_Unresolved_Queries'!B7="","",'06_Unresolved_Queries'!K7&amp;"")</x:f>
      </x:c>
      <x:c r="F38" s="44" t="str">
        <x:f>IF('06_Unresolved_Queries'!B7="","",'06_Unresolved_Queries'!L7)</x:f>
      </x:c>
    </x:row>
    <x:row r="39">
      <x:c r="A39" s="42" t="str">
        <x:f>IF('06_Unresolved_Queries'!B8="","",'06_Unresolved_Queries'!A8&amp;"")</x:f>
      </x:c>
      <x:c r="B39" s="42" t="str">
        <x:f>IF('06_Unresolved_Queries'!B8="","",'06_Unresolved_Queries'!C8&amp;"")</x:f>
      </x:c>
      <x:c r="C39" s="42" t="str">
        <x:f>IF('06_Unresolved_Queries'!B8="","",'06_Unresolved_Queries'!I8&amp;"")</x:f>
      </x:c>
      <x:c r="D39" s="42" t="str">
        <x:f>IF('06_Unresolved_Queries'!B8="","",'06_Unresolved_Queries'!G8&amp;"")</x:f>
      </x:c>
      <x:c r="E39" s="42" t="str">
        <x:f>IF('06_Unresolved_Queries'!B8="","",'06_Unresolved_Queries'!K8&amp;"")</x:f>
      </x:c>
      <x:c r="F39" s="44" t="str">
        <x:f>IF('06_Unresolved_Queries'!B8="","",'06_Unresolved_Queries'!L8)</x:f>
      </x:c>
    </x:row>
    <x:row r="40">
      <x:c r="A40" s="42" t="str">
        <x:f>IF('06_Unresolved_Queries'!B9="","",'06_Unresolved_Queries'!A9&amp;"")</x:f>
      </x:c>
      <x:c r="B40" s="42" t="str">
        <x:f>IF('06_Unresolved_Queries'!B9="","",'06_Unresolved_Queries'!C9&amp;"")</x:f>
      </x:c>
      <x:c r="C40" s="42" t="str">
        <x:f>IF('06_Unresolved_Queries'!B9="","",'06_Unresolved_Queries'!I9&amp;"")</x:f>
      </x:c>
      <x:c r="D40" s="42" t="str">
        <x:f>IF('06_Unresolved_Queries'!B9="","",'06_Unresolved_Queries'!G9&amp;"")</x:f>
      </x:c>
      <x:c r="E40" s="42" t="str">
        <x:f>IF('06_Unresolved_Queries'!B9="","",'06_Unresolved_Queries'!K9&amp;"")</x:f>
      </x:c>
      <x:c r="F40" s="44" t="str">
        <x:f>IF('06_Unresolved_Queries'!B9="","",'06_Unresolved_Queries'!L9)</x:f>
      </x:c>
    </x:row>
    <x:row r="41">
      <x:c r="A41" s="42" t="str">
        <x:f>IF('06_Unresolved_Queries'!B10="","",'06_Unresolved_Queries'!A10&amp;"")</x:f>
      </x:c>
      <x:c r="B41" s="42" t="str">
        <x:f>IF('06_Unresolved_Queries'!B10="","",'06_Unresolved_Queries'!C10&amp;"")</x:f>
      </x:c>
      <x:c r="C41" s="42" t="str">
        <x:f>IF('06_Unresolved_Queries'!B10="","",'06_Unresolved_Queries'!I10&amp;"")</x:f>
      </x:c>
      <x:c r="D41" s="42" t="str">
        <x:f>IF('06_Unresolved_Queries'!B10="","",'06_Unresolved_Queries'!G10&amp;"")</x:f>
      </x:c>
      <x:c r="E41" s="42" t="str">
        <x:f>IF('06_Unresolved_Queries'!B10="","",'06_Unresolved_Queries'!K10&amp;"")</x:f>
      </x:c>
      <x:c r="F41" s="44" t="str">
        <x:f>IF('06_Unresolved_Queries'!B10="","",'06_Unresolved_Queries'!L10)</x:f>
      </x:c>
    </x:row>
    <x:row r="42">
      <x:c r="A42" s="42" t="str">
        <x:f>IF('06_Unresolved_Queries'!B11="","",'06_Unresolved_Queries'!A11&amp;"")</x:f>
      </x:c>
      <x:c r="B42" s="42" t="str">
        <x:f>IF('06_Unresolved_Queries'!B11="","",'06_Unresolved_Queries'!C11&amp;"")</x:f>
      </x:c>
      <x:c r="C42" s="42" t="str">
        <x:f>IF('06_Unresolved_Queries'!B11="","",'06_Unresolved_Queries'!I11&amp;"")</x:f>
      </x:c>
      <x:c r="D42" s="42" t="str">
        <x:f>IF('06_Unresolved_Queries'!B11="","",'06_Unresolved_Queries'!G11&amp;"")</x:f>
      </x:c>
      <x:c r="E42" s="42" t="str">
        <x:f>IF('06_Unresolved_Queries'!B11="","",'06_Unresolved_Queries'!K11&amp;"")</x:f>
      </x:c>
      <x:c r="F42" s="44" t="str">
        <x:f>IF('06_Unresolved_Queries'!B11="","",'06_Unresolved_Queries'!L11)</x:f>
      </x:c>
    </x:row>
    <x:row r="43">
      <x:c r="A43" s="42" t="str">
        <x:f>IF('06_Unresolved_Queries'!B12="","",'06_Unresolved_Queries'!A12&amp;"")</x:f>
      </x:c>
      <x:c r="B43" s="42" t="str">
        <x:f>IF('06_Unresolved_Queries'!B12="","",'06_Unresolved_Queries'!C12&amp;"")</x:f>
      </x:c>
      <x:c r="C43" s="42" t="str">
        <x:f>IF('06_Unresolved_Queries'!B12="","",'06_Unresolved_Queries'!I12&amp;"")</x:f>
      </x:c>
      <x:c r="D43" s="42" t="str">
        <x:f>IF('06_Unresolved_Queries'!B12="","",'06_Unresolved_Queries'!G12&amp;"")</x:f>
      </x:c>
      <x:c r="E43" s="42" t="str">
        <x:f>IF('06_Unresolved_Queries'!B12="","",'06_Unresolved_Queries'!K12&amp;"")</x:f>
      </x:c>
      <x:c r="F43" s="44" t="str">
        <x:f>IF('06_Unresolved_Queries'!B12="","",'06_Unresolved_Queries'!L12)</x:f>
      </x:c>
    </x:row>
    <x:row r="44">
      <x:c r="A44" s="42" t="str">
        <x:f>IF('06_Unresolved_Queries'!B13="","",'06_Unresolved_Queries'!A13&amp;"")</x:f>
      </x:c>
      <x:c r="B44" s="42" t="str">
        <x:f>IF('06_Unresolved_Queries'!B13="","",'06_Unresolved_Queries'!C13&amp;"")</x:f>
      </x:c>
      <x:c r="C44" s="42" t="str">
        <x:f>IF('06_Unresolved_Queries'!B13="","",'06_Unresolved_Queries'!I13&amp;"")</x:f>
      </x:c>
      <x:c r="D44" s="42" t="str">
        <x:f>IF('06_Unresolved_Queries'!B13="","",'06_Unresolved_Queries'!G13&amp;"")</x:f>
      </x:c>
      <x:c r="E44" s="42" t="str">
        <x:f>IF('06_Unresolved_Queries'!B13="","",'06_Unresolved_Queries'!K13&amp;"")</x:f>
      </x:c>
      <x:c r="F44" s="44" t="str">
        <x:f>IF('06_Unresolved_Queries'!B13="","",'06_Unresolved_Queries'!L13)</x:f>
      </x:c>
    </x:row>
    <x:row r="45">
      <x:c r="A45" s="42" t="str">
        <x:f>IF('06_Unresolved_Queries'!B14="","",'06_Unresolved_Queries'!A14&amp;"")</x:f>
      </x:c>
      <x:c r="B45" s="42" t="str">
        <x:f>IF('06_Unresolved_Queries'!B14="","",'06_Unresolved_Queries'!C14&amp;"")</x:f>
      </x:c>
      <x:c r="C45" s="42" t="str">
        <x:f>IF('06_Unresolved_Queries'!B14="","",'06_Unresolved_Queries'!I14&amp;"")</x:f>
      </x:c>
      <x:c r="D45" s="42" t="str">
        <x:f>IF('06_Unresolved_Queries'!B14="","",'06_Unresolved_Queries'!G14&amp;"")</x:f>
      </x:c>
      <x:c r="E45" s="42" t="str">
        <x:f>IF('06_Unresolved_Queries'!B14="","",'06_Unresolved_Queries'!K14&amp;"")</x:f>
      </x:c>
      <x:c r="F45" s="44" t="str">
        <x:f>IF('06_Unresolved_Queries'!B14="","",'06_Unresolved_Queries'!L14)</x:f>
      </x:c>
    </x:row>
    <x:row r="46">
      <x:c r="A46" s="42" t="str">
        <x:f>IF('06_Unresolved_Queries'!B15="","",'06_Unresolved_Queries'!A15&amp;"")</x:f>
      </x:c>
      <x:c r="B46" s="42" t="str">
        <x:f>IF('06_Unresolved_Queries'!B15="","",'06_Unresolved_Queries'!C15&amp;"")</x:f>
      </x:c>
      <x:c r="C46" s="42" t="str">
        <x:f>IF('06_Unresolved_Queries'!B15="","",'06_Unresolved_Queries'!I15&amp;"")</x:f>
      </x:c>
      <x:c r="D46" s="42" t="str">
        <x:f>IF('06_Unresolved_Queries'!B15="","",'06_Unresolved_Queries'!G15&amp;"")</x:f>
      </x:c>
      <x:c r="E46" s="42" t="str">
        <x:f>IF('06_Unresolved_Queries'!B15="","",'06_Unresolved_Queries'!K15&amp;"")</x:f>
      </x:c>
      <x:c r="F46" s="44" t="str">
        <x:f>IF('06_Unresolved_Queries'!B15="","",'06_Unresolved_Queries'!L15)</x:f>
      </x:c>
    </x:row>
    <x:row r="47">
      <x:c r="A47" s="42" t="str">
        <x:f>IF('06_Unresolved_Queries'!B16="","",'06_Unresolved_Queries'!A16&amp;"")</x:f>
      </x:c>
      <x:c r="B47" s="42" t="str">
        <x:f>IF('06_Unresolved_Queries'!B16="","",'06_Unresolved_Queries'!C16&amp;"")</x:f>
      </x:c>
      <x:c r="C47" s="42" t="str">
        <x:f>IF('06_Unresolved_Queries'!B16="","",'06_Unresolved_Queries'!I16&amp;"")</x:f>
      </x:c>
      <x:c r="D47" s="42" t="str">
        <x:f>IF('06_Unresolved_Queries'!B16="","",'06_Unresolved_Queries'!G16&amp;"")</x:f>
      </x:c>
      <x:c r="E47" s="42" t="str">
        <x:f>IF('06_Unresolved_Queries'!B16="","",'06_Unresolved_Queries'!K16&amp;"")</x:f>
      </x:c>
      <x:c r="F47" s="44" t="str">
        <x:f>IF('06_Unresolved_Queries'!B16="","",'06_Unresolved_Queries'!L16)</x:f>
      </x:c>
    </x:row>
    <x:row r="50" ht="22" customHeight="1">
      <x:c r="A50" s="22" t="str">
        <x:v>Preparation and Review</x:v>
      </x:c>
      <x:c r="B50" s="22"/>
      <x:c r="C50" s="22"/>
      <x:c r="D50" s="22"/>
      <x:c r="E50" s="22"/>
      <x:c r="F50" s="22"/>
      <x:c r="G50" s="22"/>
      <x:c r="H50" s="22"/>
      <x:c r="I50" s="22"/>
      <x:c r="J50" s="22"/>
      <x:c r="K50" s="22"/>
      <x:c r="L50" s="22"/>
      <x:c r="M50" s="22"/>
      <x:c r="N50" s="22"/>
    </x:row>
    <x:row r="51">
      <x:c r="A51" s="28" t="str">
        <x:v>Role</x:v>
      </x:c>
      <x:c r="B51" s="28" t="str">
        <x:v>Name</x:v>
      </x:c>
      <x:c r="C51" s="28" t="str">
        <x:v>Date</x:v>
      </x:c>
      <x:c r="D51" s="28" t="str">
        <x:v>Status</x:v>
      </x:c>
    </x:row>
    <x:row r="52">
      <x:c r="A52" t="str">
        <x:v>Prepared by</x:v>
      </x:c>
      <x:c r="B52" s="40"/>
      <x:c r="C52" s="46"/>
      <x:c r="D52" s="40"/>
    </x:row>
    <x:row r="53">
      <x:c r="A53" t="str">
        <x:v>Internal review</x:v>
      </x:c>
      <x:c r="B53" s="40"/>
      <x:c r="C53" s="46"/>
      <x:c r="D53" s="40"/>
    </x:row>
    <x:row r="54">
      <x:c r="A54" t="str">
        <x:v>Client approval</x:v>
      </x:c>
      <x:c r="B54" s="40"/>
      <x:c r="C54" s="46"/>
      <x:c r="D54" s="40"/>
    </x:row>
    <x:row r="55">
      <x:c r="A55" t="str">
        <x:v>Accountant review</x:v>
      </x:c>
      <x:c r="B55" s="40"/>
      <x:c r="C55" s="46"/>
      <x:c r="D55" s="40"/>
    </x:row>
  </x:sheetData>
  <x:mergeCells>
    <x:mergeCell ref="A1:N1"/>
    <x:mergeCell ref="A3:N3"/>
    <x:mergeCell ref="A5:F5"/>
    <x:mergeCell ref="H5:N5"/>
    <x:mergeCell ref="A15:N15"/>
    <x:mergeCell ref="A25:F25"/>
    <x:mergeCell ref="H25:N25"/>
    <x:mergeCell ref="H26:N33"/>
    <x:mergeCell ref="A36:N36"/>
    <x:mergeCell ref="A50:N50"/>
  </x:mergeCells>
  <x:conditionalFormatting sqref="B27:B33">
    <x:cfRule type="expression" dxfId="12" priority="1">
      <x:formula>B27&gt;0</x:formula>
    </x:cfRule>
  </x:conditionalFormatting>
  <x:dataValidations count="1">
    <x:dataValidation type="list" sqref="D52:D55">
      <x:formula1>'99_Lists'!$L$4:$L$6</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2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4" hidden="0" customWidth="1"/>
    <x:col min="10" max="10" width="14" hidden="0" customWidth="1"/>
    <x:col min="11" max="11" width="14" hidden="0" customWidth="1"/>
    <x:col min="12" max="12" width="16" hidden="0" customWidth="1"/>
    <x:col min="13" max="13" width="20" hidden="0" customWidth="1"/>
    <x:col min="14" max="14" width="34" hidden="0" customWidth="1"/>
  </x:cols>
  <x:sheetData>
    <x:row r="1" ht="28" customHeight="1">
      <x:c r="A1" s="66" t="str">
        <x:v>Filing Deadlines, Payments and Tax Reserve</x:v>
      </x:c>
      <x:c r="B1" s="66"/>
      <x:c r="C1" s="66"/>
      <x:c r="D1" s="66"/>
      <x:c r="E1" s="66"/>
      <x:c r="F1" s="66"/>
      <x:c r="G1" s="66"/>
      <x:c r="H1" s="66"/>
      <x:c r="I1" s="66"/>
      <x:c r="J1" s="66"/>
      <x:c r="K1" s="66"/>
      <x:c r="L1" s="66"/>
      <x:c r="M1" s="66"/>
      <x:c r="N1" s="66"/>
      <x:c r="O1" s="32"/>
      <x:c r="P1" s="32"/>
      <x:c r="Q1" s="32"/>
      <x:c r="R1" s="32"/>
      <x:c r="S1" s="32"/>
      <x:c r="T1" s="32"/>
      <x:c r="U1" s="32"/>
      <x:c r="V1" s="32"/>
      <x:c r="W1" s="32"/>
      <x:c r="X1" s="32"/>
      <x:c r="Y1" s="32"/>
      <x:c r="Z1" s="32"/>
      <x:c r="AA1" s="32"/>
      <x:c r="AB1" s="32"/>
      <x:c r="AC1" s="32"/>
      <x:c r="AD1" s="32"/>
      <x:c r="AE1" s="32"/>
    </x:row>
    <x:row r="3">
      <x:c r="A3" s="16" t="str">
        <x:v>The standard dates below are calculated from the tax-year start year. Confirm any non-standard HMRC notice, late issue of a return, amendment or agreed payment arrangement.</x:v>
      </x:c>
      <x:c r="B3" s="16"/>
      <x:c r="C3" s="16"/>
      <x:c r="D3" s="16"/>
      <x:c r="E3" s="16"/>
      <x:c r="F3" s="16"/>
      <x:c r="G3" s="16"/>
      <x:c r="H3" s="16"/>
      <x:c r="I3" s="16"/>
      <x:c r="J3" s="16"/>
      <x:c r="K3" s="16"/>
      <x:c r="L3" s="16"/>
      <x:c r="M3" s="16"/>
      <x:c r="N3" s="16"/>
    </x:row>
    <x:row r="4">
      <x:c r="A4" s="16"/>
      <x:c r="B4" s="16"/>
      <x:c r="C4" s="16"/>
      <x:c r="D4" s="16"/>
      <x:c r="E4" s="16"/>
      <x:c r="F4" s="16"/>
      <x:c r="G4" s="16"/>
      <x:c r="H4" s="16"/>
      <x:c r="I4" s="16"/>
      <x:c r="J4" s="16"/>
      <x:c r="K4" s="16"/>
      <x:c r="L4" s="16"/>
      <x:c r="M4" s="16"/>
      <x:c r="N4" s="16"/>
    </x:row>
    <x:row r="6" ht="22" customHeight="1">
      <x:c r="A6" s="22" t="str">
        <x:v>Standard Timetable</x:v>
      </x:c>
      <x:c r="B6" s="22"/>
      <x:c r="C6" s="22"/>
      <x:c r="D6" s="22"/>
      <x:c r="E6" s="22"/>
      <x:c r="F6" s="22"/>
      <x:c r="G6" s="22"/>
    </x:row>
    <x:row r="7">
      <x:c r="A7" s="28" t="str">
        <x:v>Requirement</x:v>
      </x:c>
      <x:c r="B7" s="28" t="str">
        <x:v>Calculated Deadline</x:v>
      </x:c>
      <x:c r="C7" s="28" t="str">
        <x:v>Actual / Revised Deadline</x:v>
      </x:c>
      <x:c r="D7" s="28" t="str">
        <x:v>Notes</x:v>
      </x:c>
    </x:row>
    <x:row r="8">
      <x:c r="A8" t="str">
        <x:v>Tell HMRC / register</x:v>
      </x:c>
      <x:c r="B8" s="44" t="n">
        <x:f>IF('01_Setup'!B5="","",DATE('01_Setup'!B5+1,10,5))</x:f>
        <x:v>46665</x:v>
      </x:c>
      <x:c r="C8" s="46"/>
      <x:c r="D8" s="40"/>
    </x:row>
    <x:row r="9">
      <x:c r="A9" t="str">
        <x:v>Paper return</x:v>
      </x:c>
      <x:c r="B9" s="44" t="n">
        <x:f>IF('01_Setup'!B5="","",DATE('01_Setup'!B5+1,10,31))</x:f>
        <x:v>46691</x:v>
      </x:c>
      <x:c r="C9" s="46"/>
      <x:c r="D9" s="40"/>
    </x:row>
    <x:row r="10">
      <x:c r="A10" t="str">
        <x:v>Online return</x:v>
      </x:c>
      <x:c r="B10" s="44" t="n">
        <x:f>IF('01_Setup'!B5="","",DATE('01_Setup'!B5+2,1,31))</x:f>
        <x:v>46783</x:v>
      </x:c>
      <x:c r="C10" s="46"/>
      <x:c r="D10" s="40"/>
    </x:row>
    <x:row r="11">
      <x:c r="A11" t="str">
        <x:v>Balancing payment</x:v>
      </x:c>
      <x:c r="B11" s="44" t="n">
        <x:f>IF('01_Setup'!B5="","",DATE('01_Setup'!B5+2,1,31))</x:f>
        <x:v>46783</x:v>
      </x:c>
      <x:c r="C11" s="46"/>
      <x:c r="D11" s="40"/>
    </x:row>
    <x:row r="12">
      <x:c r="A12" t="str">
        <x:v>First payment on account</x:v>
      </x:c>
      <x:c r="B12" s="44" t="n">
        <x:f>IF('01_Setup'!B5="","",DATE('01_Setup'!B5+2,1,31))</x:f>
        <x:v>46783</x:v>
      </x:c>
      <x:c r="C12" s="46"/>
      <x:c r="D12" s="40"/>
    </x:row>
    <x:row r="13">
      <x:c r="A13" t="str">
        <x:v>Second payment on account</x:v>
      </x:c>
      <x:c r="B13" s="44" t="n">
        <x:f>IF('01_Setup'!B5="","",DATE('01_Setup'!B5+2,7,31))</x:f>
        <x:v>46965</x:v>
      </x:c>
      <x:c r="C13" s="46"/>
      <x:c r="D13" s="40"/>
    </x:row>
    <x:row r="14">
      <x:c r="A14" t="str">
        <x:v>Normal amendment deadline</x:v>
      </x:c>
      <x:c r="B14" s="44" t="n">
        <x:f>IF('01_Setup'!B5="","",DATE('01_Setup'!B5+3,1,31))</x:f>
        <x:v>47149</x:v>
      </x:c>
      <x:c r="C14" s="46"/>
      <x:c r="D14" s="40"/>
    </x:row>
    <x:row r="15">
      <x:c r="A15" t="str">
        <x:v>Normal record-retention date</x:v>
      </x:c>
      <x:c r="B15" s="44" t="n">
        <x:f>IF('01_Setup'!B5="","",DATE('01_Setup'!B5+7,1,31))</x:f>
        <x:v>48610</x:v>
      </x:c>
      <x:c r="C15" s="46"/>
      <x:c r="D15" s="40"/>
    </x:row>
    <x:row r="18" ht="22" customHeight="1">
      <x:c r="A18" s="22" t="str">
        <x:v>Owner Payment and Reserve Plan</x:v>
      </x:c>
      <x:c r="B18" s="22"/>
      <x:c r="C18" s="22"/>
      <x:c r="D18" s="22"/>
      <x:c r="E18" s="22"/>
      <x:c r="F18" s="22"/>
      <x:c r="G18" s="22"/>
      <x:c r="H18" s="22"/>
      <x:c r="I18" s="22"/>
      <x:c r="J18" s="22"/>
      <x:c r="K18" s="22"/>
      <x:c r="L18" s="22"/>
      <x:c r="M18" s="22"/>
      <x:c r="N18" s="22"/>
    </x:row>
    <x:row r="19">
      <x:c r="A19" s="28" t="str">
        <x:v>Owner Code</x:v>
      </x:c>
      <x:c r="B19" s="28" t="str">
        <x:v>Owner Name</x:v>
      </x:c>
      <x:c r="C19" s="28" t="str">
        <x:v>Estimated SA Balance</x:v>
      </x:c>
      <x:c r="D19" s="28" t="str">
        <x:v>POA 1</x:v>
      </x:c>
      <x:c r="E19" s="28" t="str">
        <x:v>POA 2</x:v>
      </x:c>
      <x:c r="F19" s="28" t="str">
        <x:v>Minimum Tax Reserve</x:v>
      </x:c>
      <x:c r="G19" s="28" t="str">
        <x:v>Reserve Held</x:v>
      </x:c>
      <x:c r="H19" s="28" t="str">
        <x:v>Reserve Shortfall / Surplus</x:v>
      </x:c>
      <x:c r="I19" s="28" t="str">
        <x:v>Balancing Due</x:v>
      </x:c>
      <x:c r="J19" s="28" t="str">
        <x:v>POA 1 Due</x:v>
      </x:c>
      <x:c r="K19" s="28" t="str">
        <x:v>POA 2 Due</x:v>
      </x:c>
      <x:c r="L19" s="28" t="str">
        <x:v>Payment Status</x:v>
      </x:c>
      <x:c r="M19" s="28" t="str">
        <x:v>HMRC Reference</x:v>
      </x:c>
      <x:c r="N19" s="28" t="str">
        <x:v>Notes</x:v>
      </x:c>
    </x:row>
    <x:row r="20">
      <x:c r="A20" s="42" t="str">
        <x:f>IF('04_Owner_Tax_Summary'!B7="","",'04_Owner_Tax_Summary'!B7)</x:f>
        <x:v>O01</x:v>
      </x:c>
      <x:c r="B20" s="42" t="str">
        <x:f>IF(A20="","",IF('04_Owner_Tax_Summary'!C7="",A20,'04_Owner_Tax_Summary'!C7&amp;""))</x:f>
        <x:v>O01</x:v>
      </x:c>
      <x:c r="C20" s="54" t="n">
        <x:f>'04_Owner_Tax_Summary'!W7</x:f>
        <x:v>0</x:v>
      </x:c>
      <x:c r="D20" s="54" t="n">
        <x:f>'04_Owner_Tax_Summary'!X7</x:f>
        <x:v>0</x:v>
      </x:c>
      <x:c r="E20" s="54" t="n">
        <x:f>'04_Owner_Tax_Summary'!Y7</x:f>
        <x:v>0</x:v>
      </x:c>
      <x:c r="F20" s="54" t="n">
        <x:f>'04_Owner_Tax_Summary'!Z7</x:f>
        <x:v>0</x:v>
      </x:c>
      <x:c r="G20" s="48"/>
      <x:c r="H20" s="54" t="n">
        <x:f>IF(A20="","",G20-F20)</x:f>
        <x:v>0</x:v>
      </x:c>
      <x:c r="I20" s="44" t="n">
        <x:f>$B$11</x:f>
        <x:v>46783</x:v>
      </x:c>
      <x:c r="J20" s="44" t="n">
        <x:f>$B$12</x:f>
        <x:v>46783</x:v>
      </x:c>
      <x:c r="K20" s="44" t="n">
        <x:f>$B$13</x:f>
        <x:v>46965</x:v>
      </x:c>
      <x:c r="L20" s="40"/>
      <x:c r="M20" s="40"/>
      <x:c r="N20" s="40"/>
    </x:row>
    <x:row r="21">
      <x:c r="A21" s="42" t="str">
        <x:f>IF('04_Owner_Tax_Summary'!B8="","",'04_Owner_Tax_Summary'!B8)</x:f>
      </x:c>
      <x:c r="B21" s="42" t="str">
        <x:f>IF(A21="","",IF('04_Owner_Tax_Summary'!C8="",A21,'04_Owner_Tax_Summary'!C8&amp;""))</x:f>
      </x:c>
      <x:c r="C21" s="54" t="str">
        <x:f>'04_Owner_Tax_Summary'!W8</x:f>
      </x:c>
      <x:c r="D21" s="54" t="n">
        <x:f>'04_Owner_Tax_Summary'!X8</x:f>
        <x:v>0</x:v>
      </x:c>
      <x:c r="E21" s="54" t="n">
        <x:f>'04_Owner_Tax_Summary'!Y8</x:f>
        <x:v>0</x:v>
      </x:c>
      <x:c r="F21" s="54" t="n">
        <x:f>'04_Owner_Tax_Summary'!Z8</x:f>
        <x:v>0</x:v>
      </x:c>
      <x:c r="G21" s="48"/>
      <x:c r="H21" s="54" t="str">
        <x:f>IF(A21="","",G21-F21)</x:f>
      </x:c>
      <x:c r="I21" s="44" t="n">
        <x:f>$B$11</x:f>
        <x:v>46783</x:v>
      </x:c>
      <x:c r="J21" s="44" t="n">
        <x:f>$B$12</x:f>
        <x:v>46783</x:v>
      </x:c>
      <x:c r="K21" s="44" t="n">
        <x:f>$B$13</x:f>
        <x:v>46965</x:v>
      </x:c>
      <x:c r="L21" s="40"/>
      <x:c r="M21" s="40"/>
      <x:c r="N21" s="40"/>
    </x:row>
    <x:row r="22">
      <x:c r="A22" s="42" t="str">
        <x:f>IF('04_Owner_Tax_Summary'!B9="","",'04_Owner_Tax_Summary'!B9)</x:f>
      </x:c>
      <x:c r="B22" s="42" t="str">
        <x:f>IF(A22="","",IF('04_Owner_Tax_Summary'!C9="",A22,'04_Owner_Tax_Summary'!C9&amp;""))</x:f>
      </x:c>
      <x:c r="C22" s="54" t="str">
        <x:f>'04_Owner_Tax_Summary'!W9</x:f>
      </x:c>
      <x:c r="D22" s="54" t="n">
        <x:f>'04_Owner_Tax_Summary'!X9</x:f>
        <x:v>0</x:v>
      </x:c>
      <x:c r="E22" s="54" t="n">
        <x:f>'04_Owner_Tax_Summary'!Y9</x:f>
        <x:v>0</x:v>
      </x:c>
      <x:c r="F22" s="54" t="n">
        <x:f>'04_Owner_Tax_Summary'!Z9</x:f>
        <x:v>0</x:v>
      </x:c>
      <x:c r="G22" s="48"/>
      <x:c r="H22" s="54" t="str">
        <x:f>IF(A22="","",G22-F22)</x:f>
      </x:c>
      <x:c r="I22" s="44" t="n">
        <x:f>$B$11</x:f>
        <x:v>46783</x:v>
      </x:c>
      <x:c r="J22" s="44" t="n">
        <x:f>$B$12</x:f>
        <x:v>46783</x:v>
      </x:c>
      <x:c r="K22" s="44" t="n">
        <x:f>$B$13</x:f>
        <x:v>46965</x:v>
      </x:c>
      <x:c r="L22" s="40"/>
      <x:c r="M22" s="40"/>
      <x:c r="N22" s="40"/>
    </x:row>
    <x:row r="23">
      <x:c r="A23" s="42" t="str">
        <x:f>IF('04_Owner_Tax_Summary'!B10="","",'04_Owner_Tax_Summary'!B10)</x:f>
      </x:c>
      <x:c r="B23" s="42" t="str">
        <x:f>IF(A23="","",IF('04_Owner_Tax_Summary'!C10="",A23,'04_Owner_Tax_Summary'!C10&amp;""))</x:f>
      </x:c>
      <x:c r="C23" s="54" t="str">
        <x:f>'04_Owner_Tax_Summary'!W10</x:f>
      </x:c>
      <x:c r="D23" s="54" t="n">
        <x:f>'04_Owner_Tax_Summary'!X10</x:f>
        <x:v>0</x:v>
      </x:c>
      <x:c r="E23" s="54" t="n">
        <x:f>'04_Owner_Tax_Summary'!Y10</x:f>
        <x:v>0</x:v>
      </x:c>
      <x:c r="F23" s="54" t="n">
        <x:f>'04_Owner_Tax_Summary'!Z10</x:f>
        <x:v>0</x:v>
      </x:c>
      <x:c r="G23" s="48"/>
      <x:c r="H23" s="54" t="str">
        <x:f>IF(A23="","",G23-F23)</x:f>
      </x:c>
      <x:c r="I23" s="44" t="n">
        <x:f>$B$11</x:f>
        <x:v>46783</x:v>
      </x:c>
      <x:c r="J23" s="44" t="n">
        <x:f>$B$12</x:f>
        <x:v>46783</x:v>
      </x:c>
      <x:c r="K23" s="44" t="n">
        <x:f>$B$13</x:f>
        <x:v>46965</x:v>
      </x:c>
      <x:c r="L23" s="40"/>
      <x:c r="M23" s="40"/>
      <x:c r="N23" s="40"/>
    </x:row>
    <x:row r="24">
      <x:c r="A24" s="42" t="str">
        <x:f>IF('04_Owner_Tax_Summary'!B11="","",'04_Owner_Tax_Summary'!B11)</x:f>
      </x:c>
      <x:c r="B24" s="42" t="str">
        <x:f>IF(A24="","",IF('04_Owner_Tax_Summary'!C11="",A24,'04_Owner_Tax_Summary'!C11&amp;""))</x:f>
      </x:c>
      <x:c r="C24" s="54" t="str">
        <x:f>'04_Owner_Tax_Summary'!W11</x:f>
      </x:c>
      <x:c r="D24" s="54" t="n">
        <x:f>'04_Owner_Tax_Summary'!X11</x:f>
        <x:v>0</x:v>
      </x:c>
      <x:c r="E24" s="54" t="n">
        <x:f>'04_Owner_Tax_Summary'!Y11</x:f>
        <x:v>0</x:v>
      </x:c>
      <x:c r="F24" s="54" t="n">
        <x:f>'04_Owner_Tax_Summary'!Z11</x:f>
        <x:v>0</x:v>
      </x:c>
      <x:c r="G24" s="48"/>
      <x:c r="H24" s="54" t="str">
        <x:f>IF(A24="","",G24-F24)</x:f>
      </x:c>
      <x:c r="I24" s="44" t="n">
        <x:f>$B$11</x:f>
        <x:v>46783</x:v>
      </x:c>
      <x:c r="J24" s="44" t="n">
        <x:f>$B$12</x:f>
        <x:v>46783</x:v>
      </x:c>
      <x:c r="K24" s="44" t="n">
        <x:f>$B$13</x:f>
        <x:v>46965</x:v>
      </x:c>
      <x:c r="L24" s="40"/>
      <x:c r="M24" s="40"/>
      <x:c r="N24" s="40"/>
    </x:row>
    <x:row r="25">
      <x:c r="A25" s="42" t="str">
        <x:f>IF('04_Owner_Tax_Summary'!B12="","",'04_Owner_Tax_Summary'!B12)</x:f>
      </x:c>
      <x:c r="B25" s="42" t="str">
        <x:f>IF(A25="","",IF('04_Owner_Tax_Summary'!C12="",A25,'04_Owner_Tax_Summary'!C12&amp;""))</x:f>
      </x:c>
      <x:c r="C25" s="54" t="str">
        <x:f>'04_Owner_Tax_Summary'!W12</x:f>
      </x:c>
      <x:c r="D25" s="54" t="n">
        <x:f>'04_Owner_Tax_Summary'!X12</x:f>
        <x:v>0</x:v>
      </x:c>
      <x:c r="E25" s="54" t="n">
        <x:f>'04_Owner_Tax_Summary'!Y12</x:f>
        <x:v>0</x:v>
      </x:c>
      <x:c r="F25" s="54" t="str">
        <x:f>'04_Owner_Tax_Summary'!Z12</x:f>
      </x:c>
      <x:c r="G25" s="48"/>
      <x:c r="H25" s="54" t="str">
        <x:f>IF(A25="","",G25-F25)</x:f>
      </x:c>
      <x:c r="I25" s="44" t="n">
        <x:f>$B$11</x:f>
        <x:v>46783</x:v>
      </x:c>
      <x:c r="J25" s="44" t="n">
        <x:f>$B$12</x:f>
        <x:v>46783</x:v>
      </x:c>
      <x:c r="K25" s="44" t="n">
        <x:f>$B$13</x:f>
        <x:v>46965</x:v>
      </x:c>
      <x:c r="L25" s="40"/>
      <x:c r="M25" s="40"/>
      <x:c r="N25" s="40"/>
    </x:row>
    <x:row r="28" ht="22" customHeight="1">
      <x:c r="A28" s="22" t="str">
        <x:v>Property Disposal / Special Filing Dates</x:v>
      </x:c>
      <x:c r="B28" s="22"/>
      <x:c r="C28" s="22"/>
      <x:c r="D28" s="22"/>
      <x:c r="E28" s="22"/>
      <x:c r="F28" s="22"/>
      <x:c r="G28" s="22"/>
      <x:c r="H28" s="22"/>
    </x:row>
    <x:row r="29">
      <x:c r="A29" s="28" t="str">
        <x:v>Event Ref</x:v>
      </x:c>
      <x:c r="B29" s="28" t="str">
        <x:v>Owner Code</x:v>
      </x:c>
      <x:c r="C29" s="28" t="str">
        <x:v>Property Code</x:v>
      </x:c>
      <x:c r="D29" s="28" t="str">
        <x:v>Event</x:v>
      </x:c>
      <x:c r="E29" s="28" t="str">
        <x:v>Completion / Trigger Date</x:v>
      </x:c>
      <x:c r="F29" s="28" t="str">
        <x:v>Calculated Deadline</x:v>
      </x:c>
      <x:c r="G29" s="28" t="str">
        <x:v>Status</x:v>
      </x:c>
      <x:c r="H29" s="28" t="str">
        <x:v>Notes</x:v>
      </x:c>
    </x:row>
    <x:row r="30">
      <x:c r="A30" s="40"/>
      <x:c r="B30" s="40"/>
      <x:c r="C30" s="40"/>
      <x:c r="D30" s="40"/>
      <x:c r="E30" s="46"/>
      <x:c r="F30" s="44" t="str">
        <x:f>IF(E30="","",E30+60)</x:f>
      </x:c>
      <x:c r="G30" s="40" t="str">
        <x:v>Not started</x:v>
      </x:c>
      <x:c r="H30" s="40"/>
    </x:row>
    <x:row r="31">
      <x:c r="A31" s="40"/>
      <x:c r="B31" s="40"/>
      <x:c r="C31" s="40"/>
      <x:c r="D31" s="40"/>
      <x:c r="E31" s="46"/>
      <x:c r="F31" s="44" t="str">
        <x:f>IF(E31="","",E31+60)</x:f>
      </x:c>
      <x:c r="G31" s="40" t="str">
        <x:v>Not started</x:v>
      </x:c>
      <x:c r="H31" s="40"/>
    </x:row>
    <x:row r="32">
      <x:c r="A32" s="40"/>
      <x:c r="B32" s="40"/>
      <x:c r="C32" s="40"/>
      <x:c r="D32" s="40"/>
      <x:c r="E32" s="46"/>
      <x:c r="F32" s="44" t="str">
        <x:f>IF(E32="","",E32+60)</x:f>
      </x:c>
      <x:c r="G32" s="40" t="str">
        <x:v>Not started</x:v>
      </x:c>
      <x:c r="H32" s="40"/>
    </x:row>
    <x:row r="33">
      <x:c r="A33" s="40"/>
      <x:c r="B33" s="40"/>
      <x:c r="C33" s="40"/>
      <x:c r="D33" s="40"/>
      <x:c r="E33" s="46"/>
      <x:c r="F33" s="44" t="str">
        <x:f>IF(E33="","",E33+60)</x:f>
      </x:c>
      <x:c r="G33" s="40" t="str">
        <x:v>Not started</x:v>
      </x:c>
      <x:c r="H33" s="40"/>
    </x:row>
    <x:row r="34">
      <x:c r="A34" s="40"/>
      <x:c r="B34" s="40"/>
      <x:c r="C34" s="40"/>
      <x:c r="D34" s="40"/>
      <x:c r="E34" s="46"/>
      <x:c r="F34" s="44" t="str">
        <x:f>IF(E34="","",E34+60)</x:f>
      </x:c>
      <x:c r="G34" s="40" t="str">
        <x:v>Not started</x:v>
      </x:c>
      <x:c r="H34" s="40"/>
    </x:row>
    <x:row r="35">
      <x:c r="A35" s="40"/>
      <x:c r="B35" s="40"/>
      <x:c r="C35" s="40"/>
      <x:c r="D35" s="40"/>
      <x:c r="E35" s="46"/>
      <x:c r="F35" s="44" t="str">
        <x:f>IF(E35="","",E35+60)</x:f>
      </x:c>
      <x:c r="G35" s="40" t="str">
        <x:v>Not started</x:v>
      </x:c>
      <x:c r="H35" s="40"/>
    </x:row>
    <x:row r="36">
      <x:c r="A36" s="40"/>
      <x:c r="B36" s="40"/>
      <x:c r="C36" s="40"/>
      <x:c r="D36" s="40"/>
      <x:c r="E36" s="46"/>
      <x:c r="F36" s="44" t="str">
        <x:f>IF(E36="","",E36+60)</x:f>
      </x:c>
      <x:c r="G36" s="40" t="str">
        <x:v>Not started</x:v>
      </x:c>
      <x:c r="H36" s="40"/>
    </x:row>
    <x:row r="37">
      <x:c r="A37" s="40"/>
      <x:c r="B37" s="40"/>
      <x:c r="C37" s="40"/>
      <x:c r="D37" s="40"/>
      <x:c r="E37" s="46"/>
      <x:c r="F37" s="44" t="str">
        <x:f>IF(E37="","",E37+60)</x:f>
      </x:c>
      <x:c r="G37" s="40" t="str">
        <x:v>Not started</x:v>
      </x:c>
      <x:c r="H37" s="40"/>
    </x:row>
    <x:row r="38">
      <x:c r="A38" s="40"/>
      <x:c r="B38" s="40"/>
      <x:c r="C38" s="40"/>
      <x:c r="D38" s="40"/>
      <x:c r="E38" s="46"/>
      <x:c r="F38" s="44" t="str">
        <x:f>IF(E38="","",E38+60)</x:f>
      </x:c>
      <x:c r="G38" s="40" t="str">
        <x:v>Not started</x:v>
      </x:c>
      <x:c r="H38" s="40"/>
    </x:row>
    <x:row r="39">
      <x:c r="A39" s="40"/>
      <x:c r="B39" s="40"/>
      <x:c r="C39" s="40"/>
      <x:c r="D39" s="40"/>
      <x:c r="E39" s="46"/>
      <x:c r="F39" s="44" t="str">
        <x:f>IF(E39="","",E39+60)</x:f>
      </x:c>
      <x:c r="G39" s="40" t="str">
        <x:v>Not started</x:v>
      </x:c>
      <x:c r="H39" s="40"/>
    </x:row>
    <x:row r="42">
      <x:c r="A42" s="36" t="str">
        <x:v>The payment plan is a cash-planning control, not the final HMRC statement. Confirm the actual balancing payment, payments on account, credits, earlier payments and any reduction claim.</x:v>
      </x:c>
      <x:c r="B42" s="36"/>
      <x:c r="C42" s="36"/>
      <x:c r="D42" s="36"/>
      <x:c r="E42" s="36"/>
      <x:c r="F42" s="36"/>
      <x:c r="G42" s="36"/>
      <x:c r="H42" s="36"/>
      <x:c r="I42" s="36"/>
      <x:c r="J42" s="36"/>
      <x:c r="K42" s="36"/>
      <x:c r="L42" s="36"/>
      <x:c r="M42" s="36"/>
      <x:c r="N42" s="36"/>
    </x:row>
    <x:row r="43">
      <x:c r="A43" s="36"/>
      <x:c r="B43" s="36"/>
      <x:c r="C43" s="36"/>
      <x:c r="D43" s="36"/>
      <x:c r="E43" s="36"/>
      <x:c r="F43" s="36"/>
      <x:c r="G43" s="36"/>
      <x:c r="H43" s="36"/>
      <x:c r="I43" s="36"/>
      <x:c r="J43" s="36"/>
      <x:c r="K43" s="36"/>
      <x:c r="L43" s="36"/>
      <x:c r="M43" s="36"/>
      <x:c r="N43" s="36"/>
    </x:row>
  </x:sheetData>
  <x:mergeCells>
    <x:mergeCell ref="A1:N1"/>
    <x:mergeCell ref="A3:N4"/>
    <x:mergeCell ref="A6:G6"/>
    <x:mergeCell ref="A18:N18"/>
    <x:mergeCell ref="A28:H28"/>
    <x:mergeCell ref="A42:N43"/>
  </x:mergeCells>
  <x:conditionalFormatting sqref="H20:H25">
    <x:cfRule type="cellIs" dxfId="13" priority="1" operator="lessThan">
      <x:formula>0</x:formula>
    </x:cfRule>
    <x:cfRule type="cellIs" dxfId="14" priority="2" operator="greaterThanOrEqual">
      <x:formula>0</x:formula>
    </x:cfRule>
  </x:conditionalFormatting>
  <x:dataValidations count="4">
    <x:dataValidation type="list" sqref="L20:L25">
      <x:formula1>'99_Lists'!$C$4:$C$7</x:formula1>
    </x:dataValidation>
    <x:dataValidation type="list" sqref="B30:B39">
      <x:formula1>'01_Setup'!$B$18:$B$23</x:formula1>
    </x:dataValidation>
    <x:dataValidation type="list" sqref="C30:C39">
      <x:formula1>'01_Setup'!$B$27:$B$36</x:formula1>
    </x:dataValidation>
    <x:dataValidation type="list" sqref="G30:G39">
      <x:formula1>'99_Lists'!$C$4:$C$7</x:formula1>
    </x:dataValidation>
  </x:dataValidations>
  <x:pageMargins left="0.7" right="0.7" top="0.75" bottom="0.75" header="0.3" footer="0.3"/>
  <x:tableParts count="2">
    <x:tablePart xmlns:r="http://schemas.openxmlformats.org/officeDocument/2006/relationships" r:id="R9914a1eb9b084ab4"/>
    <x:tablePart xmlns:r="http://schemas.openxmlformats.org/officeDocument/2006/relationships" r:id="R30c3b67bba724451"/>
  </x:tableParts>
</x:worksheet>
</file>

<file path=xl/worksheets/sheet12.xml><?xml version="1.0" encoding="utf-8"?>
<x:worksheet xmlns:x="http://schemas.openxmlformats.org/spreadsheetml/2006/main">
  <x:sheetFormatPr defaultRowHeight="15"/>
  <x:cols>
    <x:col min="1" max="1" width="14" hidden="0" customWidth="1"/>
    <x:col min="2" max="2" width="14" hidden="0" customWidth="1"/>
    <x:col min="3" max="3" width="24" hidden="0" customWidth="1"/>
    <x:col min="4" max="4" width="18" hidden="0" customWidth="1"/>
    <x:col min="5" max="5" width="14" hidden="0" customWidth="1"/>
    <x:col min="6" max="6" width="14" hidden="0" customWidth="1"/>
    <x:col min="7" max="7" width="26" hidden="0" customWidth="1"/>
    <x:col min="8" max="8" width="16" hidden="0" customWidth="1"/>
    <x:col min="9" max="9" width="14" hidden="0" customWidth="1"/>
    <x:col min="10" max="10" width="14" hidden="0" customWidth="1"/>
    <x:col min="11" max="11" width="14" hidden="0" customWidth="1"/>
    <x:col min="12" max="12" width="36" hidden="0" customWidth="1"/>
    <x:col min="13" max="13" width="26" hidden="0" customWidth="1"/>
    <x:col min="14" max="14" width="26" hidden="0" customWidth="1"/>
    <x:col min="15" max="15" width="34" hidden="0" customWidth="1"/>
  </x:cols>
  <x:sheetData>
    <x:row r="1" ht="28" customHeight="1">
      <x:c r="A1" s="66" t="str">
        <x:v>Submission, Payment and Amendment Log</x:v>
      </x:c>
      <x:c r="B1" s="66"/>
      <x:c r="C1" s="66"/>
      <x:c r="D1" s="66"/>
      <x:c r="E1" s="66"/>
      <x:c r="F1" s="66"/>
      <x:c r="G1" s="66"/>
      <x:c r="H1" s="66"/>
      <x:c r="I1" s="66"/>
      <x:c r="J1" s="66"/>
      <x:c r="K1" s="66"/>
      <x:c r="L1" s="66"/>
      <x:c r="M1" s="66"/>
      <x:c r="N1" s="66"/>
      <x:c r="O1" s="66"/>
      <x:c r="P1" s="32"/>
      <x:c r="Q1" s="32"/>
      <x:c r="R1" s="32"/>
      <x:c r="S1" s="32"/>
      <x:c r="T1" s="32"/>
      <x:c r="U1" s="32"/>
      <x:c r="V1" s="32"/>
      <x:c r="W1" s="32"/>
      <x:c r="X1" s="32"/>
      <x:c r="Y1" s="32"/>
      <x:c r="Z1" s="32"/>
      <x:c r="AA1" s="32"/>
      <x:c r="AB1" s="32"/>
      <x:c r="AC1" s="32"/>
      <x:c r="AD1" s="32"/>
      <x:c r="AE1" s="32"/>
    </x:row>
    <x:row r="3">
      <x:c r="A3" s="16" t="str">
        <x:v>Retain submission references, final files and amendments. The log should agree with the saved return, HMRC account and any accountant portal.</x:v>
      </x:c>
      <x:c r="B3" s="16"/>
      <x:c r="C3" s="16"/>
      <x:c r="D3" s="16"/>
      <x:c r="E3" s="16"/>
      <x:c r="F3" s="16"/>
      <x:c r="G3" s="16"/>
      <x:c r="H3" s="16"/>
      <x:c r="I3" s="16"/>
      <x:c r="J3" s="16"/>
      <x:c r="K3" s="16"/>
      <x:c r="L3" s="16"/>
      <x:c r="M3" s="16"/>
      <x:c r="N3" s="16"/>
      <x:c r="O3" s="16"/>
    </x:row>
    <x:row r="4">
      <x:c r="A4" s="16"/>
      <x:c r="B4" s="16"/>
      <x:c r="C4" s="16"/>
      <x:c r="D4" s="16"/>
      <x:c r="E4" s="16"/>
      <x:c r="F4" s="16"/>
      <x:c r="G4" s="16"/>
      <x:c r="H4" s="16"/>
      <x:c r="I4" s="16"/>
      <x:c r="J4" s="16"/>
      <x:c r="K4" s="16"/>
      <x:c r="L4" s="16"/>
      <x:c r="M4" s="16"/>
      <x:c r="N4" s="16"/>
      <x:c r="O4" s="16"/>
    </x:row>
    <x:row r="6">
      <x:c r="A6" s="28" t="str">
        <x:v>Log ID</x:v>
      </x:c>
      <x:c r="B6" s="28" t="str">
        <x:v>Owner Code</x:v>
      </x:c>
      <x:c r="C6" s="28" t="str">
        <x:v>Submission Type</x:v>
      </x:c>
      <x:c r="D6" s="28" t="str">
        <x:v>Tax Year / Period</x:v>
      </x:c>
      <x:c r="E6" s="28" t="str">
        <x:v>Due Date</x:v>
      </x:c>
      <x:c r="F6" s="28" t="str">
        <x:v>Submitted / Paid Date</x:v>
      </x:c>
      <x:c r="G6" s="28" t="str">
        <x:v>Submission / Payment Reference</x:v>
      </x:c>
      <x:c r="H6" s="28" t="str">
        <x:v>Amount</x:v>
      </x:c>
      <x:c r="I6" s="28" t="str">
        <x:v>Timeliness</x:v>
      </x:c>
      <x:c r="J6" s="28" t="str">
        <x:v>Status</x:v>
      </x:c>
      <x:c r="K6" s="28" t="str">
        <x:v>Amendment Date</x:v>
      </x:c>
      <x:c r="L6" s="28" t="str">
        <x:v>Amendment Reason</x:v>
      </x:c>
      <x:c r="M6" s="28" t="str">
        <x:v>Replacement Reference</x:v>
      </x:c>
      <x:c r="N6" s="28" t="str">
        <x:v>Final File Location</x:v>
      </x:c>
      <x:c r="O6" s="28" t="str">
        <x:v>Notes</x:v>
      </x:c>
    </x:row>
    <x:row r="7">
      <x:c r="A7" s="42" t="str">
        <x:f>IF(B7="","","LOG-"&amp;TEXT(ROW()-6,"000"))</x:f>
      </x:c>
      <x:c r="B7" s="40"/>
      <x:c r="C7" s="40"/>
      <x:c r="D7" s="40"/>
      <x:c r="E7" s="46"/>
      <x:c r="F7" s="46"/>
      <x:c r="G7" s="40"/>
      <x:c r="H7" s="48"/>
      <x:c r="I7" s="42" t="str">
        <x:f>IF(OR(E7="",F7=""),"",IF(F7&lt;=E7,"On time","Late"))</x:f>
      </x:c>
      <x:c r="J7" s="40"/>
      <x:c r="K7" s="46"/>
      <x:c r="L7" s="40"/>
      <x:c r="M7" s="40"/>
      <x:c r="N7" s="40"/>
      <x:c r="O7" s="40"/>
    </x:row>
    <x:row r="8">
      <x:c r="A8" s="42" t="str">
        <x:f>IF(B8="","","LOG-"&amp;TEXT(ROW()-6,"000"))</x:f>
      </x:c>
      <x:c r="B8" s="40"/>
      <x:c r="C8" s="40"/>
      <x:c r="D8" s="40"/>
      <x:c r="E8" s="46"/>
      <x:c r="F8" s="46"/>
      <x:c r="G8" s="40"/>
      <x:c r="H8" s="48"/>
      <x:c r="I8" s="42" t="str">
        <x:f>IF(OR(E8="",F8=""),"",IF(F8&lt;=E8,"On time","Late"))</x:f>
      </x:c>
      <x:c r="J8" s="40"/>
      <x:c r="K8" s="46"/>
      <x:c r="L8" s="40"/>
      <x:c r="M8" s="40"/>
      <x:c r="N8" s="40"/>
      <x:c r="O8" s="40"/>
    </x:row>
    <x:row r="9">
      <x:c r="A9" s="42" t="str">
        <x:f>IF(B9="","","LOG-"&amp;TEXT(ROW()-6,"000"))</x:f>
      </x:c>
      <x:c r="B9" s="40"/>
      <x:c r="C9" s="40"/>
      <x:c r="D9" s="40"/>
      <x:c r="E9" s="46"/>
      <x:c r="F9" s="46"/>
      <x:c r="G9" s="40"/>
      <x:c r="H9" s="48"/>
      <x:c r="I9" s="42" t="str">
        <x:f>IF(OR(E9="",F9=""),"",IF(F9&lt;=E9,"On time","Late"))</x:f>
      </x:c>
      <x:c r="J9" s="40"/>
      <x:c r="K9" s="46"/>
      <x:c r="L9" s="40"/>
      <x:c r="M9" s="40"/>
      <x:c r="N9" s="40"/>
      <x:c r="O9" s="40"/>
    </x:row>
    <x:row r="10">
      <x:c r="A10" s="42" t="str">
        <x:f>IF(B10="","","LOG-"&amp;TEXT(ROW()-6,"000"))</x:f>
      </x:c>
      <x:c r="B10" s="40"/>
      <x:c r="C10" s="40"/>
      <x:c r="D10" s="40"/>
      <x:c r="E10" s="46"/>
      <x:c r="F10" s="46"/>
      <x:c r="G10" s="40"/>
      <x:c r="H10" s="48"/>
      <x:c r="I10" s="42" t="str">
        <x:f>IF(OR(E10="",F10=""),"",IF(F10&lt;=E10,"On time","Late"))</x:f>
      </x:c>
      <x:c r="J10" s="40"/>
      <x:c r="K10" s="46"/>
      <x:c r="L10" s="40"/>
      <x:c r="M10" s="40"/>
      <x:c r="N10" s="40"/>
      <x:c r="O10" s="40"/>
    </x:row>
    <x:row r="11">
      <x:c r="A11" s="42" t="str">
        <x:f>IF(B11="","","LOG-"&amp;TEXT(ROW()-6,"000"))</x:f>
      </x:c>
      <x:c r="B11" s="40"/>
      <x:c r="C11" s="40"/>
      <x:c r="D11" s="40"/>
      <x:c r="E11" s="46"/>
      <x:c r="F11" s="46"/>
      <x:c r="G11" s="40"/>
      <x:c r="H11" s="48"/>
      <x:c r="I11" s="42" t="str">
        <x:f>IF(OR(E11="",F11=""),"",IF(F11&lt;=E11,"On time","Late"))</x:f>
      </x:c>
      <x:c r="J11" s="40"/>
      <x:c r="K11" s="46"/>
      <x:c r="L11" s="40"/>
      <x:c r="M11" s="40"/>
      <x:c r="N11" s="40"/>
      <x:c r="O11" s="40"/>
    </x:row>
    <x:row r="12">
      <x:c r="A12" s="42" t="str">
        <x:f>IF(B12="","","LOG-"&amp;TEXT(ROW()-6,"000"))</x:f>
      </x:c>
      <x:c r="B12" s="40"/>
      <x:c r="C12" s="40"/>
      <x:c r="D12" s="40"/>
      <x:c r="E12" s="46"/>
      <x:c r="F12" s="46"/>
      <x:c r="G12" s="40"/>
      <x:c r="H12" s="48"/>
      <x:c r="I12" s="42" t="str">
        <x:f>IF(OR(E12="",F12=""),"",IF(F12&lt;=E12,"On time","Late"))</x:f>
      </x:c>
      <x:c r="J12" s="40"/>
      <x:c r="K12" s="46"/>
      <x:c r="L12" s="40"/>
      <x:c r="M12" s="40"/>
      <x:c r="N12" s="40"/>
      <x:c r="O12" s="40"/>
    </x:row>
    <x:row r="13">
      <x:c r="A13" s="42" t="str">
        <x:f>IF(B13="","","LOG-"&amp;TEXT(ROW()-6,"000"))</x:f>
      </x:c>
      <x:c r="B13" s="40"/>
      <x:c r="C13" s="40"/>
      <x:c r="D13" s="40"/>
      <x:c r="E13" s="46"/>
      <x:c r="F13" s="46"/>
      <x:c r="G13" s="40"/>
      <x:c r="H13" s="48"/>
      <x:c r="I13" s="42" t="str">
        <x:f>IF(OR(E13="",F13=""),"",IF(F13&lt;=E13,"On time","Late"))</x:f>
      </x:c>
      <x:c r="J13" s="40"/>
      <x:c r="K13" s="46"/>
      <x:c r="L13" s="40"/>
      <x:c r="M13" s="40"/>
      <x:c r="N13" s="40"/>
      <x:c r="O13" s="40"/>
    </x:row>
    <x:row r="14">
      <x:c r="A14" s="42" t="str">
        <x:f>IF(B14="","","LOG-"&amp;TEXT(ROW()-6,"000"))</x:f>
      </x:c>
      <x:c r="B14" s="40"/>
      <x:c r="C14" s="40"/>
      <x:c r="D14" s="40"/>
      <x:c r="E14" s="46"/>
      <x:c r="F14" s="46"/>
      <x:c r="G14" s="40"/>
      <x:c r="H14" s="48"/>
      <x:c r="I14" s="42" t="str">
        <x:f>IF(OR(E14="",F14=""),"",IF(F14&lt;=E14,"On time","Late"))</x:f>
      </x:c>
      <x:c r="J14" s="40"/>
      <x:c r="K14" s="46"/>
      <x:c r="L14" s="40"/>
      <x:c r="M14" s="40"/>
      <x:c r="N14" s="40"/>
      <x:c r="O14" s="40"/>
    </x:row>
    <x:row r="15">
      <x:c r="A15" s="42" t="str">
        <x:f>IF(B15="","","LOG-"&amp;TEXT(ROW()-6,"000"))</x:f>
      </x:c>
      <x:c r="B15" s="40"/>
      <x:c r="C15" s="40"/>
      <x:c r="D15" s="40"/>
      <x:c r="E15" s="46"/>
      <x:c r="F15" s="46"/>
      <x:c r="G15" s="40"/>
      <x:c r="H15" s="48"/>
      <x:c r="I15" s="42" t="str">
        <x:f>IF(OR(E15="",F15=""),"",IF(F15&lt;=E15,"On time","Late"))</x:f>
      </x:c>
      <x:c r="J15" s="40"/>
      <x:c r="K15" s="46"/>
      <x:c r="L15" s="40"/>
      <x:c r="M15" s="40"/>
      <x:c r="N15" s="40"/>
      <x:c r="O15" s="40"/>
    </x:row>
    <x:row r="16">
      <x:c r="A16" s="42" t="str">
        <x:f>IF(B16="","","LOG-"&amp;TEXT(ROW()-6,"000"))</x:f>
      </x:c>
      <x:c r="B16" s="40"/>
      <x:c r="C16" s="40"/>
      <x:c r="D16" s="40"/>
      <x:c r="E16" s="46"/>
      <x:c r="F16" s="46"/>
      <x:c r="G16" s="40"/>
      <x:c r="H16" s="48"/>
      <x:c r="I16" s="42" t="str">
        <x:f>IF(OR(E16="",F16=""),"",IF(F16&lt;=E16,"On time","Late"))</x:f>
      </x:c>
      <x:c r="J16" s="40"/>
      <x:c r="K16" s="46"/>
      <x:c r="L16" s="40"/>
      <x:c r="M16" s="40"/>
      <x:c r="N16" s="40"/>
      <x:c r="O16" s="40"/>
    </x:row>
    <x:row r="17">
      <x:c r="A17" s="42" t="str">
        <x:f>IF(B17="","","LOG-"&amp;TEXT(ROW()-6,"000"))</x:f>
      </x:c>
      <x:c r="B17" s="40"/>
      <x:c r="C17" s="40"/>
      <x:c r="D17" s="40"/>
      <x:c r="E17" s="46"/>
      <x:c r="F17" s="46"/>
      <x:c r="G17" s="40"/>
      <x:c r="H17" s="48"/>
      <x:c r="I17" s="42" t="str">
        <x:f>IF(OR(E17="",F17=""),"",IF(F17&lt;=E17,"On time","Late"))</x:f>
      </x:c>
      <x:c r="J17" s="40"/>
      <x:c r="K17" s="46"/>
      <x:c r="L17" s="40"/>
      <x:c r="M17" s="40"/>
      <x:c r="N17" s="40"/>
      <x:c r="O17" s="40"/>
    </x:row>
    <x:row r="18">
      <x:c r="A18" s="42" t="str">
        <x:f>IF(B18="","","LOG-"&amp;TEXT(ROW()-6,"000"))</x:f>
      </x:c>
      <x:c r="B18" s="40"/>
      <x:c r="C18" s="40"/>
      <x:c r="D18" s="40"/>
      <x:c r="E18" s="46"/>
      <x:c r="F18" s="46"/>
      <x:c r="G18" s="40"/>
      <x:c r="H18" s="48"/>
      <x:c r="I18" s="42" t="str">
        <x:f>IF(OR(E18="",F18=""),"",IF(F18&lt;=E18,"On time","Late"))</x:f>
      </x:c>
      <x:c r="J18" s="40"/>
      <x:c r="K18" s="46"/>
      <x:c r="L18" s="40"/>
      <x:c r="M18" s="40"/>
      <x:c r="N18" s="40"/>
      <x:c r="O18" s="40"/>
    </x:row>
    <x:row r="19">
      <x:c r="A19" s="42" t="str">
        <x:f>IF(B19="","","LOG-"&amp;TEXT(ROW()-6,"000"))</x:f>
      </x:c>
      <x:c r="B19" s="40"/>
      <x:c r="C19" s="40"/>
      <x:c r="D19" s="40"/>
      <x:c r="E19" s="46"/>
      <x:c r="F19" s="46"/>
      <x:c r="G19" s="40"/>
      <x:c r="H19" s="48"/>
      <x:c r="I19" s="42" t="str">
        <x:f>IF(OR(E19="",F19=""),"",IF(F19&lt;=E19,"On time","Late"))</x:f>
      </x:c>
      <x:c r="J19" s="40"/>
      <x:c r="K19" s="46"/>
      <x:c r="L19" s="40"/>
      <x:c r="M19" s="40"/>
      <x:c r="N19" s="40"/>
      <x:c r="O19" s="40"/>
    </x:row>
    <x:row r="20">
      <x:c r="A20" s="42" t="str">
        <x:f>IF(B20="","","LOG-"&amp;TEXT(ROW()-6,"000"))</x:f>
      </x:c>
      <x:c r="B20" s="40"/>
      <x:c r="C20" s="40"/>
      <x:c r="D20" s="40"/>
      <x:c r="E20" s="46"/>
      <x:c r="F20" s="46"/>
      <x:c r="G20" s="40"/>
      <x:c r="H20" s="48"/>
      <x:c r="I20" s="42" t="str">
        <x:f>IF(OR(E20="",F20=""),"",IF(F20&lt;=E20,"On time","Late"))</x:f>
      </x:c>
      <x:c r="J20" s="40"/>
      <x:c r="K20" s="46"/>
      <x:c r="L20" s="40"/>
      <x:c r="M20" s="40"/>
      <x:c r="N20" s="40"/>
      <x:c r="O20" s="40"/>
    </x:row>
    <x:row r="21">
      <x:c r="A21" s="42" t="str">
        <x:f>IF(B21="","","LOG-"&amp;TEXT(ROW()-6,"000"))</x:f>
      </x:c>
      <x:c r="B21" s="40"/>
      <x:c r="C21" s="40"/>
      <x:c r="D21" s="40"/>
      <x:c r="E21" s="46"/>
      <x:c r="F21" s="46"/>
      <x:c r="G21" s="40"/>
      <x:c r="H21" s="48"/>
      <x:c r="I21" s="42" t="str">
        <x:f>IF(OR(E21="",F21=""),"",IF(F21&lt;=E21,"On time","Late"))</x:f>
      </x:c>
      <x:c r="J21" s="40"/>
      <x:c r="K21" s="46"/>
      <x:c r="L21" s="40"/>
      <x:c r="M21" s="40"/>
      <x:c r="N21" s="40"/>
      <x:c r="O21" s="40"/>
    </x:row>
    <x:row r="22">
      <x:c r="A22" s="42" t="str">
        <x:f>IF(B22="","","LOG-"&amp;TEXT(ROW()-6,"000"))</x:f>
      </x:c>
      <x:c r="B22" s="40"/>
      <x:c r="C22" s="40"/>
      <x:c r="D22" s="40"/>
      <x:c r="E22" s="46"/>
      <x:c r="F22" s="46"/>
      <x:c r="G22" s="40"/>
      <x:c r="H22" s="48"/>
      <x:c r="I22" s="42" t="str">
        <x:f>IF(OR(E22="",F22=""),"",IF(F22&lt;=E22,"On time","Late"))</x:f>
      </x:c>
      <x:c r="J22" s="40"/>
      <x:c r="K22" s="46"/>
      <x:c r="L22" s="40"/>
      <x:c r="M22" s="40"/>
      <x:c r="N22" s="40"/>
      <x:c r="O22" s="40"/>
    </x:row>
    <x:row r="23">
      <x:c r="A23" s="42" t="str">
        <x:f>IF(B23="","","LOG-"&amp;TEXT(ROW()-6,"000"))</x:f>
      </x:c>
      <x:c r="B23" s="40"/>
      <x:c r="C23" s="40"/>
      <x:c r="D23" s="40"/>
      <x:c r="E23" s="46"/>
      <x:c r="F23" s="46"/>
      <x:c r="G23" s="40"/>
      <x:c r="H23" s="48"/>
      <x:c r="I23" s="42" t="str">
        <x:f>IF(OR(E23="",F23=""),"",IF(F23&lt;=E23,"On time","Late"))</x:f>
      </x:c>
      <x:c r="J23" s="40"/>
      <x:c r="K23" s="46"/>
      <x:c r="L23" s="40"/>
      <x:c r="M23" s="40"/>
      <x:c r="N23" s="40"/>
      <x:c r="O23" s="40"/>
    </x:row>
    <x:row r="24">
      <x:c r="A24" s="42" t="str">
        <x:f>IF(B24="","","LOG-"&amp;TEXT(ROW()-6,"000"))</x:f>
      </x:c>
      <x:c r="B24" s="40"/>
      <x:c r="C24" s="40"/>
      <x:c r="D24" s="40"/>
      <x:c r="E24" s="46"/>
      <x:c r="F24" s="46"/>
      <x:c r="G24" s="40"/>
      <x:c r="H24" s="48"/>
      <x:c r="I24" s="42" t="str">
        <x:f>IF(OR(E24="",F24=""),"",IF(F24&lt;=E24,"On time","Late"))</x:f>
      </x:c>
      <x:c r="J24" s="40"/>
      <x:c r="K24" s="46"/>
      <x:c r="L24" s="40"/>
      <x:c r="M24" s="40"/>
      <x:c r="N24" s="40"/>
      <x:c r="O24" s="40"/>
    </x:row>
    <x:row r="25">
      <x:c r="A25" s="42" t="str">
        <x:f>IF(B25="","","LOG-"&amp;TEXT(ROW()-6,"000"))</x:f>
      </x:c>
      <x:c r="B25" s="40"/>
      <x:c r="C25" s="40"/>
      <x:c r="D25" s="40"/>
      <x:c r="E25" s="46"/>
      <x:c r="F25" s="46"/>
      <x:c r="G25" s="40"/>
      <x:c r="H25" s="48"/>
      <x:c r="I25" s="42" t="str">
        <x:f>IF(OR(E25="",F25=""),"",IF(F25&lt;=E25,"On time","Late"))</x:f>
      </x:c>
      <x:c r="J25" s="40"/>
      <x:c r="K25" s="46"/>
      <x:c r="L25" s="40"/>
      <x:c r="M25" s="40"/>
      <x:c r="N25" s="40"/>
      <x:c r="O25" s="40"/>
    </x:row>
    <x:row r="26">
      <x:c r="A26" s="42" t="str">
        <x:f>IF(B26="","","LOG-"&amp;TEXT(ROW()-6,"000"))</x:f>
      </x:c>
      <x:c r="B26" s="40"/>
      <x:c r="C26" s="40"/>
      <x:c r="D26" s="40"/>
      <x:c r="E26" s="46"/>
      <x:c r="F26" s="46"/>
      <x:c r="G26" s="40"/>
      <x:c r="H26" s="48"/>
      <x:c r="I26" s="42" t="str">
        <x:f>IF(OR(E26="",F26=""),"",IF(F26&lt;=E26,"On time","Late"))</x:f>
      </x:c>
      <x:c r="J26" s="40"/>
      <x:c r="K26" s="46"/>
      <x:c r="L26" s="40"/>
      <x:c r="M26" s="40"/>
      <x:c r="N26" s="40"/>
      <x:c r="O26" s="40"/>
    </x:row>
    <x:row r="27">
      <x:c r="A27" s="42" t="str">
        <x:f>IF(B27="","","LOG-"&amp;TEXT(ROW()-6,"000"))</x:f>
      </x:c>
      <x:c r="B27" s="40"/>
      <x:c r="C27" s="40"/>
      <x:c r="D27" s="40"/>
      <x:c r="E27" s="46"/>
      <x:c r="F27" s="46"/>
      <x:c r="G27" s="40"/>
      <x:c r="H27" s="48"/>
      <x:c r="I27" s="42" t="str">
        <x:f>IF(OR(E27="",F27=""),"",IF(F27&lt;=E27,"On time","Late"))</x:f>
      </x:c>
      <x:c r="J27" s="40"/>
      <x:c r="K27" s="46"/>
      <x:c r="L27" s="40"/>
      <x:c r="M27" s="40"/>
      <x:c r="N27" s="40"/>
      <x:c r="O27" s="40"/>
    </x:row>
    <x:row r="28">
      <x:c r="A28" s="42" t="str">
        <x:f>IF(B28="","","LOG-"&amp;TEXT(ROW()-6,"000"))</x:f>
      </x:c>
      <x:c r="B28" s="40"/>
      <x:c r="C28" s="40"/>
      <x:c r="D28" s="40"/>
      <x:c r="E28" s="46"/>
      <x:c r="F28" s="46"/>
      <x:c r="G28" s="40"/>
      <x:c r="H28" s="48"/>
      <x:c r="I28" s="42" t="str">
        <x:f>IF(OR(E28="",F28=""),"",IF(F28&lt;=E28,"On time","Late"))</x:f>
      </x:c>
      <x:c r="J28" s="40"/>
      <x:c r="K28" s="46"/>
      <x:c r="L28" s="40"/>
      <x:c r="M28" s="40"/>
      <x:c r="N28" s="40"/>
      <x:c r="O28" s="40"/>
    </x:row>
    <x:row r="29">
      <x:c r="A29" s="42" t="str">
        <x:f>IF(B29="","","LOG-"&amp;TEXT(ROW()-6,"000"))</x:f>
      </x:c>
      <x:c r="B29" s="40"/>
      <x:c r="C29" s="40"/>
      <x:c r="D29" s="40"/>
      <x:c r="E29" s="46"/>
      <x:c r="F29" s="46"/>
      <x:c r="G29" s="40"/>
      <x:c r="H29" s="48"/>
      <x:c r="I29" s="42" t="str">
        <x:f>IF(OR(E29="",F29=""),"",IF(F29&lt;=E29,"On time","Late"))</x:f>
      </x:c>
      <x:c r="J29" s="40"/>
      <x:c r="K29" s="46"/>
      <x:c r="L29" s="40"/>
      <x:c r="M29" s="40"/>
      <x:c r="N29" s="40"/>
      <x:c r="O29" s="40"/>
    </x:row>
    <x:row r="30">
      <x:c r="A30" s="42" t="str">
        <x:f>IF(B30="","","LOG-"&amp;TEXT(ROW()-6,"000"))</x:f>
      </x:c>
      <x:c r="B30" s="40"/>
      <x:c r="C30" s="40"/>
      <x:c r="D30" s="40"/>
      <x:c r="E30" s="46"/>
      <x:c r="F30" s="46"/>
      <x:c r="G30" s="40"/>
      <x:c r="H30" s="48"/>
      <x:c r="I30" s="42" t="str">
        <x:f>IF(OR(E30="",F30=""),"",IF(F30&lt;=E30,"On time","Late"))</x:f>
      </x:c>
      <x:c r="J30" s="40"/>
      <x:c r="K30" s="46"/>
      <x:c r="L30" s="40"/>
      <x:c r="M30" s="40"/>
      <x:c r="N30" s="40"/>
      <x:c r="O30" s="40"/>
    </x:row>
    <x:row r="31">
      <x:c r="A31" s="42" t="str">
        <x:f>IF(B31="","","LOG-"&amp;TEXT(ROW()-6,"000"))</x:f>
      </x:c>
      <x:c r="B31" s="40"/>
      <x:c r="C31" s="40"/>
      <x:c r="D31" s="40"/>
      <x:c r="E31" s="46"/>
      <x:c r="F31" s="46"/>
      <x:c r="G31" s="40"/>
      <x:c r="H31" s="48"/>
      <x:c r="I31" s="42" t="str">
        <x:f>IF(OR(E31="",F31=""),"",IF(F31&lt;=E31,"On time","Late"))</x:f>
      </x:c>
      <x:c r="J31" s="40"/>
      <x:c r="K31" s="46"/>
      <x:c r="L31" s="40"/>
      <x:c r="M31" s="40"/>
      <x:c r="N31" s="40"/>
      <x:c r="O31" s="40"/>
    </x:row>
    <x:row r="32">
      <x:c r="A32" s="42" t="str">
        <x:f>IF(B32="","","LOG-"&amp;TEXT(ROW()-6,"000"))</x:f>
      </x:c>
      <x:c r="B32" s="40"/>
      <x:c r="C32" s="40"/>
      <x:c r="D32" s="40"/>
      <x:c r="E32" s="46"/>
      <x:c r="F32" s="46"/>
      <x:c r="G32" s="40"/>
      <x:c r="H32" s="48"/>
      <x:c r="I32" s="42" t="str">
        <x:f>IF(OR(E32="",F32=""),"",IF(F32&lt;=E32,"On time","Late"))</x:f>
      </x:c>
      <x:c r="J32" s="40"/>
      <x:c r="K32" s="46"/>
      <x:c r="L32" s="40"/>
      <x:c r="M32" s="40"/>
      <x:c r="N32" s="40"/>
      <x:c r="O32" s="40"/>
    </x:row>
    <x:row r="33">
      <x:c r="A33" s="42" t="str">
        <x:f>IF(B33="","","LOG-"&amp;TEXT(ROW()-6,"000"))</x:f>
      </x:c>
      <x:c r="B33" s="40"/>
      <x:c r="C33" s="40"/>
      <x:c r="D33" s="40"/>
      <x:c r="E33" s="46"/>
      <x:c r="F33" s="46"/>
      <x:c r="G33" s="40"/>
      <x:c r="H33" s="48"/>
      <x:c r="I33" s="42" t="str">
        <x:f>IF(OR(E33="",F33=""),"",IF(F33&lt;=E33,"On time","Late"))</x:f>
      </x:c>
      <x:c r="J33" s="40"/>
      <x:c r="K33" s="46"/>
      <x:c r="L33" s="40"/>
      <x:c r="M33" s="40"/>
      <x:c r="N33" s="40"/>
      <x:c r="O33" s="40"/>
    </x:row>
    <x:row r="34">
      <x:c r="A34" s="42" t="str">
        <x:f>IF(B34="","","LOG-"&amp;TEXT(ROW()-6,"000"))</x:f>
      </x:c>
      <x:c r="B34" s="40"/>
      <x:c r="C34" s="40"/>
      <x:c r="D34" s="40"/>
      <x:c r="E34" s="46"/>
      <x:c r="F34" s="46"/>
      <x:c r="G34" s="40"/>
      <x:c r="H34" s="48"/>
      <x:c r="I34" s="42" t="str">
        <x:f>IF(OR(E34="",F34=""),"",IF(F34&lt;=E34,"On time","Late"))</x:f>
      </x:c>
      <x:c r="J34" s="40"/>
      <x:c r="K34" s="46"/>
      <x:c r="L34" s="40"/>
      <x:c r="M34" s="40"/>
      <x:c r="N34" s="40"/>
      <x:c r="O34" s="40"/>
    </x:row>
    <x:row r="35">
      <x:c r="A35" s="42" t="str">
        <x:f>IF(B35="","","LOG-"&amp;TEXT(ROW()-6,"000"))</x:f>
      </x:c>
      <x:c r="B35" s="40"/>
      <x:c r="C35" s="40"/>
      <x:c r="D35" s="40"/>
      <x:c r="E35" s="46"/>
      <x:c r="F35" s="46"/>
      <x:c r="G35" s="40"/>
      <x:c r="H35" s="48"/>
      <x:c r="I35" s="42" t="str">
        <x:f>IF(OR(E35="",F35=""),"",IF(F35&lt;=E35,"On time","Late"))</x:f>
      </x:c>
      <x:c r="J35" s="40"/>
      <x:c r="K35" s="46"/>
      <x:c r="L35" s="40"/>
      <x:c r="M35" s="40"/>
      <x:c r="N35" s="40"/>
      <x:c r="O35" s="40"/>
    </x:row>
    <x:row r="36">
      <x:c r="A36" s="42" t="str">
        <x:f>IF(B36="","","LOG-"&amp;TEXT(ROW()-6,"000"))</x:f>
      </x:c>
      <x:c r="B36" s="40"/>
      <x:c r="C36" s="40"/>
      <x:c r="D36" s="40"/>
      <x:c r="E36" s="46"/>
      <x:c r="F36" s="46"/>
      <x:c r="G36" s="40"/>
      <x:c r="H36" s="48"/>
      <x:c r="I36" s="42" t="str">
        <x:f>IF(OR(E36="",F36=""),"",IF(F36&lt;=E36,"On time","Late"))</x:f>
      </x:c>
      <x:c r="J36" s="40"/>
      <x:c r="K36" s="46"/>
      <x:c r="L36" s="40"/>
      <x:c r="M36" s="40"/>
      <x:c r="N36" s="40"/>
      <x:c r="O36" s="40"/>
    </x:row>
    <x:row r="37">
      <x:c r="A37" s="42" t="str">
        <x:f>IF(B37="","","LOG-"&amp;TEXT(ROW()-6,"000"))</x:f>
      </x:c>
      <x:c r="B37" s="40"/>
      <x:c r="C37" s="40"/>
      <x:c r="D37" s="40"/>
      <x:c r="E37" s="46"/>
      <x:c r="F37" s="46"/>
      <x:c r="G37" s="40"/>
      <x:c r="H37" s="48"/>
      <x:c r="I37" s="42" t="str">
        <x:f>IF(OR(E37="",F37=""),"",IF(F37&lt;=E37,"On time","Late"))</x:f>
      </x:c>
      <x:c r="J37" s="40"/>
      <x:c r="K37" s="46"/>
      <x:c r="L37" s="40"/>
      <x:c r="M37" s="40"/>
      <x:c r="N37" s="40"/>
      <x:c r="O37" s="40"/>
    </x:row>
    <x:row r="38">
      <x:c r="A38" s="42" t="str">
        <x:f>IF(B38="","","LOG-"&amp;TEXT(ROW()-6,"000"))</x:f>
      </x:c>
      <x:c r="B38" s="40"/>
      <x:c r="C38" s="40"/>
      <x:c r="D38" s="40"/>
      <x:c r="E38" s="46"/>
      <x:c r="F38" s="46"/>
      <x:c r="G38" s="40"/>
      <x:c r="H38" s="48"/>
      <x:c r="I38" s="42" t="str">
        <x:f>IF(OR(E38="",F38=""),"",IF(F38&lt;=E38,"On time","Late"))</x:f>
      </x:c>
      <x:c r="J38" s="40"/>
      <x:c r="K38" s="46"/>
      <x:c r="L38" s="40"/>
      <x:c r="M38" s="40"/>
      <x:c r="N38" s="40"/>
      <x:c r="O38" s="40"/>
    </x:row>
    <x:row r="39">
      <x:c r="A39" s="42" t="str">
        <x:f>IF(B39="","","LOG-"&amp;TEXT(ROW()-6,"000"))</x:f>
      </x:c>
      <x:c r="B39" s="40"/>
      <x:c r="C39" s="40"/>
      <x:c r="D39" s="40"/>
      <x:c r="E39" s="46"/>
      <x:c r="F39" s="46"/>
      <x:c r="G39" s="40"/>
      <x:c r="H39" s="48"/>
      <x:c r="I39" s="42" t="str">
        <x:f>IF(OR(E39="",F39=""),"",IF(F39&lt;=E39,"On time","Late"))</x:f>
      </x:c>
      <x:c r="J39" s="40"/>
      <x:c r="K39" s="46"/>
      <x:c r="L39" s="40"/>
      <x:c r="M39" s="40"/>
      <x:c r="N39" s="40"/>
      <x:c r="O39" s="40"/>
    </x:row>
    <x:row r="40">
      <x:c r="A40" s="42" t="str">
        <x:f>IF(B40="","","LOG-"&amp;TEXT(ROW()-6,"000"))</x:f>
      </x:c>
      <x:c r="B40" s="40"/>
      <x:c r="C40" s="40"/>
      <x:c r="D40" s="40"/>
      <x:c r="E40" s="46"/>
      <x:c r="F40" s="46"/>
      <x:c r="G40" s="40"/>
      <x:c r="H40" s="48"/>
      <x:c r="I40" s="42" t="str">
        <x:f>IF(OR(E40="",F40=""),"",IF(F40&lt;=E40,"On time","Late"))</x:f>
      </x:c>
      <x:c r="J40" s="40"/>
      <x:c r="K40" s="46"/>
      <x:c r="L40" s="40"/>
      <x:c r="M40" s="40"/>
      <x:c r="N40" s="40"/>
      <x:c r="O40" s="40"/>
    </x:row>
    <x:row r="41">
      <x:c r="A41" s="42" t="str">
        <x:f>IF(B41="","","LOG-"&amp;TEXT(ROW()-6,"000"))</x:f>
      </x:c>
      <x:c r="B41" s="40"/>
      <x:c r="C41" s="40"/>
      <x:c r="D41" s="40"/>
      <x:c r="E41" s="46"/>
      <x:c r="F41" s="46"/>
      <x:c r="G41" s="40"/>
      <x:c r="H41" s="48"/>
      <x:c r="I41" s="42" t="str">
        <x:f>IF(OR(E41="",F41=""),"",IF(F41&lt;=E41,"On time","Late"))</x:f>
      </x:c>
      <x:c r="J41" s="40"/>
      <x:c r="K41" s="46"/>
      <x:c r="L41" s="40"/>
      <x:c r="M41" s="40"/>
      <x:c r="N41" s="40"/>
      <x:c r="O41" s="40"/>
    </x:row>
    <x:row r="42">
      <x:c r="A42" s="42" t="str">
        <x:f>IF(B42="","","LOG-"&amp;TEXT(ROW()-6,"000"))</x:f>
      </x:c>
      <x:c r="B42" s="40"/>
      <x:c r="C42" s="40"/>
      <x:c r="D42" s="40"/>
      <x:c r="E42" s="46"/>
      <x:c r="F42" s="46"/>
      <x:c r="G42" s="40"/>
      <x:c r="H42" s="48"/>
      <x:c r="I42" s="42" t="str">
        <x:f>IF(OR(E42="",F42=""),"",IF(F42&lt;=E42,"On time","Late"))</x:f>
      </x:c>
      <x:c r="J42" s="40"/>
      <x:c r="K42" s="46"/>
      <x:c r="L42" s="40"/>
      <x:c r="M42" s="40"/>
      <x:c r="N42" s="40"/>
      <x:c r="O42" s="40"/>
    </x:row>
    <x:row r="43">
      <x:c r="A43" s="42" t="str">
        <x:f>IF(B43="","","LOG-"&amp;TEXT(ROW()-6,"000"))</x:f>
      </x:c>
      <x:c r="B43" s="40"/>
      <x:c r="C43" s="40"/>
      <x:c r="D43" s="40"/>
      <x:c r="E43" s="46"/>
      <x:c r="F43" s="46"/>
      <x:c r="G43" s="40"/>
      <x:c r="H43" s="48"/>
      <x:c r="I43" s="42" t="str">
        <x:f>IF(OR(E43="",F43=""),"",IF(F43&lt;=E43,"On time","Late"))</x:f>
      </x:c>
      <x:c r="J43" s="40"/>
      <x:c r="K43" s="46"/>
      <x:c r="L43" s="40"/>
      <x:c r="M43" s="40"/>
      <x:c r="N43" s="40"/>
      <x:c r="O43" s="40"/>
    </x:row>
    <x:row r="44">
      <x:c r="A44" s="42" t="str">
        <x:f>IF(B44="","","LOG-"&amp;TEXT(ROW()-6,"000"))</x:f>
      </x:c>
      <x:c r="B44" s="40"/>
      <x:c r="C44" s="40"/>
      <x:c r="D44" s="40"/>
      <x:c r="E44" s="46"/>
      <x:c r="F44" s="46"/>
      <x:c r="G44" s="40"/>
      <x:c r="H44" s="48"/>
      <x:c r="I44" s="42" t="str">
        <x:f>IF(OR(E44="",F44=""),"",IF(F44&lt;=E44,"On time","Late"))</x:f>
      </x:c>
      <x:c r="J44" s="40"/>
      <x:c r="K44" s="46"/>
      <x:c r="L44" s="40"/>
      <x:c r="M44" s="40"/>
      <x:c r="N44" s="40"/>
      <x:c r="O44" s="40"/>
    </x:row>
    <x:row r="45">
      <x:c r="A45" s="42" t="str">
        <x:f>IF(B45="","","LOG-"&amp;TEXT(ROW()-6,"000"))</x:f>
      </x:c>
      <x:c r="B45" s="40"/>
      <x:c r="C45" s="40"/>
      <x:c r="D45" s="40"/>
      <x:c r="E45" s="46"/>
      <x:c r="F45" s="46"/>
      <x:c r="G45" s="40"/>
      <x:c r="H45" s="48"/>
      <x:c r="I45" s="42" t="str">
        <x:f>IF(OR(E45="",F45=""),"",IF(F45&lt;=E45,"On time","Late"))</x:f>
      </x:c>
      <x:c r="J45" s="40"/>
      <x:c r="K45" s="46"/>
      <x:c r="L45" s="40"/>
      <x:c r="M45" s="40"/>
      <x:c r="N45" s="40"/>
      <x:c r="O45" s="40"/>
    </x:row>
    <x:row r="46">
      <x:c r="A46" s="42" t="str">
        <x:f>IF(B46="","","LOG-"&amp;TEXT(ROW()-6,"000"))</x:f>
      </x:c>
      <x:c r="B46" s="40"/>
      <x:c r="C46" s="40"/>
      <x:c r="D46" s="40"/>
      <x:c r="E46" s="46"/>
      <x:c r="F46" s="46"/>
      <x:c r="G46" s="40"/>
      <x:c r="H46" s="48"/>
      <x:c r="I46" s="42" t="str">
        <x:f>IF(OR(E46="",F46=""),"",IF(F46&lt;=E46,"On time","Late"))</x:f>
      </x:c>
      <x:c r="J46" s="40"/>
      <x:c r="K46" s="46"/>
      <x:c r="L46" s="40"/>
      <x:c r="M46" s="40"/>
      <x:c r="N46" s="40"/>
      <x:c r="O46" s="40"/>
    </x:row>
    <x:row r="47">
      <x:c r="A47" s="42" t="str">
        <x:f>IF(B47="","","LOG-"&amp;TEXT(ROW()-6,"000"))</x:f>
      </x:c>
      <x:c r="B47" s="40"/>
      <x:c r="C47" s="40"/>
      <x:c r="D47" s="40"/>
      <x:c r="E47" s="46"/>
      <x:c r="F47" s="46"/>
      <x:c r="G47" s="40"/>
      <x:c r="H47" s="48"/>
      <x:c r="I47" s="42" t="str">
        <x:f>IF(OR(E47="",F47=""),"",IF(F47&lt;=E47,"On time","Late"))</x:f>
      </x:c>
      <x:c r="J47" s="40"/>
      <x:c r="K47" s="46"/>
      <x:c r="L47" s="40"/>
      <x:c r="M47" s="40"/>
      <x:c r="N47" s="40"/>
      <x:c r="O47" s="40"/>
    </x:row>
    <x:row r="48">
      <x:c r="A48" s="42" t="str">
        <x:f>IF(B48="","","LOG-"&amp;TEXT(ROW()-6,"000"))</x:f>
      </x:c>
      <x:c r="B48" s="40"/>
      <x:c r="C48" s="40"/>
      <x:c r="D48" s="40"/>
      <x:c r="E48" s="46"/>
      <x:c r="F48" s="46"/>
      <x:c r="G48" s="40"/>
      <x:c r="H48" s="48"/>
      <x:c r="I48" s="42" t="str">
        <x:f>IF(OR(E48="",F48=""),"",IF(F48&lt;=E48,"On time","Late"))</x:f>
      </x:c>
      <x:c r="J48" s="40"/>
      <x:c r="K48" s="46"/>
      <x:c r="L48" s="40"/>
      <x:c r="M48" s="40"/>
      <x:c r="N48" s="40"/>
      <x:c r="O48" s="40"/>
    </x:row>
    <x:row r="49">
      <x:c r="A49" s="42" t="str">
        <x:f>IF(B49="","","LOG-"&amp;TEXT(ROW()-6,"000"))</x:f>
      </x:c>
      <x:c r="B49" s="40"/>
      <x:c r="C49" s="40"/>
      <x:c r="D49" s="40"/>
      <x:c r="E49" s="46"/>
      <x:c r="F49" s="46"/>
      <x:c r="G49" s="40"/>
      <x:c r="H49" s="48"/>
      <x:c r="I49" s="42" t="str">
        <x:f>IF(OR(E49="",F49=""),"",IF(F49&lt;=E49,"On time","Late"))</x:f>
      </x:c>
      <x:c r="J49" s="40"/>
      <x:c r="K49" s="46"/>
      <x:c r="L49" s="40"/>
      <x:c r="M49" s="40"/>
      <x:c r="N49" s="40"/>
      <x:c r="O49" s="40"/>
    </x:row>
    <x:row r="50">
      <x:c r="A50" s="42" t="str">
        <x:f>IF(B50="","","LOG-"&amp;TEXT(ROW()-6,"000"))</x:f>
      </x:c>
      <x:c r="B50" s="40"/>
      <x:c r="C50" s="40"/>
      <x:c r="D50" s="40"/>
      <x:c r="E50" s="46"/>
      <x:c r="F50" s="46"/>
      <x:c r="G50" s="40"/>
      <x:c r="H50" s="48"/>
      <x:c r="I50" s="42" t="str">
        <x:f>IF(OR(E50="",F50=""),"",IF(F50&lt;=E50,"On time","Late"))</x:f>
      </x:c>
      <x:c r="J50" s="40"/>
      <x:c r="K50" s="46"/>
      <x:c r="L50" s="40"/>
      <x:c r="M50" s="40"/>
      <x:c r="N50" s="40"/>
      <x:c r="O50" s="40"/>
    </x:row>
    <x:row r="51">
      <x:c r="A51" s="42" t="str">
        <x:f>IF(B51="","","LOG-"&amp;TEXT(ROW()-6,"000"))</x:f>
      </x:c>
      <x:c r="B51" s="40"/>
      <x:c r="C51" s="40"/>
      <x:c r="D51" s="40"/>
      <x:c r="E51" s="46"/>
      <x:c r="F51" s="46"/>
      <x:c r="G51" s="40"/>
      <x:c r="H51" s="48"/>
      <x:c r="I51" s="42" t="str">
        <x:f>IF(OR(E51="",F51=""),"",IF(F51&lt;=E51,"On time","Late"))</x:f>
      </x:c>
      <x:c r="J51" s="40"/>
      <x:c r="K51" s="46"/>
      <x:c r="L51" s="40"/>
      <x:c r="M51" s="40"/>
      <x:c r="N51" s="40"/>
      <x:c r="O51" s="40"/>
    </x:row>
    <x:row r="52">
      <x:c r="A52" s="42" t="str">
        <x:f>IF(B52="","","LOG-"&amp;TEXT(ROW()-6,"000"))</x:f>
      </x:c>
      <x:c r="B52" s="40"/>
      <x:c r="C52" s="40"/>
      <x:c r="D52" s="40"/>
      <x:c r="E52" s="46"/>
      <x:c r="F52" s="46"/>
      <x:c r="G52" s="40"/>
      <x:c r="H52" s="48"/>
      <x:c r="I52" s="42" t="str">
        <x:f>IF(OR(E52="",F52=""),"",IF(F52&lt;=E52,"On time","Late"))</x:f>
      </x:c>
      <x:c r="J52" s="40"/>
      <x:c r="K52" s="46"/>
      <x:c r="L52" s="40"/>
      <x:c r="M52" s="40"/>
      <x:c r="N52" s="40"/>
      <x:c r="O52" s="40"/>
    </x:row>
    <x:row r="53">
      <x:c r="A53" s="42" t="str">
        <x:f>IF(B53="","","LOG-"&amp;TEXT(ROW()-6,"000"))</x:f>
      </x:c>
      <x:c r="B53" s="40"/>
      <x:c r="C53" s="40"/>
      <x:c r="D53" s="40"/>
      <x:c r="E53" s="46"/>
      <x:c r="F53" s="46"/>
      <x:c r="G53" s="40"/>
      <x:c r="H53" s="48"/>
      <x:c r="I53" s="42" t="str">
        <x:f>IF(OR(E53="",F53=""),"",IF(F53&lt;=E53,"On time","Late"))</x:f>
      </x:c>
      <x:c r="J53" s="40"/>
      <x:c r="K53" s="46"/>
      <x:c r="L53" s="40"/>
      <x:c r="M53" s="40"/>
      <x:c r="N53" s="40"/>
      <x:c r="O53" s="40"/>
    </x:row>
    <x:row r="54">
      <x:c r="A54" s="42" t="str">
        <x:f>IF(B54="","","LOG-"&amp;TEXT(ROW()-6,"000"))</x:f>
      </x:c>
      <x:c r="B54" s="40"/>
      <x:c r="C54" s="40"/>
      <x:c r="D54" s="40"/>
      <x:c r="E54" s="46"/>
      <x:c r="F54" s="46"/>
      <x:c r="G54" s="40"/>
      <x:c r="H54" s="48"/>
      <x:c r="I54" s="42" t="str">
        <x:f>IF(OR(E54="",F54=""),"",IF(F54&lt;=E54,"On time","Late"))</x:f>
      </x:c>
      <x:c r="J54" s="40"/>
      <x:c r="K54" s="46"/>
      <x:c r="L54" s="40"/>
      <x:c r="M54" s="40"/>
      <x:c r="N54" s="40"/>
      <x:c r="O54" s="40"/>
    </x:row>
    <x:row r="55">
      <x:c r="A55" s="42" t="str">
        <x:f>IF(B55="","","LOG-"&amp;TEXT(ROW()-6,"000"))</x:f>
      </x:c>
      <x:c r="B55" s="40"/>
      <x:c r="C55" s="40"/>
      <x:c r="D55" s="40"/>
      <x:c r="E55" s="46"/>
      <x:c r="F55" s="46"/>
      <x:c r="G55" s="40"/>
      <x:c r="H55" s="48"/>
      <x:c r="I55" s="42" t="str">
        <x:f>IF(OR(E55="",F55=""),"",IF(F55&lt;=E55,"On time","Late"))</x:f>
      </x:c>
      <x:c r="J55" s="40"/>
      <x:c r="K55" s="46"/>
      <x:c r="L55" s="40"/>
      <x:c r="M55" s="40"/>
      <x:c r="N55" s="40"/>
      <x:c r="O55" s="40"/>
    </x:row>
    <x:row r="56">
      <x:c r="A56" s="42" t="str">
        <x:f>IF(B56="","","LOG-"&amp;TEXT(ROW()-6,"000"))</x:f>
      </x:c>
      <x:c r="B56" s="40"/>
      <x:c r="C56" s="40"/>
      <x:c r="D56" s="40"/>
      <x:c r="E56" s="46"/>
      <x:c r="F56" s="46"/>
      <x:c r="G56" s="40"/>
      <x:c r="H56" s="48"/>
      <x:c r="I56" s="42" t="str">
        <x:f>IF(OR(E56="",F56=""),"",IF(F56&lt;=E56,"On time","Late"))</x:f>
      </x:c>
      <x:c r="J56" s="40"/>
      <x:c r="K56" s="46"/>
      <x:c r="L56" s="40"/>
      <x:c r="M56" s="40"/>
      <x:c r="N56" s="40"/>
      <x:c r="O56" s="40"/>
    </x:row>
    <x:row r="57">
      <x:c r="A57" s="42" t="str">
        <x:f>IF(B57="","","LOG-"&amp;TEXT(ROW()-6,"000"))</x:f>
      </x:c>
      <x:c r="B57" s="40"/>
      <x:c r="C57" s="40"/>
      <x:c r="D57" s="40"/>
      <x:c r="E57" s="46"/>
      <x:c r="F57" s="46"/>
      <x:c r="G57" s="40"/>
      <x:c r="H57" s="48"/>
      <x:c r="I57" s="42" t="str">
        <x:f>IF(OR(E57="",F57=""),"",IF(F57&lt;=E57,"On time","Late"))</x:f>
      </x:c>
      <x:c r="J57" s="40"/>
      <x:c r="K57" s="46"/>
      <x:c r="L57" s="40"/>
      <x:c r="M57" s="40"/>
      <x:c r="N57" s="40"/>
      <x:c r="O57" s="40"/>
    </x:row>
    <x:row r="58">
      <x:c r="A58" s="42" t="str">
        <x:f>IF(B58="","","LOG-"&amp;TEXT(ROW()-6,"000"))</x:f>
      </x:c>
      <x:c r="B58" s="40"/>
      <x:c r="C58" s="40"/>
      <x:c r="D58" s="40"/>
      <x:c r="E58" s="46"/>
      <x:c r="F58" s="46"/>
      <x:c r="G58" s="40"/>
      <x:c r="H58" s="48"/>
      <x:c r="I58" s="42" t="str">
        <x:f>IF(OR(E58="",F58=""),"",IF(F58&lt;=E58,"On time","Late"))</x:f>
      </x:c>
      <x:c r="J58" s="40"/>
      <x:c r="K58" s="46"/>
      <x:c r="L58" s="40"/>
      <x:c r="M58" s="40"/>
      <x:c r="N58" s="40"/>
      <x:c r="O58" s="40"/>
    </x:row>
    <x:row r="59">
      <x:c r="A59" s="42" t="str">
        <x:f>IF(B59="","","LOG-"&amp;TEXT(ROW()-6,"000"))</x:f>
      </x:c>
      <x:c r="B59" s="40"/>
      <x:c r="C59" s="40"/>
      <x:c r="D59" s="40"/>
      <x:c r="E59" s="46"/>
      <x:c r="F59" s="46"/>
      <x:c r="G59" s="40"/>
      <x:c r="H59" s="48"/>
      <x:c r="I59" s="42" t="str">
        <x:f>IF(OR(E59="",F59=""),"",IF(F59&lt;=E59,"On time","Late"))</x:f>
      </x:c>
      <x:c r="J59" s="40"/>
      <x:c r="K59" s="46"/>
      <x:c r="L59" s="40"/>
      <x:c r="M59" s="40"/>
      <x:c r="N59" s="40"/>
      <x:c r="O59" s="40"/>
    </x:row>
    <x:row r="60">
      <x:c r="A60" s="42" t="str">
        <x:f>IF(B60="","","LOG-"&amp;TEXT(ROW()-6,"000"))</x:f>
      </x:c>
      <x:c r="B60" s="40"/>
      <x:c r="C60" s="40"/>
      <x:c r="D60" s="40"/>
      <x:c r="E60" s="46"/>
      <x:c r="F60" s="46"/>
      <x:c r="G60" s="40"/>
      <x:c r="H60" s="48"/>
      <x:c r="I60" s="42" t="str">
        <x:f>IF(OR(E60="",F60=""),"",IF(F60&lt;=E60,"On time","Late"))</x:f>
      </x:c>
      <x:c r="J60" s="40"/>
      <x:c r="K60" s="46"/>
      <x:c r="L60" s="40"/>
      <x:c r="M60" s="40"/>
      <x:c r="N60" s="40"/>
      <x:c r="O60" s="40"/>
    </x:row>
    <x:row r="61">
      <x:c r="A61" s="42" t="str">
        <x:f>IF(B61="","","LOG-"&amp;TEXT(ROW()-6,"000"))</x:f>
      </x:c>
      <x:c r="B61" s="40"/>
      <x:c r="C61" s="40"/>
      <x:c r="D61" s="40"/>
      <x:c r="E61" s="46"/>
      <x:c r="F61" s="46"/>
      <x:c r="G61" s="40"/>
      <x:c r="H61" s="48"/>
      <x:c r="I61" s="42" t="str">
        <x:f>IF(OR(E61="",F61=""),"",IF(F61&lt;=E61,"On time","Late"))</x:f>
      </x:c>
      <x:c r="J61" s="40"/>
      <x:c r="K61" s="46"/>
      <x:c r="L61" s="40"/>
      <x:c r="M61" s="40"/>
      <x:c r="N61" s="40"/>
      <x:c r="O61" s="40"/>
    </x:row>
    <x:row r="62">
      <x:c r="A62" s="42" t="str">
        <x:f>IF(B62="","","LOG-"&amp;TEXT(ROW()-6,"000"))</x:f>
      </x:c>
      <x:c r="B62" s="40"/>
      <x:c r="C62" s="40"/>
      <x:c r="D62" s="40"/>
      <x:c r="E62" s="46"/>
      <x:c r="F62" s="46"/>
      <x:c r="G62" s="40"/>
      <x:c r="H62" s="48"/>
      <x:c r="I62" s="42" t="str">
        <x:f>IF(OR(E62="",F62=""),"",IF(F62&lt;=E62,"On time","Late"))</x:f>
      </x:c>
      <x:c r="J62" s="40"/>
      <x:c r="K62" s="46"/>
      <x:c r="L62" s="40"/>
      <x:c r="M62" s="40"/>
      <x:c r="N62" s="40"/>
      <x:c r="O62" s="40"/>
    </x:row>
    <x:row r="63">
      <x:c r="A63" s="42" t="str">
        <x:f>IF(B63="","","LOG-"&amp;TEXT(ROW()-6,"000"))</x:f>
      </x:c>
      <x:c r="B63" s="40"/>
      <x:c r="C63" s="40"/>
      <x:c r="D63" s="40"/>
      <x:c r="E63" s="46"/>
      <x:c r="F63" s="46"/>
      <x:c r="G63" s="40"/>
      <x:c r="H63" s="48"/>
      <x:c r="I63" s="42" t="str">
        <x:f>IF(OR(E63="",F63=""),"",IF(F63&lt;=E63,"On time","Late"))</x:f>
      </x:c>
      <x:c r="J63" s="40"/>
      <x:c r="K63" s="46"/>
      <x:c r="L63" s="40"/>
      <x:c r="M63" s="40"/>
      <x:c r="N63" s="40"/>
      <x:c r="O63" s="40"/>
    </x:row>
    <x:row r="64">
      <x:c r="A64" s="42" t="str">
        <x:f>IF(B64="","","LOG-"&amp;TEXT(ROW()-6,"000"))</x:f>
      </x:c>
      <x:c r="B64" s="40"/>
      <x:c r="C64" s="40"/>
      <x:c r="D64" s="40"/>
      <x:c r="E64" s="46"/>
      <x:c r="F64" s="46"/>
      <x:c r="G64" s="40"/>
      <x:c r="H64" s="48"/>
      <x:c r="I64" s="42" t="str">
        <x:f>IF(OR(E64="",F64=""),"",IF(F64&lt;=E64,"On time","Late"))</x:f>
      </x:c>
      <x:c r="J64" s="40"/>
      <x:c r="K64" s="46"/>
      <x:c r="L64" s="40"/>
      <x:c r="M64" s="40"/>
      <x:c r="N64" s="40"/>
      <x:c r="O64" s="40"/>
    </x:row>
    <x:row r="65">
      <x:c r="A65" s="42" t="str">
        <x:f>IF(B65="","","LOG-"&amp;TEXT(ROW()-6,"000"))</x:f>
      </x:c>
      <x:c r="B65" s="40"/>
      <x:c r="C65" s="40"/>
      <x:c r="D65" s="40"/>
      <x:c r="E65" s="46"/>
      <x:c r="F65" s="46"/>
      <x:c r="G65" s="40"/>
      <x:c r="H65" s="48"/>
      <x:c r="I65" s="42" t="str">
        <x:f>IF(OR(E65="",F65=""),"",IF(F65&lt;=E65,"On time","Late"))</x:f>
      </x:c>
      <x:c r="J65" s="40"/>
      <x:c r="K65" s="46"/>
      <x:c r="L65" s="40"/>
      <x:c r="M65" s="40"/>
      <x:c r="N65" s="40"/>
      <x:c r="O65" s="40"/>
    </x:row>
    <x:row r="66">
      <x:c r="A66" s="42" t="str">
        <x:f>IF(B66="","","LOG-"&amp;TEXT(ROW()-6,"000"))</x:f>
      </x:c>
      <x:c r="B66" s="40"/>
      <x:c r="C66" s="40"/>
      <x:c r="D66" s="40"/>
      <x:c r="E66" s="46"/>
      <x:c r="F66" s="46"/>
      <x:c r="G66" s="40"/>
      <x:c r="H66" s="48"/>
      <x:c r="I66" s="42" t="str">
        <x:f>IF(OR(E66="",F66=""),"",IF(F66&lt;=E66,"On time","Late"))</x:f>
      </x:c>
      <x:c r="J66" s="40"/>
      <x:c r="K66" s="46"/>
      <x:c r="L66" s="40"/>
      <x:c r="M66" s="40"/>
      <x:c r="N66" s="40"/>
      <x:c r="O66" s="40"/>
    </x:row>
    <x:row r="67">
      <x:c r="A67" s="42" t="str">
        <x:f>IF(B67="","","LOG-"&amp;TEXT(ROW()-6,"000"))</x:f>
      </x:c>
      <x:c r="B67" s="40"/>
      <x:c r="C67" s="40"/>
      <x:c r="D67" s="40"/>
      <x:c r="E67" s="46"/>
      <x:c r="F67" s="46"/>
      <x:c r="G67" s="40"/>
      <x:c r="H67" s="48"/>
      <x:c r="I67" s="42" t="str">
        <x:f>IF(OR(E67="",F67=""),"",IF(F67&lt;=E67,"On time","Late"))</x:f>
      </x:c>
      <x:c r="J67" s="40"/>
      <x:c r="K67" s="46"/>
      <x:c r="L67" s="40"/>
      <x:c r="M67" s="40"/>
      <x:c r="N67" s="40"/>
      <x:c r="O67" s="40"/>
    </x:row>
    <x:row r="68">
      <x:c r="A68" s="42" t="str">
        <x:f>IF(B68="","","LOG-"&amp;TEXT(ROW()-6,"000"))</x:f>
      </x:c>
      <x:c r="B68" s="40"/>
      <x:c r="C68" s="40"/>
      <x:c r="D68" s="40"/>
      <x:c r="E68" s="46"/>
      <x:c r="F68" s="46"/>
      <x:c r="G68" s="40"/>
      <x:c r="H68" s="48"/>
      <x:c r="I68" s="42" t="str">
        <x:f>IF(OR(E68="",F68=""),"",IF(F68&lt;=E68,"On time","Late"))</x:f>
      </x:c>
      <x:c r="J68" s="40"/>
      <x:c r="K68" s="46"/>
      <x:c r="L68" s="40"/>
      <x:c r="M68" s="40"/>
      <x:c r="N68" s="40"/>
      <x:c r="O68" s="40"/>
    </x:row>
    <x:row r="69">
      <x:c r="A69" s="42" t="str">
        <x:f>IF(B69="","","LOG-"&amp;TEXT(ROW()-6,"000"))</x:f>
      </x:c>
      <x:c r="B69" s="40"/>
      <x:c r="C69" s="40"/>
      <x:c r="D69" s="40"/>
      <x:c r="E69" s="46"/>
      <x:c r="F69" s="46"/>
      <x:c r="G69" s="40"/>
      <x:c r="H69" s="48"/>
      <x:c r="I69" s="42" t="str">
        <x:f>IF(OR(E69="",F69=""),"",IF(F69&lt;=E69,"On time","Late"))</x:f>
      </x:c>
      <x:c r="J69" s="40"/>
      <x:c r="K69" s="46"/>
      <x:c r="L69" s="40"/>
      <x:c r="M69" s="40"/>
      <x:c r="N69" s="40"/>
      <x:c r="O69" s="40"/>
    </x:row>
    <x:row r="70">
      <x:c r="A70" s="42" t="str">
        <x:f>IF(B70="","","LOG-"&amp;TEXT(ROW()-6,"000"))</x:f>
      </x:c>
      <x:c r="B70" s="40"/>
      <x:c r="C70" s="40"/>
      <x:c r="D70" s="40"/>
      <x:c r="E70" s="46"/>
      <x:c r="F70" s="46"/>
      <x:c r="G70" s="40"/>
      <x:c r="H70" s="48"/>
      <x:c r="I70" s="42" t="str">
        <x:f>IF(OR(E70="",F70=""),"",IF(F70&lt;=E70,"On time","Late"))</x:f>
      </x:c>
      <x:c r="J70" s="40"/>
      <x:c r="K70" s="46"/>
      <x:c r="L70" s="40"/>
      <x:c r="M70" s="40"/>
      <x:c r="N70" s="40"/>
      <x:c r="O70" s="40"/>
    </x:row>
    <x:row r="71">
      <x:c r="A71" s="42" t="str">
        <x:f>IF(B71="","","LOG-"&amp;TEXT(ROW()-6,"000"))</x:f>
      </x:c>
      <x:c r="B71" s="40"/>
      <x:c r="C71" s="40"/>
      <x:c r="D71" s="40"/>
      <x:c r="E71" s="46"/>
      <x:c r="F71" s="46"/>
      <x:c r="G71" s="40"/>
      <x:c r="H71" s="48"/>
      <x:c r="I71" s="42" t="str">
        <x:f>IF(OR(E71="",F71=""),"",IF(F71&lt;=E71,"On time","Late"))</x:f>
      </x:c>
      <x:c r="J71" s="40"/>
      <x:c r="K71" s="46"/>
      <x:c r="L71" s="40"/>
      <x:c r="M71" s="40"/>
      <x:c r="N71" s="40"/>
      <x:c r="O71" s="40"/>
    </x:row>
    <x:row r="72">
      <x:c r="A72" s="42" t="str">
        <x:f>IF(B72="","","LOG-"&amp;TEXT(ROW()-6,"000"))</x:f>
      </x:c>
      <x:c r="B72" s="40"/>
      <x:c r="C72" s="40"/>
      <x:c r="D72" s="40"/>
      <x:c r="E72" s="46"/>
      <x:c r="F72" s="46"/>
      <x:c r="G72" s="40"/>
      <x:c r="H72" s="48"/>
      <x:c r="I72" s="42" t="str">
        <x:f>IF(OR(E72="",F72=""),"",IF(F72&lt;=E72,"On time","Late"))</x:f>
      </x:c>
      <x:c r="J72" s="40"/>
      <x:c r="K72" s="46"/>
      <x:c r="L72" s="40"/>
      <x:c r="M72" s="40"/>
      <x:c r="N72" s="40"/>
      <x:c r="O72" s="40"/>
    </x:row>
    <x:row r="73">
      <x:c r="A73" s="42" t="str">
        <x:f>IF(B73="","","LOG-"&amp;TEXT(ROW()-6,"000"))</x:f>
      </x:c>
      <x:c r="B73" s="40"/>
      <x:c r="C73" s="40"/>
      <x:c r="D73" s="40"/>
      <x:c r="E73" s="46"/>
      <x:c r="F73" s="46"/>
      <x:c r="G73" s="40"/>
      <x:c r="H73" s="48"/>
      <x:c r="I73" s="42" t="str">
        <x:f>IF(OR(E73="",F73=""),"",IF(F73&lt;=E73,"On time","Late"))</x:f>
      </x:c>
      <x:c r="J73" s="40"/>
      <x:c r="K73" s="46"/>
      <x:c r="L73" s="40"/>
      <x:c r="M73" s="40"/>
      <x:c r="N73" s="40"/>
      <x:c r="O73" s="40"/>
    </x:row>
    <x:row r="74">
      <x:c r="A74" s="42" t="str">
        <x:f>IF(B74="","","LOG-"&amp;TEXT(ROW()-6,"000"))</x:f>
      </x:c>
      <x:c r="B74" s="40"/>
      <x:c r="C74" s="40"/>
      <x:c r="D74" s="40"/>
      <x:c r="E74" s="46"/>
      <x:c r="F74" s="46"/>
      <x:c r="G74" s="40"/>
      <x:c r="H74" s="48"/>
      <x:c r="I74" s="42" t="str">
        <x:f>IF(OR(E74="",F74=""),"",IF(F74&lt;=E74,"On time","Late"))</x:f>
      </x:c>
      <x:c r="J74" s="40"/>
      <x:c r="K74" s="46"/>
      <x:c r="L74" s="40"/>
      <x:c r="M74" s="40"/>
      <x:c r="N74" s="40"/>
      <x:c r="O74" s="40"/>
    </x:row>
    <x:row r="75">
      <x:c r="A75" s="42" t="str">
        <x:f>IF(B75="","","LOG-"&amp;TEXT(ROW()-6,"000"))</x:f>
      </x:c>
      <x:c r="B75" s="40"/>
      <x:c r="C75" s="40"/>
      <x:c r="D75" s="40"/>
      <x:c r="E75" s="46"/>
      <x:c r="F75" s="46"/>
      <x:c r="G75" s="40"/>
      <x:c r="H75" s="48"/>
      <x:c r="I75" s="42" t="str">
        <x:f>IF(OR(E75="",F75=""),"",IF(F75&lt;=E75,"On time","Late"))</x:f>
      </x:c>
      <x:c r="J75" s="40"/>
      <x:c r="K75" s="46"/>
      <x:c r="L75" s="40"/>
      <x:c r="M75" s="40"/>
      <x:c r="N75" s="40"/>
      <x:c r="O75" s="40"/>
    </x:row>
    <x:row r="76">
      <x:c r="A76" s="42" t="str">
        <x:f>IF(B76="","","LOG-"&amp;TEXT(ROW()-6,"000"))</x:f>
      </x:c>
      <x:c r="B76" s="40"/>
      <x:c r="C76" s="40"/>
      <x:c r="D76" s="40"/>
      <x:c r="E76" s="46"/>
      <x:c r="F76" s="46"/>
      <x:c r="G76" s="40"/>
      <x:c r="H76" s="48"/>
      <x:c r="I76" s="42" t="str">
        <x:f>IF(OR(E76="",F76=""),"",IF(F76&lt;=E76,"On time","Late"))</x:f>
      </x:c>
      <x:c r="J76" s="40"/>
      <x:c r="K76" s="46"/>
      <x:c r="L76" s="40"/>
      <x:c r="M76" s="40"/>
      <x:c r="N76" s="40"/>
      <x:c r="O76" s="40"/>
    </x:row>
    <x:row r="77">
      <x:c r="A77" s="42" t="str">
        <x:f>IF(B77="","","LOG-"&amp;TEXT(ROW()-6,"000"))</x:f>
      </x:c>
      <x:c r="B77" s="40"/>
      <x:c r="C77" s="40"/>
      <x:c r="D77" s="40"/>
      <x:c r="E77" s="46"/>
      <x:c r="F77" s="46"/>
      <x:c r="G77" s="40"/>
      <x:c r="H77" s="48"/>
      <x:c r="I77" s="42" t="str">
        <x:f>IF(OR(E77="",F77=""),"",IF(F77&lt;=E77,"On time","Late"))</x:f>
      </x:c>
      <x:c r="J77" s="40"/>
      <x:c r="K77" s="46"/>
      <x:c r="L77" s="40"/>
      <x:c r="M77" s="40"/>
      <x:c r="N77" s="40"/>
      <x:c r="O77" s="40"/>
    </x:row>
    <x:row r="78">
      <x:c r="A78" s="42" t="str">
        <x:f>IF(B78="","","LOG-"&amp;TEXT(ROW()-6,"000"))</x:f>
      </x:c>
      <x:c r="B78" s="40"/>
      <x:c r="C78" s="40"/>
      <x:c r="D78" s="40"/>
      <x:c r="E78" s="46"/>
      <x:c r="F78" s="46"/>
      <x:c r="G78" s="40"/>
      <x:c r="H78" s="48"/>
      <x:c r="I78" s="42" t="str">
        <x:f>IF(OR(E78="",F78=""),"",IF(F78&lt;=E78,"On time","Late"))</x:f>
      </x:c>
      <x:c r="J78" s="40"/>
      <x:c r="K78" s="46"/>
      <x:c r="L78" s="40"/>
      <x:c r="M78" s="40"/>
      <x:c r="N78" s="40"/>
      <x:c r="O78" s="40"/>
    </x:row>
    <x:row r="79">
      <x:c r="A79" s="42" t="str">
        <x:f>IF(B79="","","LOG-"&amp;TEXT(ROW()-6,"000"))</x:f>
      </x:c>
      <x:c r="B79" s="40"/>
      <x:c r="C79" s="40"/>
      <x:c r="D79" s="40"/>
      <x:c r="E79" s="46"/>
      <x:c r="F79" s="46"/>
      <x:c r="G79" s="40"/>
      <x:c r="H79" s="48"/>
      <x:c r="I79" s="42" t="str">
        <x:f>IF(OR(E79="",F79=""),"",IF(F79&lt;=E79,"On time","Late"))</x:f>
      </x:c>
      <x:c r="J79" s="40"/>
      <x:c r="K79" s="46"/>
      <x:c r="L79" s="40"/>
      <x:c r="M79" s="40"/>
      <x:c r="N79" s="40"/>
      <x:c r="O79" s="40"/>
    </x:row>
    <x:row r="80">
      <x:c r="A80" s="42" t="str">
        <x:f>IF(B80="","","LOG-"&amp;TEXT(ROW()-6,"000"))</x:f>
      </x:c>
      <x:c r="B80" s="40"/>
      <x:c r="C80" s="40"/>
      <x:c r="D80" s="40"/>
      <x:c r="E80" s="46"/>
      <x:c r="F80" s="46"/>
      <x:c r="G80" s="40"/>
      <x:c r="H80" s="48"/>
      <x:c r="I80" s="42" t="str">
        <x:f>IF(OR(E80="",F80=""),"",IF(F80&lt;=E80,"On time","Late"))</x:f>
      </x:c>
      <x:c r="J80" s="40"/>
      <x:c r="K80" s="46"/>
      <x:c r="L80" s="40"/>
      <x:c r="M80" s="40"/>
      <x:c r="N80" s="40"/>
      <x:c r="O80" s="40"/>
    </x:row>
    <x:row r="81">
      <x:c r="A81" s="42" t="str">
        <x:f>IF(B81="","","LOG-"&amp;TEXT(ROW()-6,"000"))</x:f>
      </x:c>
      <x:c r="B81" s="40"/>
      <x:c r="C81" s="40"/>
      <x:c r="D81" s="40"/>
      <x:c r="E81" s="46"/>
      <x:c r="F81" s="46"/>
      <x:c r="G81" s="40"/>
      <x:c r="H81" s="48"/>
      <x:c r="I81" s="42" t="str">
        <x:f>IF(OR(E81="",F81=""),"",IF(F81&lt;=E81,"On time","Late"))</x:f>
      </x:c>
      <x:c r="J81" s="40"/>
      <x:c r="K81" s="46"/>
      <x:c r="L81" s="40"/>
      <x:c r="M81" s="40"/>
      <x:c r="N81" s="40"/>
      <x:c r="O81" s="40"/>
    </x:row>
    <x:row r="82">
      <x:c r="A82" s="42" t="str">
        <x:f>IF(B82="","","LOG-"&amp;TEXT(ROW()-6,"000"))</x:f>
      </x:c>
      <x:c r="B82" s="40"/>
      <x:c r="C82" s="40"/>
      <x:c r="D82" s="40"/>
      <x:c r="E82" s="46"/>
      <x:c r="F82" s="46"/>
      <x:c r="G82" s="40"/>
      <x:c r="H82" s="48"/>
      <x:c r="I82" s="42" t="str">
        <x:f>IF(OR(E82="",F82=""),"",IF(F82&lt;=E82,"On time","Late"))</x:f>
      </x:c>
      <x:c r="J82" s="40"/>
      <x:c r="K82" s="46"/>
      <x:c r="L82" s="40"/>
      <x:c r="M82" s="40"/>
      <x:c r="N82" s="40"/>
      <x:c r="O82" s="40"/>
    </x:row>
    <x:row r="83">
      <x:c r="A83" s="42" t="str">
        <x:f>IF(B83="","","LOG-"&amp;TEXT(ROW()-6,"000"))</x:f>
      </x:c>
      <x:c r="B83" s="40"/>
      <x:c r="C83" s="40"/>
      <x:c r="D83" s="40"/>
      <x:c r="E83" s="46"/>
      <x:c r="F83" s="46"/>
      <x:c r="G83" s="40"/>
      <x:c r="H83" s="48"/>
      <x:c r="I83" s="42" t="str">
        <x:f>IF(OR(E83="",F83=""),"",IF(F83&lt;=E83,"On time","Late"))</x:f>
      </x:c>
      <x:c r="J83" s="40"/>
      <x:c r="K83" s="46"/>
      <x:c r="L83" s="40"/>
      <x:c r="M83" s="40"/>
      <x:c r="N83" s="40"/>
      <x:c r="O83" s="40"/>
    </x:row>
    <x:row r="84">
      <x:c r="A84" s="42" t="str">
        <x:f>IF(B84="","","LOG-"&amp;TEXT(ROW()-6,"000"))</x:f>
      </x:c>
      <x:c r="B84" s="40"/>
      <x:c r="C84" s="40"/>
      <x:c r="D84" s="40"/>
      <x:c r="E84" s="46"/>
      <x:c r="F84" s="46"/>
      <x:c r="G84" s="40"/>
      <x:c r="H84" s="48"/>
      <x:c r="I84" s="42" t="str">
        <x:f>IF(OR(E84="",F84=""),"",IF(F84&lt;=E84,"On time","Late"))</x:f>
      </x:c>
      <x:c r="J84" s="40"/>
      <x:c r="K84" s="46"/>
      <x:c r="L84" s="40"/>
      <x:c r="M84" s="40"/>
      <x:c r="N84" s="40"/>
      <x:c r="O84" s="40"/>
    </x:row>
    <x:row r="85">
      <x:c r="A85" s="42" t="str">
        <x:f>IF(B85="","","LOG-"&amp;TEXT(ROW()-6,"000"))</x:f>
      </x:c>
      <x:c r="B85" s="40"/>
      <x:c r="C85" s="40"/>
      <x:c r="D85" s="40"/>
      <x:c r="E85" s="46"/>
      <x:c r="F85" s="46"/>
      <x:c r="G85" s="40"/>
      <x:c r="H85" s="48"/>
      <x:c r="I85" s="42" t="str">
        <x:f>IF(OR(E85="",F85=""),"",IF(F85&lt;=E85,"On time","Late"))</x:f>
      </x:c>
      <x:c r="J85" s="40"/>
      <x:c r="K85" s="46"/>
      <x:c r="L85" s="40"/>
      <x:c r="M85" s="40"/>
      <x:c r="N85" s="40"/>
      <x:c r="O85" s="40"/>
    </x:row>
    <x:row r="86">
      <x:c r="A86" s="42" t="str">
        <x:f>IF(B86="","","LOG-"&amp;TEXT(ROW()-6,"000"))</x:f>
      </x:c>
      <x:c r="B86" s="40"/>
      <x:c r="C86" s="40"/>
      <x:c r="D86" s="40"/>
      <x:c r="E86" s="46"/>
      <x:c r="F86" s="46"/>
      <x:c r="G86" s="40"/>
      <x:c r="H86" s="48"/>
      <x:c r="I86" s="42" t="str">
        <x:f>IF(OR(E86="",F86=""),"",IF(F86&lt;=E86,"On time","Late"))</x:f>
      </x:c>
      <x:c r="J86" s="40"/>
      <x:c r="K86" s="46"/>
      <x:c r="L86" s="40"/>
      <x:c r="M86" s="40"/>
      <x:c r="N86" s="40"/>
      <x:c r="O86" s="40"/>
    </x:row>
    <x:row r="87">
      <x:c r="A87" s="42" t="str">
        <x:f>IF(B87="","","LOG-"&amp;TEXT(ROW()-6,"000"))</x:f>
      </x:c>
      <x:c r="B87" s="40"/>
      <x:c r="C87" s="40"/>
      <x:c r="D87" s="40"/>
      <x:c r="E87" s="46"/>
      <x:c r="F87" s="46"/>
      <x:c r="G87" s="40"/>
      <x:c r="H87" s="48"/>
      <x:c r="I87" s="42" t="str">
        <x:f>IF(OR(E87="",F87=""),"",IF(F87&lt;=E87,"On time","Late"))</x:f>
      </x:c>
      <x:c r="J87" s="40"/>
      <x:c r="K87" s="46"/>
      <x:c r="L87" s="40"/>
      <x:c r="M87" s="40"/>
      <x:c r="N87" s="40"/>
      <x:c r="O87" s="40"/>
    </x:row>
    <x:row r="88">
      <x:c r="A88" s="42" t="str">
        <x:f>IF(B88="","","LOG-"&amp;TEXT(ROW()-6,"000"))</x:f>
      </x:c>
      <x:c r="B88" s="40"/>
      <x:c r="C88" s="40"/>
      <x:c r="D88" s="40"/>
      <x:c r="E88" s="46"/>
      <x:c r="F88" s="46"/>
      <x:c r="G88" s="40"/>
      <x:c r="H88" s="48"/>
      <x:c r="I88" s="42" t="str">
        <x:f>IF(OR(E88="",F88=""),"",IF(F88&lt;=E88,"On time","Late"))</x:f>
      </x:c>
      <x:c r="J88" s="40"/>
      <x:c r="K88" s="46"/>
      <x:c r="L88" s="40"/>
      <x:c r="M88" s="40"/>
      <x:c r="N88" s="40"/>
      <x:c r="O88" s="40"/>
    </x:row>
    <x:row r="89">
      <x:c r="A89" s="42" t="str">
        <x:f>IF(B89="","","LOG-"&amp;TEXT(ROW()-6,"000"))</x:f>
      </x:c>
      <x:c r="B89" s="40"/>
      <x:c r="C89" s="40"/>
      <x:c r="D89" s="40"/>
      <x:c r="E89" s="46"/>
      <x:c r="F89" s="46"/>
      <x:c r="G89" s="40"/>
      <x:c r="H89" s="48"/>
      <x:c r="I89" s="42" t="str">
        <x:f>IF(OR(E89="",F89=""),"",IF(F89&lt;=E89,"On time","Late"))</x:f>
      </x:c>
      <x:c r="J89" s="40"/>
      <x:c r="K89" s="46"/>
      <x:c r="L89" s="40"/>
      <x:c r="M89" s="40"/>
      <x:c r="N89" s="40"/>
      <x:c r="O89" s="40"/>
    </x:row>
    <x:row r="90">
      <x:c r="A90" s="42" t="str">
        <x:f>IF(B90="","","LOG-"&amp;TEXT(ROW()-6,"000"))</x:f>
      </x:c>
      <x:c r="B90" s="40"/>
      <x:c r="C90" s="40"/>
      <x:c r="D90" s="40"/>
      <x:c r="E90" s="46"/>
      <x:c r="F90" s="46"/>
      <x:c r="G90" s="40"/>
      <x:c r="H90" s="48"/>
      <x:c r="I90" s="42" t="str">
        <x:f>IF(OR(E90="",F90=""),"",IF(F90&lt;=E90,"On time","Late"))</x:f>
      </x:c>
      <x:c r="J90" s="40"/>
      <x:c r="K90" s="46"/>
      <x:c r="L90" s="40"/>
      <x:c r="M90" s="40"/>
      <x:c r="N90" s="40"/>
      <x:c r="O90" s="40"/>
    </x:row>
    <x:row r="91">
      <x:c r="A91" s="42" t="str">
        <x:f>IF(B91="","","LOG-"&amp;TEXT(ROW()-6,"000"))</x:f>
      </x:c>
      <x:c r="B91" s="40"/>
      <x:c r="C91" s="40"/>
      <x:c r="D91" s="40"/>
      <x:c r="E91" s="46"/>
      <x:c r="F91" s="46"/>
      <x:c r="G91" s="40"/>
      <x:c r="H91" s="48"/>
      <x:c r="I91" s="42" t="str">
        <x:f>IF(OR(E91="",F91=""),"",IF(F91&lt;=E91,"On time","Late"))</x:f>
      </x:c>
      <x:c r="J91" s="40"/>
      <x:c r="K91" s="46"/>
      <x:c r="L91" s="40"/>
      <x:c r="M91" s="40"/>
      <x:c r="N91" s="40"/>
      <x:c r="O91" s="40"/>
    </x:row>
    <x:row r="92">
      <x:c r="A92" s="42" t="str">
        <x:f>IF(B92="","","LOG-"&amp;TEXT(ROW()-6,"000"))</x:f>
      </x:c>
      <x:c r="B92" s="40"/>
      <x:c r="C92" s="40"/>
      <x:c r="D92" s="40"/>
      <x:c r="E92" s="46"/>
      <x:c r="F92" s="46"/>
      <x:c r="G92" s="40"/>
      <x:c r="H92" s="48"/>
      <x:c r="I92" s="42" t="str">
        <x:f>IF(OR(E92="",F92=""),"",IF(F92&lt;=E92,"On time","Late"))</x:f>
      </x:c>
      <x:c r="J92" s="40"/>
      <x:c r="K92" s="46"/>
      <x:c r="L92" s="40"/>
      <x:c r="M92" s="40"/>
      <x:c r="N92" s="40"/>
      <x:c r="O92" s="40"/>
    </x:row>
    <x:row r="93">
      <x:c r="A93" s="42" t="str">
        <x:f>IF(B93="","","LOG-"&amp;TEXT(ROW()-6,"000"))</x:f>
      </x:c>
      <x:c r="B93" s="40"/>
      <x:c r="C93" s="40"/>
      <x:c r="D93" s="40"/>
      <x:c r="E93" s="46"/>
      <x:c r="F93" s="46"/>
      <x:c r="G93" s="40"/>
      <x:c r="H93" s="48"/>
      <x:c r="I93" s="42" t="str">
        <x:f>IF(OR(E93="",F93=""),"",IF(F93&lt;=E93,"On time","Late"))</x:f>
      </x:c>
      <x:c r="J93" s="40"/>
      <x:c r="K93" s="46"/>
      <x:c r="L93" s="40"/>
      <x:c r="M93" s="40"/>
      <x:c r="N93" s="40"/>
      <x:c r="O93" s="40"/>
    </x:row>
    <x:row r="94">
      <x:c r="A94" s="42" t="str">
        <x:f>IF(B94="","","LOG-"&amp;TEXT(ROW()-6,"000"))</x:f>
      </x:c>
      <x:c r="B94" s="40"/>
      <x:c r="C94" s="40"/>
      <x:c r="D94" s="40"/>
      <x:c r="E94" s="46"/>
      <x:c r="F94" s="46"/>
      <x:c r="G94" s="40"/>
      <x:c r="H94" s="48"/>
      <x:c r="I94" s="42" t="str">
        <x:f>IF(OR(E94="",F94=""),"",IF(F94&lt;=E94,"On time","Late"))</x:f>
      </x:c>
      <x:c r="J94" s="40"/>
      <x:c r="K94" s="46"/>
      <x:c r="L94" s="40"/>
      <x:c r="M94" s="40"/>
      <x:c r="N94" s="40"/>
      <x:c r="O94" s="40"/>
    </x:row>
    <x:row r="95">
      <x:c r="A95" s="42" t="str">
        <x:f>IF(B95="","","LOG-"&amp;TEXT(ROW()-6,"000"))</x:f>
      </x:c>
      <x:c r="B95" s="40"/>
      <x:c r="C95" s="40"/>
      <x:c r="D95" s="40"/>
      <x:c r="E95" s="46"/>
      <x:c r="F95" s="46"/>
      <x:c r="G95" s="40"/>
      <x:c r="H95" s="48"/>
      <x:c r="I95" s="42" t="str">
        <x:f>IF(OR(E95="",F95=""),"",IF(F95&lt;=E95,"On time","Late"))</x:f>
      </x:c>
      <x:c r="J95" s="40"/>
      <x:c r="K95" s="46"/>
      <x:c r="L95" s="40"/>
      <x:c r="M95" s="40"/>
      <x:c r="N95" s="40"/>
      <x:c r="O95" s="40"/>
    </x:row>
    <x:row r="96">
      <x:c r="A96" s="42" t="str">
        <x:f>IF(B96="","","LOG-"&amp;TEXT(ROW()-6,"000"))</x:f>
      </x:c>
      <x:c r="B96" s="40"/>
      <x:c r="C96" s="40"/>
      <x:c r="D96" s="40"/>
      <x:c r="E96" s="46"/>
      <x:c r="F96" s="46"/>
      <x:c r="G96" s="40"/>
      <x:c r="H96" s="48"/>
      <x:c r="I96" s="42" t="str">
        <x:f>IF(OR(E96="",F96=""),"",IF(F96&lt;=E96,"On time","Late"))</x:f>
      </x:c>
      <x:c r="J96" s="40"/>
      <x:c r="K96" s="46"/>
      <x:c r="L96" s="40"/>
      <x:c r="M96" s="40"/>
      <x:c r="N96" s="40"/>
      <x:c r="O96" s="40"/>
    </x:row>
    <x:row r="97">
      <x:c r="A97" s="42" t="str">
        <x:f>IF(B97="","","LOG-"&amp;TEXT(ROW()-6,"000"))</x:f>
      </x:c>
      <x:c r="B97" s="40"/>
      <x:c r="C97" s="40"/>
      <x:c r="D97" s="40"/>
      <x:c r="E97" s="46"/>
      <x:c r="F97" s="46"/>
      <x:c r="G97" s="40"/>
      <x:c r="H97" s="48"/>
      <x:c r="I97" s="42" t="str">
        <x:f>IF(OR(E97="",F97=""),"",IF(F97&lt;=E97,"On time","Late"))</x:f>
      </x:c>
      <x:c r="J97" s="40"/>
      <x:c r="K97" s="46"/>
      <x:c r="L97" s="40"/>
      <x:c r="M97" s="40"/>
      <x:c r="N97" s="40"/>
      <x:c r="O97" s="40"/>
    </x:row>
    <x:row r="98">
      <x:c r="A98" s="42" t="str">
        <x:f>IF(B98="","","LOG-"&amp;TEXT(ROW()-6,"000"))</x:f>
      </x:c>
      <x:c r="B98" s="40"/>
      <x:c r="C98" s="40"/>
      <x:c r="D98" s="40"/>
      <x:c r="E98" s="46"/>
      <x:c r="F98" s="46"/>
      <x:c r="G98" s="40"/>
      <x:c r="H98" s="48"/>
      <x:c r="I98" s="42" t="str">
        <x:f>IF(OR(E98="",F98=""),"",IF(F98&lt;=E98,"On time","Late"))</x:f>
      </x:c>
      <x:c r="J98" s="40"/>
      <x:c r="K98" s="46"/>
      <x:c r="L98" s="40"/>
      <x:c r="M98" s="40"/>
      <x:c r="N98" s="40"/>
      <x:c r="O98" s="40"/>
    </x:row>
    <x:row r="99">
      <x:c r="A99" s="42" t="str">
        <x:f>IF(B99="","","LOG-"&amp;TEXT(ROW()-6,"000"))</x:f>
      </x:c>
      <x:c r="B99" s="40"/>
      <x:c r="C99" s="40"/>
      <x:c r="D99" s="40"/>
      <x:c r="E99" s="46"/>
      <x:c r="F99" s="46"/>
      <x:c r="G99" s="40"/>
      <x:c r="H99" s="48"/>
      <x:c r="I99" s="42" t="str">
        <x:f>IF(OR(E99="",F99=""),"",IF(F99&lt;=E99,"On time","Late"))</x:f>
      </x:c>
      <x:c r="J99" s="40"/>
      <x:c r="K99" s="46"/>
      <x:c r="L99" s="40"/>
      <x:c r="M99" s="40"/>
      <x:c r="N99" s="40"/>
      <x:c r="O99" s="40"/>
    </x:row>
    <x:row r="100">
      <x:c r="A100" s="42" t="str">
        <x:f>IF(B100="","","LOG-"&amp;TEXT(ROW()-6,"000"))</x:f>
      </x:c>
      <x:c r="B100" s="40"/>
      <x:c r="C100" s="40"/>
      <x:c r="D100" s="40"/>
      <x:c r="E100" s="46"/>
      <x:c r="F100" s="46"/>
      <x:c r="G100" s="40"/>
      <x:c r="H100" s="48"/>
      <x:c r="I100" s="42" t="str">
        <x:f>IF(OR(E100="",F100=""),"",IF(F100&lt;=E100,"On time","Late"))</x:f>
      </x:c>
      <x:c r="J100" s="40"/>
      <x:c r="K100" s="46"/>
      <x:c r="L100" s="40"/>
      <x:c r="M100" s="40"/>
      <x:c r="N100" s="40"/>
      <x:c r="O100" s="40"/>
    </x:row>
    <x:row r="101">
      <x:c r="A101" s="42" t="str">
        <x:f>IF(B101="","","LOG-"&amp;TEXT(ROW()-6,"000"))</x:f>
      </x:c>
      <x:c r="B101" s="40"/>
      <x:c r="C101" s="40"/>
      <x:c r="D101" s="40"/>
      <x:c r="E101" s="46"/>
      <x:c r="F101" s="46"/>
      <x:c r="G101" s="40"/>
      <x:c r="H101" s="48"/>
      <x:c r="I101" s="42" t="str">
        <x:f>IF(OR(E101="",F101=""),"",IF(F101&lt;=E101,"On time","Late"))</x:f>
      </x:c>
      <x:c r="J101" s="40"/>
      <x:c r="K101" s="46"/>
      <x:c r="L101" s="40"/>
      <x:c r="M101" s="40"/>
      <x:c r="N101" s="40"/>
      <x:c r="O101" s="40"/>
    </x:row>
    <x:row r="102">
      <x:c r="A102" s="42" t="str">
        <x:f>IF(B102="","","LOG-"&amp;TEXT(ROW()-6,"000"))</x:f>
      </x:c>
      <x:c r="B102" s="40"/>
      <x:c r="C102" s="40"/>
      <x:c r="D102" s="40"/>
      <x:c r="E102" s="46"/>
      <x:c r="F102" s="46"/>
      <x:c r="G102" s="40"/>
      <x:c r="H102" s="48"/>
      <x:c r="I102" s="42" t="str">
        <x:f>IF(OR(E102="",F102=""),"",IF(F102&lt;=E102,"On time","Late"))</x:f>
      </x:c>
      <x:c r="J102" s="40"/>
      <x:c r="K102" s="46"/>
      <x:c r="L102" s="40"/>
      <x:c r="M102" s="40"/>
      <x:c r="N102" s="40"/>
      <x:c r="O102" s="40"/>
    </x:row>
    <x:row r="103">
      <x:c r="A103" s="42" t="str">
        <x:f>IF(B103="","","LOG-"&amp;TEXT(ROW()-6,"000"))</x:f>
      </x:c>
      <x:c r="B103" s="40"/>
      <x:c r="C103" s="40"/>
      <x:c r="D103" s="40"/>
      <x:c r="E103" s="46"/>
      <x:c r="F103" s="46"/>
      <x:c r="G103" s="40"/>
      <x:c r="H103" s="48"/>
      <x:c r="I103" s="42" t="str">
        <x:f>IF(OR(E103="",F103=""),"",IF(F103&lt;=E103,"On time","Late"))</x:f>
      </x:c>
      <x:c r="J103" s="40"/>
      <x:c r="K103" s="46"/>
      <x:c r="L103" s="40"/>
      <x:c r="M103" s="40"/>
      <x:c r="N103" s="40"/>
      <x:c r="O103" s="40"/>
    </x:row>
    <x:row r="104">
      <x:c r="A104" s="42" t="str">
        <x:f>IF(B104="","","LOG-"&amp;TEXT(ROW()-6,"000"))</x:f>
      </x:c>
      <x:c r="B104" s="40"/>
      <x:c r="C104" s="40"/>
      <x:c r="D104" s="40"/>
      <x:c r="E104" s="46"/>
      <x:c r="F104" s="46"/>
      <x:c r="G104" s="40"/>
      <x:c r="H104" s="48"/>
      <x:c r="I104" s="42" t="str">
        <x:f>IF(OR(E104="",F104=""),"",IF(F104&lt;=E104,"On time","Late"))</x:f>
      </x:c>
      <x:c r="J104" s="40"/>
      <x:c r="K104" s="46"/>
      <x:c r="L104" s="40"/>
      <x:c r="M104" s="40"/>
      <x:c r="N104" s="40"/>
      <x:c r="O104" s="40"/>
    </x:row>
    <x:row r="105">
      <x:c r="A105" s="42" t="str">
        <x:f>IF(B105="","","LOG-"&amp;TEXT(ROW()-6,"000"))</x:f>
      </x:c>
      <x:c r="B105" s="40"/>
      <x:c r="C105" s="40"/>
      <x:c r="D105" s="40"/>
      <x:c r="E105" s="46"/>
      <x:c r="F105" s="46"/>
      <x:c r="G105" s="40"/>
      <x:c r="H105" s="48"/>
      <x:c r="I105" s="42" t="str">
        <x:f>IF(OR(E105="",F105=""),"",IF(F105&lt;=E105,"On time","Late"))</x:f>
      </x:c>
      <x:c r="J105" s="40"/>
      <x:c r="K105" s="46"/>
      <x:c r="L105" s="40"/>
      <x:c r="M105" s="40"/>
      <x:c r="N105" s="40"/>
      <x:c r="O105" s="40"/>
    </x:row>
    <x:row r="106">
      <x:c r="A106" s="42" t="str">
        <x:f>IF(B106="","","LOG-"&amp;TEXT(ROW()-6,"000"))</x:f>
      </x:c>
      <x:c r="B106" s="40"/>
      <x:c r="C106" s="40"/>
      <x:c r="D106" s="40"/>
      <x:c r="E106" s="46"/>
      <x:c r="F106" s="46"/>
      <x:c r="G106" s="40"/>
      <x:c r="H106" s="48"/>
      <x:c r="I106" s="42" t="str">
        <x:f>IF(OR(E106="",F106=""),"",IF(F106&lt;=E106,"On time","Late"))</x:f>
      </x:c>
      <x:c r="J106" s="40"/>
      <x:c r="K106" s="46"/>
      <x:c r="L106" s="40"/>
      <x:c r="M106" s="40"/>
      <x:c r="N106" s="40"/>
      <x:c r="O106" s="40"/>
    </x:row>
  </x:sheetData>
  <x:mergeCells>
    <x:mergeCell ref="A1:O1"/>
    <x:mergeCell ref="A3:O4"/>
  </x:mergeCells>
  <x:conditionalFormatting sqref="I7:I106">
    <x:cfRule type="expression" dxfId="15" priority="1">
      <x:formula>I7="Late"</x:formula>
    </x:cfRule>
  </x:conditionalFormatting>
  <x:conditionalFormatting sqref="J7:J106">
    <x:cfRule type="expression" dxfId="16" priority="2">
      <x:formula>J7="Complete"</x:formula>
    </x:cfRule>
  </x:conditionalFormatting>
  <x:dataValidations count="3">
    <x:dataValidation type="list" sqref="B7:B106">
      <x:formula1>'01_Setup'!$B$18:$B$23</x:formula1>
    </x:dataValidation>
    <x:dataValidation type="list" sqref="C7:C106">
      <x:formula1>'99_Lists'!$I$4:$I$10</x:formula1>
    </x:dataValidation>
    <x:dataValidation type="list" sqref="J7:J106">
      <x:formula1>'99_Lists'!$C$4:$C$7</x:formula1>
    </x:dataValidation>
  </x:dataValidations>
  <x:pageMargins left="0.7" right="0.7" top="0.75" bottom="0.75" header="0.3" footer="0.3"/>
  <x:tableParts count="1">
    <x:tablePart xmlns:r="http://schemas.openxmlformats.org/officeDocument/2006/relationships" r:id="R64dd4440171e4cdc"/>
  </x:tableParts>
</x:worksheet>
</file>

<file path=xl/worksheets/sheet13.xml><?xml version="1.0" encoding="utf-8"?>
<x:worksheet xmlns:x="http://schemas.openxmlformats.org/spreadsheetml/2006/main">
  <x:sheetFormatPr defaultRowHeight="15"/>
  <x:cols>
    <x:col min="1" max="1" width="54" hidden="0" customWidth="1"/>
    <x:col min="2" max="2" width="20" hidden="0" customWidth="1"/>
    <x:col min="3" max="3" width="18" hidden="0" customWidth="1"/>
    <x:col min="4" max="4" width="14" hidden="0" customWidth="1"/>
    <x:col min="5" max="5" width="24" hidden="0" customWidth="1"/>
    <x:col min="6" max="6" width="18" hidden="0" customWidth="1"/>
    <x:col min="7" max="7" width="34" hidden="0" customWidth="1"/>
    <x:col min="8" max="8" width="34" hidden="0" customWidth="1"/>
  </x:cols>
  <x:sheetData>
    <x:row r="1" ht="28" customHeight="1">
      <x:c r="A1" s="66" t="str">
        <x:v>Preparation, Review and Client Sign-Off</x:v>
      </x:c>
      <x:c r="B1" s="66"/>
      <x:c r="C1" s="66"/>
      <x:c r="D1" s="66"/>
      <x:c r="E1" s="66"/>
      <x:c r="F1" s="66"/>
      <x:c r="G1" s="66"/>
      <x:c r="H1" s="66"/>
      <x:c r="I1" s="66"/>
      <x:c r="J1" s="66"/>
      <x:c r="K1" s="66"/>
      <x:c r="L1" s="32"/>
      <x:c r="M1" s="32"/>
      <x:c r="N1" s="32"/>
      <x:c r="O1" s="32"/>
      <x:c r="P1" s="32"/>
      <x:c r="Q1" s="32"/>
      <x:c r="R1" s="32"/>
      <x:c r="S1" s="32"/>
      <x:c r="T1" s="32"/>
      <x:c r="U1" s="32"/>
      <x:c r="V1" s="32"/>
      <x:c r="W1" s="32"/>
      <x:c r="X1" s="32"/>
      <x:c r="Y1" s="32"/>
      <x:c r="Z1" s="32"/>
      <x:c r="AA1" s="32"/>
      <x:c r="AB1" s="32"/>
      <x:c r="AC1" s="32"/>
      <x:c r="AD1" s="32"/>
      <x:c r="AE1" s="32"/>
    </x:row>
    <x:row r="3">
      <x:c r="A3" s="16" t="str">
        <x:v>Sign-off confirms that the pack has been reviewed at the stated level. It does not replace the taxpayer's responsibility to provide complete and accurate information.</x:v>
      </x:c>
      <x:c r="B3" s="16"/>
      <x:c r="C3" s="16"/>
      <x:c r="D3" s="16"/>
      <x:c r="E3" s="16"/>
      <x:c r="F3" s="16"/>
      <x:c r="G3" s="16"/>
      <x:c r="H3" s="16"/>
      <x:c r="I3" s="16"/>
      <x:c r="J3" s="16"/>
      <x:c r="K3" s="16"/>
    </x:row>
    <x:row r="4">
      <x:c r="A4" s="16"/>
      <x:c r="B4" s="16"/>
      <x:c r="C4" s="16"/>
      <x:c r="D4" s="16"/>
      <x:c r="E4" s="16"/>
      <x:c r="F4" s="16"/>
      <x:c r="G4" s="16"/>
      <x:c r="H4" s="16"/>
      <x:c r="I4" s="16"/>
      <x:c r="J4" s="16"/>
      <x:c r="K4" s="16"/>
    </x:row>
    <x:row r="6" ht="22" customHeight="1">
      <x:c r="A6" s="22" t="str">
        <x:v>Pack Declarations</x:v>
      </x:c>
      <x:c r="B6" s="22"/>
      <x:c r="C6" s="22"/>
      <x:c r="D6" s="22"/>
      <x:c r="E6" s="22"/>
      <x:c r="F6" s="22"/>
      <x:c r="G6" s="22"/>
      <x:c r="H6" s="22"/>
      <x:c r="I6" s="22"/>
      <x:c r="J6" s="22"/>
      <x:c r="K6" s="22"/>
    </x:row>
    <x:row r="7">
      <x:c r="A7" s="28" t="str">
        <x:v>Declaration</x:v>
      </x:c>
      <x:c r="B7" s="28" t="str">
        <x:v>Responsible Person</x:v>
      </x:c>
      <x:c r="C7" s="28" t="str">
        <x:v>Status</x:v>
      </x:c>
      <x:c r="D7" s="28" t="str">
        <x:v>Date</x:v>
      </x:c>
      <x:c r="E7" s="28" t="str">
        <x:v>Evidence / Ref</x:v>
      </x:c>
      <x:c r="F7" s="28" t="str">
        <x:v>Reviewer</x:v>
      </x:c>
      <x:c r="G7" s="28" t="str">
        <x:v>Review Notes</x:v>
      </x:c>
    </x:row>
    <x:row r="8">
      <x:c r="A8" t="str">
        <x:v>Property and owner setup agrees with legal and beneficial ownership</x:v>
      </x:c>
      <x:c r="B8" s="40"/>
      <x:c r="C8" s="40" t="str">
        <x:v>Not started</x:v>
      </x:c>
      <x:c r="D8" s="46"/>
      <x:c r="E8" s="40"/>
      <x:c r="F8" s="40"/>
      <x:c r="G8" s="40"/>
    </x:row>
    <x:row r="9">
      <x:c r="A9" t="str">
        <x:v>Annual property figures agree with the source workbook</x:v>
      </x:c>
      <x:c r="B9" s="40"/>
      <x:c r="C9" s="40" t="str">
        <x:v>Not started</x:v>
      </x:c>
      <x:c r="D9" s="46"/>
      <x:c r="E9" s="40"/>
      <x:c r="F9" s="40"/>
      <x:c r="G9" s="40"/>
    </x:row>
    <x:row r="10">
      <x:c r="A10" t="str">
        <x:v>Owner totals reconcile to the portfolio control</x:v>
      </x:c>
      <x:c r="B10" s="40"/>
      <x:c r="C10" s="40" t="str">
        <x:v>Not started</x:v>
      </x:c>
      <x:c r="D10" s="46"/>
      <x:c r="E10" s="40"/>
      <x:c r="F10" s="40"/>
      <x:c r="G10" s="40"/>
    </x:row>
    <x:row r="11">
      <x:c r="A11" t="str">
        <x:v>Bank, rent, agent, mortgage and deposit controls are complete</x:v>
      </x:c>
      <x:c r="B11" s="40"/>
      <x:c r="C11" s="40" t="str">
        <x:v>Not started</x:v>
      </x:c>
      <x:c r="D11" s="46"/>
      <x:c r="E11" s="40"/>
      <x:c r="F11" s="40"/>
      <x:c r="G11" s="40"/>
    </x:row>
    <x:row r="12">
      <x:c r="A12" t="str">
        <x:v>Capital and private costs are excluded from ordinary expenses</x:v>
      </x:c>
      <x:c r="B12" s="40"/>
      <x:c r="C12" s="40" t="str">
        <x:v>Not started</x:v>
      </x:c>
      <x:c r="D12" s="46"/>
      <x:c r="E12" s="40"/>
      <x:c r="F12" s="40"/>
      <x:c r="G12" s="40"/>
    </x:row>
    <x:row r="13">
      <x:c r="A13" t="str">
        <x:v>Ordinary losses and finance-cost carry-forwards are separate</x:v>
      </x:c>
      <x:c r="B13" s="40"/>
      <x:c r="C13" s="40" t="str">
        <x:v>Not started</x:v>
      </x:c>
      <x:c r="D13" s="46"/>
      <x:c r="E13" s="40"/>
      <x:c r="F13" s="40"/>
      <x:c r="G13" s="40"/>
    </x:row>
    <x:row r="14">
      <x:c r="A14" t="str">
        <x:v>Employment and PAYE figures agree with final evidence</x:v>
      </x:c>
      <x:c r="B14" s="40"/>
      <x:c r="C14" s="40" t="str">
        <x:v>Not started</x:v>
      </x:c>
      <x:c r="D14" s="46"/>
      <x:c r="E14" s="40"/>
      <x:c r="F14" s="40"/>
      <x:c r="G14" s="40"/>
    </x:row>
    <x:row r="15">
      <x:c r="A15" t="str">
        <x:v>Self Assessment mapping agrees to annual totals</x:v>
      </x:c>
      <x:c r="B15" s="40"/>
      <x:c r="C15" s="40" t="str">
        <x:v>Not started</x:v>
      </x:c>
      <x:c r="D15" s="46"/>
      <x:c r="E15" s="40"/>
      <x:c r="F15" s="40"/>
      <x:c r="G15" s="40"/>
    </x:row>
    <x:row r="16">
      <x:c r="A16" t="str">
        <x:v>Unresolved questions are listed and quantified</x:v>
      </x:c>
      <x:c r="B16" s="40"/>
      <x:c r="C16" s="40" t="str">
        <x:v>Not started</x:v>
      </x:c>
      <x:c r="D16" s="46"/>
      <x:c r="E16" s="40"/>
      <x:c r="F16" s="40"/>
      <x:c r="G16" s="40"/>
    </x:row>
    <x:row r="17">
      <x:c r="A17" t="str">
        <x:v>All supplied documents are indexed</x:v>
      </x:c>
      <x:c r="B17" s="40"/>
      <x:c r="C17" s="40" t="str">
        <x:v>Not started</x:v>
      </x:c>
      <x:c r="D17" s="46"/>
      <x:c r="E17" s="40"/>
      <x:c r="F17" s="40"/>
      <x:c r="G17" s="40"/>
    </x:row>
    <x:row r="18">
      <x:c r="A18" t="str">
        <x:v>Provisional and estimated figures are identified</x:v>
      </x:c>
      <x:c r="B18" s="40"/>
      <x:c r="C18" s="40" t="str">
        <x:v>Not started</x:v>
      </x:c>
      <x:c r="D18" s="46"/>
      <x:c r="E18" s="40"/>
      <x:c r="F18" s="40"/>
      <x:c r="G18" s="40"/>
    </x:row>
    <x:row r="19">
      <x:c r="A19" t="str">
        <x:v>Tax reserves and payments on account have been reviewed</x:v>
      </x:c>
      <x:c r="B19" s="40"/>
      <x:c r="C19" s="40" t="str">
        <x:v>Not started</x:v>
      </x:c>
      <x:c r="D19" s="46"/>
      <x:c r="E19" s="40"/>
      <x:c r="F19" s="40"/>
      <x:c r="G19" s="40"/>
    </x:row>
    <x:row r="20">
      <x:c r="A20" t="str">
        <x:v>Final return has been approved before submission</x:v>
      </x:c>
      <x:c r="B20" s="40"/>
      <x:c r="C20" s="40" t="str">
        <x:v>Not started</x:v>
      </x:c>
      <x:c r="D20" s="46"/>
      <x:c r="E20" s="40"/>
      <x:c r="F20" s="40"/>
      <x:c r="G20" s="40"/>
    </x:row>
    <x:row r="21">
      <x:c r="A21" t="str">
        <x:v>Submission receipts and final calculations are retained</x:v>
      </x:c>
      <x:c r="B21" s="40"/>
      <x:c r="C21" s="40" t="str">
        <x:v>Not started</x:v>
      </x:c>
      <x:c r="D21" s="46"/>
      <x:c r="E21" s="40"/>
      <x:c r="F21" s="40"/>
      <x:c r="G21" s="40"/>
    </x:row>
    <x:row r="24" ht="22" customHeight="1">
      <x:c r="A24" s="22" t="str">
        <x:v>Owner / Taxpayer Approval</x:v>
      </x:c>
      <x:c r="B24" s="22"/>
      <x:c r="C24" s="22"/>
      <x:c r="D24" s="22"/>
      <x:c r="E24" s="22"/>
      <x:c r="F24" s="22"/>
      <x:c r="G24" s="22"/>
      <x:c r="H24" s="22"/>
      <x:c r="I24" s="22"/>
      <x:c r="J24" s="22"/>
      <x:c r="K24" s="22"/>
    </x:row>
    <x:row r="25">
      <x:c r="A25" s="28" t="str">
        <x:v>Owner Code</x:v>
      </x:c>
      <x:c r="B25" s="28" t="str">
        <x:v>Owner Name</x:v>
      </x:c>
      <x:c r="C25" s="28" t="str">
        <x:v>Draft Reviewed?</x:v>
      </x:c>
      <x:c r="D25" s="28" t="str">
        <x:v>Questions Resolved?</x:v>
      </x:c>
      <x:c r="E25" s="28" t="str">
        <x:v>Approval Status</x:v>
      </x:c>
      <x:c r="F25" s="28" t="str">
        <x:v>Approval Date</x:v>
      </x:c>
      <x:c r="G25" s="28" t="str">
        <x:v>Approved By</x:v>
      </x:c>
      <x:c r="H25" s="28" t="str">
        <x:v>Notes</x:v>
      </x:c>
    </x:row>
    <x:row r="26">
      <x:c r="A26" s="42" t="str">
        <x:f>IF('01_Setup'!A18="Yes",'01_Setup'!B18,"")</x:f>
        <x:v>O01</x:v>
      </x:c>
      <x:c r="B26" s="42" t="str">
        <x:f>IF(A26="","",IF('01_Setup'!C18="",A26,'01_Setup'!C18&amp;""))</x:f>
        <x:v>O01</x:v>
      </x:c>
      <x:c r="C26" s="40"/>
      <x:c r="D26" s="40"/>
      <x:c r="E26" s="40"/>
      <x:c r="F26" s="46"/>
      <x:c r="G26" s="40"/>
      <x:c r="H26" s="40"/>
    </x:row>
    <x:row r="27">
      <x:c r="A27" s="42" t="str">
        <x:f>IF('01_Setup'!A19="Yes",'01_Setup'!B19,"")</x:f>
      </x:c>
      <x:c r="B27" s="42" t="str">
        <x:f>IF(A27="","",IF('01_Setup'!C19="",A27,'01_Setup'!C19&amp;""))</x:f>
      </x:c>
      <x:c r="C27" s="40"/>
      <x:c r="D27" s="40"/>
      <x:c r="E27" s="40"/>
      <x:c r="F27" s="46"/>
      <x:c r="G27" s="40"/>
      <x:c r="H27" s="40"/>
    </x:row>
    <x:row r="28">
      <x:c r="A28" s="42" t="str">
        <x:f>IF('01_Setup'!A20="Yes",'01_Setup'!B20,"")</x:f>
      </x:c>
      <x:c r="B28" s="42" t="str">
        <x:f>IF(A28="","",IF('01_Setup'!C20="",A28,'01_Setup'!C20&amp;""))</x:f>
      </x:c>
      <x:c r="C28" s="40"/>
      <x:c r="D28" s="40"/>
      <x:c r="E28" s="40"/>
      <x:c r="F28" s="46"/>
      <x:c r="G28" s="40"/>
      <x:c r="H28" s="40"/>
    </x:row>
    <x:row r="29">
      <x:c r="A29" s="42" t="str">
        <x:f>IF('01_Setup'!A21="Yes",'01_Setup'!B21,"")</x:f>
      </x:c>
      <x:c r="B29" s="42" t="str">
        <x:f>IF(A29="","",IF('01_Setup'!C21="",A29,'01_Setup'!C21&amp;""))</x:f>
      </x:c>
      <x:c r="C29" s="40"/>
      <x:c r="D29" s="40"/>
      <x:c r="E29" s="40"/>
      <x:c r="F29" s="46"/>
      <x:c r="G29" s="40"/>
      <x:c r="H29" s="40"/>
    </x:row>
    <x:row r="30">
      <x:c r="A30" s="42" t="str">
        <x:f>IF('01_Setup'!A22="Yes",'01_Setup'!B22,"")</x:f>
      </x:c>
      <x:c r="B30" s="42" t="str">
        <x:f>IF(A30="","",IF('01_Setup'!C22="",A30,'01_Setup'!C22&amp;""))</x:f>
      </x:c>
      <x:c r="C30" s="40"/>
      <x:c r="D30" s="40"/>
      <x:c r="E30" s="40"/>
      <x:c r="F30" s="46"/>
      <x:c r="G30" s="40"/>
      <x:c r="H30" s="40"/>
    </x:row>
    <x:row r="31">
      <x:c r="A31" s="42" t="str">
        <x:f>IF('01_Setup'!A23="Yes",'01_Setup'!B23,"")</x:f>
      </x:c>
      <x:c r="B31" s="42" t="str">
        <x:f>IF(A31="","",IF('01_Setup'!C23="",A31,'01_Setup'!C23&amp;""))</x:f>
      </x:c>
      <x:c r="C31" s="40"/>
      <x:c r="D31" s="40"/>
      <x:c r="E31" s="40"/>
      <x:c r="F31" s="46"/>
      <x:c r="G31" s="40"/>
      <x:c r="H31" s="40"/>
    </x:row>
    <x:row r="34" ht="22" customHeight="1">
      <x:c r="A34" s="22" t="str">
        <x:v>Final Pack Control</x:v>
      </x:c>
      <x:c r="B34" s="22"/>
      <x:c r="C34" s="22"/>
      <x:c r="D34" s="22"/>
      <x:c r="E34" s="22"/>
      <x:c r="F34" s="22"/>
      <x:c r="G34" s="22"/>
      <x:c r="H34" s="22"/>
      <x:c r="I34" s="22"/>
      <x:c r="J34" s="22"/>
      <x:c r="K34" s="22"/>
    </x:row>
    <x:row r="35">
      <x:c r="A35" s="28" t="str">
        <x:v>Measure</x:v>
      </x:c>
      <x:c r="B35" s="28" t="str">
        <x:v>Result</x:v>
      </x:c>
    </x:row>
    <x:row r="36">
      <x:c r="A36" t="str">
        <x:v>Overall dashboard status</x:v>
      </x:c>
      <x:c r="B36" s="42" t="str">
        <x:f>'02_Dashboard'!G15</x:f>
        <x:v>REVIEW</x:v>
      </x:c>
    </x:row>
    <x:row r="37">
      <x:c r="A37" t="str">
        <x:v>Open reconciliation controls</x:v>
      </x:c>
      <x:c r="B37" s="42" t="n">
        <x:f>'02_Dashboard'!G6</x:f>
        <x:v>10</x:v>
      </x:c>
    </x:row>
    <x:row r="38">
      <x:c r="A38" t="str">
        <x:v>Open queries</x:v>
      </x:c>
      <x:c r="B38" s="42" t="n">
        <x:f>'02_Dashboard'!G9</x:f>
        <x:v>0</x:v>
      </x:c>
    </x:row>
    <x:row r="39">
      <x:c r="A39" t="str">
        <x:v>Incomplete handover items</x:v>
      </x:c>
      <x:c r="B39" s="42" t="n">
        <x:f>'02_Dashboard'!G10</x:f>
        <x:v>30</x:v>
      </x:c>
    </x:row>
    <x:row r="40">
      <x:c r="A40" t="str">
        <x:v>SA mapping differences</x:v>
      </x:c>
      <x:c r="B40" s="42" t="n">
        <x:f>'02_Dashboard'!G11</x:f>
        <x:v>0</x:v>
      </x:c>
    </x:row>
    <x:row r="41">
      <x:c r="A41" t="str">
        <x:v>Final pack ready?</x:v>
      </x:c>
      <x:c r="B41" s="42" t="str">
        <x:f>IF(AND(B36="READY",SUM(B37:B40)=0,COUNTIF(C8:C21,"&lt;&gt;Complete")=0),"YES","NO")</x:f>
        <x:v>NO</x:v>
      </x:c>
    </x:row>
  </x:sheetData>
  <x:mergeCells>
    <x:mergeCell ref="A1:K1"/>
    <x:mergeCell ref="A3:K4"/>
    <x:mergeCell ref="A6:K6"/>
    <x:mergeCell ref="A24:K24"/>
    <x:mergeCell ref="A34:K34"/>
  </x:mergeCells>
  <x:conditionalFormatting sqref="C8:C21">
    <x:cfRule type="expression" dxfId="17" priority="1">
      <x:formula>C8="Complete"</x:formula>
    </x:cfRule>
    <x:cfRule type="expression" dxfId="18" priority="2">
      <x:formula>OR(C8="Not started",C8="In progress")</x:formula>
    </x:cfRule>
  </x:conditionalFormatting>
  <x:conditionalFormatting sqref="B41:B41">
    <x:cfRule type="expression" dxfId="19" priority="3">
      <x:formula>B41="YES"</x:formula>
    </x:cfRule>
    <x:cfRule type="expression" dxfId="20" priority="4">
      <x:formula>B41="NO"</x:formula>
    </x:cfRule>
  </x:conditionalFormatting>
  <x:dataValidations count="3">
    <x:dataValidation type="list" sqref="C8:C21">
      <x:formula1>'99_Lists'!$C$4:$C$7</x:formula1>
    </x:dataValidation>
    <x:dataValidation type="list" sqref="C26:D31">
      <x:formula1>"Yes,No,Not applicable"</x:formula1>
    </x:dataValidation>
    <x:dataValidation type="list" sqref="E26:E31">
      <x:formula1>'99_Lists'!$L$4:$L$6</x:formula1>
    </x:dataValidation>
  </x:dataValidations>
  <x:pageMargins left="0.7" right="0.7" top="0.75" bottom="0.75" header="0.3" footer="0.3"/>
</x:worksheet>
</file>

<file path=xl/worksheets/sheet14.xml><?xml version="1.0" encoding="utf-8"?>
<x:worksheet xmlns:x="http://schemas.openxmlformats.org/spreadsheetml/2006/main">
  <x:sheetFormatPr defaultRowHeight="15"/>
  <x:cols>
    <x:col min="1" max="1" width="25"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 min="9" max="9" width="25" hidden="0" customWidth="1"/>
    <x:col min="10" max="10" width="25" hidden="0" customWidth="1"/>
    <x:col min="11" max="11" width="25" hidden="0" customWidth="1"/>
    <x:col min="12" max="12" width="25" hidden="0" customWidth="1"/>
  </x:cols>
  <x:sheetData>
    <x:row r="1" ht="28" customHeight="1">
      <x:c r="A1" s="5" t="str">
        <x:v>Reference Lists</x:v>
      </x:c>
      <x:c r="B1" s="5"/>
      <x:c r="C1" s="5"/>
      <x:c r="D1" s="5"/>
      <x:c r="E1" s="5"/>
      <x:c r="F1" s="5"/>
      <x:c r="G1" s="5"/>
      <x:c r="H1" s="5"/>
      <x:c r="I1" s="5"/>
      <x:c r="J1" s="5"/>
      <x:c r="K1" s="5"/>
      <x:c r="L1" s="5"/>
    </x:row>
    <x:row r="3">
      <x:c r="A3" s="10" t="str">
        <x:v>Active</x:v>
      </x:c>
      <x:c r="B3" s="10" t="str">
        <x:v>Accounting Basis</x:v>
      </x:c>
      <x:c r="C3" s="10" t="str">
        <x:v>Status</x:v>
      </x:c>
      <x:c r="D3" s="10" t="str">
        <x:v>Review Status</x:v>
      </x:c>
      <x:c r="E3" s="10" t="str">
        <x:v>Priority</x:v>
      </x:c>
      <x:c r="F3" s="10" t="str">
        <x:v>Document Status</x:v>
      </x:c>
      <x:c r="G3" s="10" t="str">
        <x:v>Control Area</x:v>
      </x:c>
      <x:c r="H3" s="10" t="str">
        <x:v>Issue Type</x:v>
      </x:c>
      <x:c r="I3" s="10" t="str">
        <x:v>Submission Type</x:v>
      </x:c>
      <x:c r="J3" s="10" t="str">
        <x:v>SA Category</x:v>
      </x:c>
      <x:c r="K3" s="10" t="str">
        <x:v>Evidence Type</x:v>
      </x:c>
      <x:c r="L3" s="10" t="str">
        <x:v>Sign-off</x:v>
      </x:c>
    </x:row>
    <x:row r="4">
      <x:c r="A4" s="12" t="str">
        <x:v>Yes</x:v>
      </x:c>
      <x:c r="B4" s="12" t="str">
        <x:v>Cash basis</x:v>
      </x:c>
      <x:c r="C4" s="12" t="str">
        <x:v>Not started</x:v>
      </x:c>
      <x:c r="D4" s="12" t="str">
        <x:v>Pending</x:v>
      </x:c>
      <x:c r="E4" s="12" t="str">
        <x:v>Critical</x:v>
      </x:c>
      <x:c r="F4" s="12" t="str">
        <x:v>Included</x:v>
      </x:c>
      <x:c r="G4" s="12" t="str">
        <x:v>Bank</x:v>
      </x:c>
      <x:c r="H4" s="12" t="str">
        <x:v>Missing document</x:v>
      </x:c>
      <x:c r="I4" s="12" t="str">
        <x:v>Self Assessment return</x:v>
      </x:c>
      <x:c r="J4" s="12" t="str">
        <x:v>Gross property receipts</x:v>
      </x:c>
      <x:c r="K4" s="12" t="str">
        <x:v>Workbook schedule</x:v>
      </x:c>
      <x:c r="L4" s="12" t="str">
        <x:v>Approved</x:v>
      </x:c>
    </x:row>
    <x:row r="5">
      <x:c r="A5" s="12" t="str">
        <x:v>No</x:v>
      </x:c>
      <x:c r="B5" s="12" t="str">
        <x:v>Traditional accounting</x:v>
      </x:c>
      <x:c r="C5" s="12" t="str">
        <x:v>In progress</x:v>
      </x:c>
      <x:c r="D5" s="12" t="str">
        <x:v>Reviewed</x:v>
      </x:c>
      <x:c r="E5" s="12" t="str">
        <x:v>High</x:v>
      </x:c>
      <x:c r="F5" s="12" t="str">
        <x:v>Missing</x:v>
      </x:c>
      <x:c r="G5" s="12" t="str">
        <x:v>Rent</x:v>
      </x:c>
      <x:c r="H5" s="12" t="str">
        <x:v>Unreconciled difference</x:v>
      </x:c>
      <x:c r="I5" s="12" t="str">
        <x:v>UK property pages</x:v>
      </x:c>
      <x:c r="J5" s="12" t="str">
        <x:v>Tax deducted from property income</x:v>
      </x:c>
      <x:c r="K5" s="12" t="str">
        <x:v>Bank statement</x:v>
      </x:c>
      <x:c r="L5" s="12" t="str">
        <x:v>Approved with queries</x:v>
      </x:c>
    </x:row>
    <x:row r="6">
      <x:c r="C6" s="12" t="str">
        <x:v>Complete</x:v>
      </x:c>
      <x:c r="D6" s="12" t="str">
        <x:v>Query</x:v>
      </x:c>
      <x:c r="E6" s="12" t="str">
        <x:v>Medium</x:v>
      </x:c>
      <x:c r="F6" s="12" t="str">
        <x:v>Requested</x:v>
      </x:c>
      <x:c r="G6" s="12" t="str">
        <x:v>Agent</x:v>
      </x:c>
      <x:c r="H6" s="12" t="str">
        <x:v>Classification</x:v>
      </x:c>
      <x:c r="I6" s="12" t="str">
        <x:v>MTD quarterly update</x:v>
      </x:c>
      <x:c r="J6" s="12" t="str">
        <x:v>Property allowance</x:v>
      </x:c>
      <x:c r="K6" s="12" t="str">
        <x:v>Agent statement</x:v>
      </x:c>
      <x:c r="L6" s="12" t="str">
        <x:v>Not approved</x:v>
      </x:c>
    </x:row>
    <x:row r="7">
      <x:c r="C7" s="12" t="str">
        <x:v>Not applicable</x:v>
      </x:c>
      <x:c r="D7" s="12" t="str">
        <x:v>Excluded</x:v>
      </x:c>
      <x:c r="E7" s="12" t="str">
        <x:v>Low</x:v>
      </x:c>
      <x:c r="F7" s="12" t="str">
        <x:v>Not applicable</x:v>
      </x:c>
      <x:c r="G7" s="12" t="str">
        <x:v>Mortgage</x:v>
      </x:c>
      <x:c r="H7" s="12" t="str">
        <x:v>Ownership</x:v>
      </x:c>
      <x:c r="I7" s="12" t="str">
        <x:v>CGT property return</x:v>
      </x:c>
      <x:c r="J7" s="12" t="str">
        <x:v>Rent, rates, insurance and ground rents</x:v>
      </x:c>
      <x:c r="K7" s="12" t="str">
        <x:v>Invoice</x:v>
      </x:c>
    </x:row>
    <x:row r="8">
      <x:c r="G8" s="12" t="str">
        <x:v>Deposits</x:v>
      </x:c>
      <x:c r="H8" s="12" t="str">
        <x:v>Timing</x:v>
      </x:c>
      <x:c r="I8" s="12" t="str">
        <x:v>Amendment</x:v>
      </x:c>
      <x:c r="J8" s="12" t="str">
        <x:v>Repairs and maintenance</x:v>
      </x:c>
      <x:c r="K8" s="12" t="str">
        <x:v>Mortgage statement</x:v>
      </x:c>
    </x:row>
    <x:row r="9">
      <x:c r="G9" s="12" t="str">
        <x:v>Owner funding</x:v>
      </x:c>
      <x:c r="H9" s="12" t="str">
        <x:v>Duplicate</x:v>
      </x:c>
      <x:c r="I9" s="12" t="str">
        <x:v>Payment</x:v>
      </x:c>
      <x:c r="J9" s="12" t="str">
        <x:v>Non-residential finance costs</x:v>
      </x:c>
      <x:c r="K9" s="12" t="str">
        <x:v>P60/P45</x:v>
      </x:c>
    </x:row>
    <x:row r="10">
      <x:c r="G10" s="12" t="str">
        <x:v>Shared costs</x:v>
      </x:c>
      <x:c r="H10" s="12" t="str">
        <x:v>Estimate</x:v>
      </x:c>
      <x:c r="I10" s="12" t="str">
        <x:v>Other</x:v>
      </x:c>
      <x:c r="J10" s="12" t="str">
        <x:v>Legal, management and professional fees</x:v>
      </x:c>
      <x:c r="K10" s="12" t="str">
        <x:v>HMRC statement</x:v>
      </x:c>
    </x:row>
    <x:row r="11">
      <x:c r="G11" s="12" t="str">
        <x:v>Documents</x:v>
      </x:c>
      <x:c r="H11" s="12" t="str">
        <x:v>Tax treatment</x:v>
      </x:c>
      <x:c r="J11" s="12" t="str">
        <x:v>Costs of services provided</x:v>
      </x:c>
      <x:c r="K11" s="12" t="str">
        <x:v>Ownership record</x:v>
      </x:c>
    </x:row>
    <x:row r="12">
      <x:c r="G12" s="12" t="str">
        <x:v>Capital</x:v>
      </x:c>
      <x:c r="H12" s="12" t="str">
        <x:v>Other</x:v>
      </x:c>
      <x:c r="J12" s="12" t="str">
        <x:v>Travel expenses</x:v>
      </x:c>
      <x:c r="K12" s="12" t="str">
        <x:v>Tenancy record</x:v>
      </x:c>
    </x:row>
    <x:row r="13">
      <x:c r="G13" s="12" t="str">
        <x:v>Domestic items</x:v>
      </x:c>
      <x:c r="J13" s="12" t="str">
        <x:v>Other allowable property expenses</x:v>
      </x:c>
      <x:c r="K13" s="12" t="str">
        <x:v>Deposit certificate</x:v>
      </x:c>
    </x:row>
    <x:row r="14">
      <x:c r="G14" s="12" t="str">
        <x:v>Tax</x:v>
      </x:c>
      <x:c r="J14" s="12" t="str">
        <x:v>Replacement domestic items</x:v>
      </x:c>
      <x:c r="K14" s="12" t="str">
        <x:v>Capital file</x:v>
      </x:c>
    </x:row>
    <x:row r="15">
      <x:c r="G15" s="12" t="str">
        <x:v>Other</x:v>
      </x:c>
      <x:c r="J15" s="12" t="str">
        <x:v>Rent a Room exempt amount</x:v>
      </x:c>
      <x:c r="K15" s="12" t="str">
        <x:v>Other</x:v>
      </x:c>
    </x:row>
    <x:row r="16">
      <x:c r="J16" s="12" t="str">
        <x:v>Adjusted property profit</x:v>
      </x:c>
    </x:row>
    <x:row r="17">
      <x:c r="J17" s="12" t="str">
        <x:v>Ordinary loss brought forward used</x:v>
      </x:c>
    </x:row>
    <x:row r="18">
      <x:c r="J18" s="12" t="str">
        <x:v>Taxable property profit</x:v>
      </x:c>
    </x:row>
    <x:row r="19">
      <x:c r="J19" s="12" t="str">
        <x:v>Current ordinary loss</x:v>
      </x:c>
    </x:row>
    <x:row r="20">
      <x:c r="J20" s="12" t="str">
        <x:v>Ordinary loss carried forward</x:v>
      </x:c>
    </x:row>
    <x:row r="21">
      <x:c r="J21" s="12" t="str">
        <x:v>Residential property finance costs</x:v>
      </x:c>
    </x:row>
    <x:row r="22">
      <x:c r="J22" s="12" t="str">
        <x:v>Unused finance costs brought forward</x:v>
      </x:c>
    </x:row>
    <x:row r="23">
      <x:c r="J23" s="12" t="str">
        <x:v>Year-end finance-cost control</x:v>
      </x:c>
    </x:row>
  </x:sheetData>
  <x:mergeCells>
    <x:mergeCell ref="A1:L1"/>
  </x:mergeCells>
  <x:pageMargins left="0.7" right="0.7" top="0.75" bottom="0.75" header="0.3" footer="0.3"/>
</x:worksheet>
</file>