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823E61D5-6D2F-4A07-AEDD-3FCFE656D3B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00_Start_Here" sheetId="1" r:id="rId1"/>
    <sheet name="01_Setup" sheetId="2" r:id="rId2"/>
    <sheet name="02_Dashboard" sheetId="3" r:id="rId3"/>
    <sheet name="03_Property_Profile" sheetId="4" r:id="rId4"/>
    <sheet name="04_Compliance_Register" sheetId="5" r:id="rId5"/>
    <sheet name="05_Fire_Alarm_Schedule" sheetId="6" r:id="rId6"/>
    <sheet name="06_Asset_Components" sheetId="7" r:id="rId7"/>
    <sheet name="07_Condition_Surveys" sheetId="8" r:id="rId8"/>
    <sheet name="08_5_Year_Plan" sheetId="9" r:id="rId9"/>
    <sheet name="09_15_Year_Plan" sheetId="10" r:id="rId10"/>
    <sheet name="10_30_Year_Plan" sheetId="11" r:id="rId11"/>
    <sheet name="11_Cost_Reserve_Model" sheetId="12" r:id="rId12"/>
    <sheet name="12_Works_Quotes" sheetId="13" r:id="rId13"/>
    <sheet name="13_Evidence_Warranties" sheetId="14" r:id="rId14"/>
    <sheet name="14_Compliance_Rules" sheetId="15" r:id="rId15"/>
    <sheet name="15_Lifecycle_Library" sheetId="16" r:id="rId16"/>
    <sheet name="16_Assumptions" sheetId="17" r:id="rId17"/>
    <sheet name="99_Lists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7" l="1"/>
  <c r="B8" i="17"/>
  <c r="A206" i="14"/>
  <c r="A205" i="14"/>
  <c r="A204" i="14"/>
  <c r="A203" i="14"/>
  <c r="A202" i="14"/>
  <c r="A201" i="14"/>
  <c r="A200" i="14"/>
  <c r="A199" i="14"/>
  <c r="A198" i="14"/>
  <c r="A197" i="14"/>
  <c r="A196" i="14"/>
  <c r="A195" i="14"/>
  <c r="A194" i="14"/>
  <c r="A193" i="14"/>
  <c r="A192" i="14"/>
  <c r="A191" i="14"/>
  <c r="A190" i="14"/>
  <c r="A189" i="14"/>
  <c r="A188" i="14"/>
  <c r="A187" i="14"/>
  <c r="A186" i="14"/>
  <c r="A185" i="14"/>
  <c r="A184" i="14"/>
  <c r="A183" i="14"/>
  <c r="A182" i="14"/>
  <c r="A181" i="14"/>
  <c r="A180" i="14"/>
  <c r="A179" i="14"/>
  <c r="A178" i="14"/>
  <c r="A177" i="14"/>
  <c r="A176" i="14"/>
  <c r="A175" i="14"/>
  <c r="A174" i="14"/>
  <c r="A173" i="14"/>
  <c r="A172" i="14"/>
  <c r="A171" i="14"/>
  <c r="A170" i="14"/>
  <c r="A169" i="14"/>
  <c r="A168" i="14"/>
  <c r="A167" i="14"/>
  <c r="A166" i="14"/>
  <c r="A165" i="14"/>
  <c r="A164" i="14"/>
  <c r="A163" i="14"/>
  <c r="A162" i="14"/>
  <c r="A161" i="14"/>
  <c r="A160" i="14"/>
  <c r="A159" i="14"/>
  <c r="A158" i="14"/>
  <c r="A157" i="14"/>
  <c r="A156" i="14"/>
  <c r="A155" i="14"/>
  <c r="A154" i="14"/>
  <c r="A153" i="14"/>
  <c r="A152" i="14"/>
  <c r="A151" i="14"/>
  <c r="A150" i="14"/>
  <c r="A149" i="14"/>
  <c r="A148" i="14"/>
  <c r="A147" i="14"/>
  <c r="A146" i="14"/>
  <c r="A145" i="14"/>
  <c r="A144" i="14"/>
  <c r="A143" i="14"/>
  <c r="A142" i="14"/>
  <c r="A141" i="14"/>
  <c r="A140" i="14"/>
  <c r="A139" i="14"/>
  <c r="A138" i="14"/>
  <c r="A137" i="14"/>
  <c r="A136" i="14"/>
  <c r="A135" i="14"/>
  <c r="A134" i="14"/>
  <c r="A133" i="14"/>
  <c r="A132" i="14"/>
  <c r="A131" i="14"/>
  <c r="A130" i="14"/>
  <c r="A129" i="14"/>
  <c r="A128" i="14"/>
  <c r="A127" i="14"/>
  <c r="A126" i="14"/>
  <c r="A125" i="14"/>
  <c r="A124" i="14"/>
  <c r="A123" i="14"/>
  <c r="A122" i="14"/>
  <c r="A121" i="14"/>
  <c r="A120" i="14"/>
  <c r="A119" i="14"/>
  <c r="A118" i="14"/>
  <c r="A117" i="14"/>
  <c r="A116" i="14"/>
  <c r="A115" i="14"/>
  <c r="A114" i="14"/>
  <c r="A113" i="14"/>
  <c r="A112" i="14"/>
  <c r="A111" i="14"/>
  <c r="A110" i="14"/>
  <c r="A109" i="14"/>
  <c r="A108" i="14"/>
  <c r="A107" i="14"/>
  <c r="A106" i="14"/>
  <c r="A105" i="14"/>
  <c r="A104" i="14"/>
  <c r="A103" i="14"/>
  <c r="A102" i="14"/>
  <c r="A101" i="14"/>
  <c r="A100" i="14"/>
  <c r="A99" i="14"/>
  <c r="A98" i="14"/>
  <c r="A97" i="14"/>
  <c r="A96" i="14"/>
  <c r="A95" i="14"/>
  <c r="A94" i="14"/>
  <c r="A93" i="14"/>
  <c r="A92" i="14"/>
  <c r="A91" i="14"/>
  <c r="A90" i="14"/>
  <c r="A89" i="14"/>
  <c r="A88" i="14"/>
  <c r="A87" i="14"/>
  <c r="A86" i="14"/>
  <c r="A85" i="14"/>
  <c r="A84" i="14"/>
  <c r="A83" i="14"/>
  <c r="A82" i="14"/>
  <c r="A81" i="14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V156" i="13"/>
  <c r="A156" i="13"/>
  <c r="V155" i="13"/>
  <c r="A155" i="13"/>
  <c r="V154" i="13"/>
  <c r="A154" i="13"/>
  <c r="V153" i="13"/>
  <c r="A153" i="13"/>
  <c r="V152" i="13"/>
  <c r="A152" i="13"/>
  <c r="V151" i="13"/>
  <c r="A151" i="13"/>
  <c r="V150" i="13"/>
  <c r="A150" i="13"/>
  <c r="V149" i="13"/>
  <c r="A149" i="13"/>
  <c r="V148" i="13"/>
  <c r="A148" i="13"/>
  <c r="V147" i="13"/>
  <c r="A147" i="13"/>
  <c r="V146" i="13"/>
  <c r="A146" i="13"/>
  <c r="V145" i="13"/>
  <c r="A145" i="13"/>
  <c r="V144" i="13"/>
  <c r="A144" i="13"/>
  <c r="V143" i="13"/>
  <c r="A143" i="13"/>
  <c r="V142" i="13"/>
  <c r="A142" i="13"/>
  <c r="V141" i="13"/>
  <c r="A141" i="13"/>
  <c r="V140" i="13"/>
  <c r="A140" i="13"/>
  <c r="V139" i="13"/>
  <c r="A139" i="13"/>
  <c r="V138" i="13"/>
  <c r="A138" i="13"/>
  <c r="V137" i="13"/>
  <c r="A137" i="13"/>
  <c r="V136" i="13"/>
  <c r="A136" i="13"/>
  <c r="V135" i="13"/>
  <c r="A135" i="13"/>
  <c r="V134" i="13"/>
  <c r="A134" i="13"/>
  <c r="V133" i="13"/>
  <c r="A133" i="13"/>
  <c r="V132" i="13"/>
  <c r="A132" i="13"/>
  <c r="V131" i="13"/>
  <c r="A131" i="13"/>
  <c r="V130" i="13"/>
  <c r="A130" i="13"/>
  <c r="V129" i="13"/>
  <c r="A129" i="13"/>
  <c r="V128" i="13"/>
  <c r="A128" i="13"/>
  <c r="V127" i="13"/>
  <c r="A127" i="13"/>
  <c r="V126" i="13"/>
  <c r="A126" i="13"/>
  <c r="V125" i="13"/>
  <c r="A125" i="13"/>
  <c r="V124" i="13"/>
  <c r="A124" i="13"/>
  <c r="V123" i="13"/>
  <c r="A123" i="13"/>
  <c r="V122" i="13"/>
  <c r="A122" i="13"/>
  <c r="V121" i="13"/>
  <c r="A121" i="13"/>
  <c r="V120" i="13"/>
  <c r="A120" i="13"/>
  <c r="V119" i="13"/>
  <c r="A119" i="13"/>
  <c r="V118" i="13"/>
  <c r="A118" i="13"/>
  <c r="V117" i="13"/>
  <c r="A117" i="13"/>
  <c r="V116" i="13"/>
  <c r="A116" i="13"/>
  <c r="V115" i="13"/>
  <c r="A115" i="13"/>
  <c r="V114" i="13"/>
  <c r="A114" i="13"/>
  <c r="V113" i="13"/>
  <c r="A113" i="13"/>
  <c r="V112" i="13"/>
  <c r="A112" i="13"/>
  <c r="V111" i="13"/>
  <c r="A111" i="13"/>
  <c r="V110" i="13"/>
  <c r="A110" i="13"/>
  <c r="V109" i="13"/>
  <c r="A109" i="13"/>
  <c r="V108" i="13"/>
  <c r="A108" i="13"/>
  <c r="V107" i="13"/>
  <c r="A107" i="13"/>
  <c r="V106" i="13"/>
  <c r="A106" i="13"/>
  <c r="V105" i="13"/>
  <c r="A105" i="13"/>
  <c r="V104" i="13"/>
  <c r="A104" i="13"/>
  <c r="V103" i="13"/>
  <c r="A103" i="13"/>
  <c r="V102" i="13"/>
  <c r="A102" i="13"/>
  <c r="V101" i="13"/>
  <c r="A101" i="13"/>
  <c r="V100" i="13"/>
  <c r="A100" i="13"/>
  <c r="V99" i="13"/>
  <c r="A99" i="13"/>
  <c r="V98" i="13"/>
  <c r="A98" i="13"/>
  <c r="V97" i="13"/>
  <c r="A97" i="13"/>
  <c r="V96" i="13"/>
  <c r="A96" i="13"/>
  <c r="V95" i="13"/>
  <c r="A95" i="13"/>
  <c r="V94" i="13"/>
  <c r="A94" i="13"/>
  <c r="V93" i="13"/>
  <c r="A93" i="13"/>
  <c r="V92" i="13"/>
  <c r="A92" i="13"/>
  <c r="V91" i="13"/>
  <c r="A91" i="13"/>
  <c r="V90" i="13"/>
  <c r="A90" i="13"/>
  <c r="V89" i="13"/>
  <c r="A89" i="13"/>
  <c r="V88" i="13"/>
  <c r="A88" i="13"/>
  <c r="V87" i="13"/>
  <c r="A87" i="13"/>
  <c r="V86" i="13"/>
  <c r="A86" i="13"/>
  <c r="V85" i="13"/>
  <c r="A85" i="13"/>
  <c r="V84" i="13"/>
  <c r="A84" i="13"/>
  <c r="V83" i="13"/>
  <c r="A83" i="13"/>
  <c r="V82" i="13"/>
  <c r="A82" i="13"/>
  <c r="V81" i="13"/>
  <c r="A81" i="13"/>
  <c r="V80" i="13"/>
  <c r="A80" i="13"/>
  <c r="V79" i="13"/>
  <c r="A79" i="13"/>
  <c r="V78" i="13"/>
  <c r="A78" i="13"/>
  <c r="V77" i="13"/>
  <c r="A77" i="13"/>
  <c r="V76" i="13"/>
  <c r="A76" i="13"/>
  <c r="V75" i="13"/>
  <c r="A75" i="13"/>
  <c r="V74" i="13"/>
  <c r="A74" i="13"/>
  <c r="V73" i="13"/>
  <c r="A73" i="13"/>
  <c r="V72" i="13"/>
  <c r="A72" i="13"/>
  <c r="V71" i="13"/>
  <c r="A71" i="13"/>
  <c r="V70" i="13"/>
  <c r="A70" i="13"/>
  <c r="V69" i="13"/>
  <c r="A69" i="13"/>
  <c r="V68" i="13"/>
  <c r="A68" i="13"/>
  <c r="V67" i="13"/>
  <c r="A67" i="13"/>
  <c r="V66" i="13"/>
  <c r="A66" i="13"/>
  <c r="V65" i="13"/>
  <c r="A65" i="13"/>
  <c r="V64" i="13"/>
  <c r="A64" i="13"/>
  <c r="V63" i="13"/>
  <c r="A63" i="13"/>
  <c r="V62" i="13"/>
  <c r="A62" i="13"/>
  <c r="V61" i="13"/>
  <c r="A61" i="13"/>
  <c r="V60" i="13"/>
  <c r="A60" i="13"/>
  <c r="V59" i="13"/>
  <c r="A59" i="13"/>
  <c r="V58" i="13"/>
  <c r="A58" i="13"/>
  <c r="V57" i="13"/>
  <c r="A57" i="13"/>
  <c r="V56" i="13"/>
  <c r="A56" i="13"/>
  <c r="V55" i="13"/>
  <c r="A55" i="13"/>
  <c r="V54" i="13"/>
  <c r="A54" i="13"/>
  <c r="V53" i="13"/>
  <c r="A53" i="13"/>
  <c r="V52" i="13"/>
  <c r="A52" i="13"/>
  <c r="V51" i="13"/>
  <c r="A51" i="13"/>
  <c r="V50" i="13"/>
  <c r="A50" i="13"/>
  <c r="V49" i="13"/>
  <c r="A49" i="13"/>
  <c r="V48" i="13"/>
  <c r="A48" i="13"/>
  <c r="V47" i="13"/>
  <c r="A47" i="13"/>
  <c r="V46" i="13"/>
  <c r="A46" i="13"/>
  <c r="V45" i="13"/>
  <c r="A45" i="13"/>
  <c r="V44" i="13"/>
  <c r="A44" i="13"/>
  <c r="V43" i="13"/>
  <c r="A43" i="13"/>
  <c r="V42" i="13"/>
  <c r="A42" i="13"/>
  <c r="V41" i="13"/>
  <c r="A41" i="13"/>
  <c r="V40" i="13"/>
  <c r="A40" i="13"/>
  <c r="V39" i="13"/>
  <c r="A39" i="13"/>
  <c r="V38" i="13"/>
  <c r="A38" i="13"/>
  <c r="V37" i="13"/>
  <c r="A37" i="13"/>
  <c r="V36" i="13"/>
  <c r="A36" i="13"/>
  <c r="V35" i="13"/>
  <c r="A35" i="13"/>
  <c r="V34" i="13"/>
  <c r="A34" i="13"/>
  <c r="V33" i="13"/>
  <c r="A33" i="13"/>
  <c r="V32" i="13"/>
  <c r="A32" i="13"/>
  <c r="V31" i="13"/>
  <c r="A31" i="13"/>
  <c r="V30" i="13"/>
  <c r="A30" i="13"/>
  <c r="V29" i="13"/>
  <c r="A29" i="13"/>
  <c r="V28" i="13"/>
  <c r="A28" i="13"/>
  <c r="V27" i="13"/>
  <c r="A27" i="13"/>
  <c r="V26" i="13"/>
  <c r="A26" i="13"/>
  <c r="V25" i="13"/>
  <c r="A25" i="13"/>
  <c r="V24" i="13"/>
  <c r="A24" i="13"/>
  <c r="V23" i="13"/>
  <c r="A23" i="13"/>
  <c r="V22" i="13"/>
  <c r="A22" i="13"/>
  <c r="V21" i="13"/>
  <c r="A21" i="13"/>
  <c r="V20" i="13"/>
  <c r="A20" i="13"/>
  <c r="V19" i="13"/>
  <c r="A19" i="13"/>
  <c r="V18" i="13"/>
  <c r="A18" i="13"/>
  <c r="V17" i="13"/>
  <c r="A17" i="13"/>
  <c r="V16" i="13"/>
  <c r="A16" i="13"/>
  <c r="V15" i="13"/>
  <c r="A15" i="13"/>
  <c r="V14" i="13"/>
  <c r="A14" i="13"/>
  <c r="V13" i="13"/>
  <c r="A13" i="13"/>
  <c r="V12" i="13"/>
  <c r="A12" i="13"/>
  <c r="V11" i="13"/>
  <c r="A11" i="13"/>
  <c r="V10" i="13"/>
  <c r="A10" i="13"/>
  <c r="V9" i="13"/>
  <c r="A9" i="13"/>
  <c r="V8" i="13"/>
  <c r="A8" i="13"/>
  <c r="V7" i="13"/>
  <c r="A7" i="13"/>
  <c r="A16" i="12"/>
  <c r="P15" i="12"/>
  <c r="O15" i="12"/>
  <c r="J15" i="12"/>
  <c r="I15" i="12"/>
  <c r="H15" i="12"/>
  <c r="G15" i="12"/>
  <c r="D15" i="12"/>
  <c r="C15" i="12"/>
  <c r="B15" i="12"/>
  <c r="L15" i="12" s="1"/>
  <c r="A15" i="12"/>
  <c r="A14" i="12"/>
  <c r="P13" i="12"/>
  <c r="O13" i="12"/>
  <c r="J13" i="12"/>
  <c r="I13" i="12"/>
  <c r="H13" i="12"/>
  <c r="G13" i="12"/>
  <c r="D13" i="12"/>
  <c r="C13" i="12"/>
  <c r="B13" i="12"/>
  <c r="L13" i="12" s="1"/>
  <c r="A13" i="12"/>
  <c r="A12" i="12"/>
  <c r="P11" i="12"/>
  <c r="O11" i="12"/>
  <c r="J11" i="12"/>
  <c r="I11" i="12"/>
  <c r="H11" i="12"/>
  <c r="G11" i="12"/>
  <c r="D11" i="12"/>
  <c r="C11" i="12"/>
  <c r="B11" i="12"/>
  <c r="L11" i="12" s="1"/>
  <c r="A11" i="12"/>
  <c r="A10" i="12"/>
  <c r="P9" i="12"/>
  <c r="O9" i="12"/>
  <c r="J9" i="12"/>
  <c r="I9" i="12"/>
  <c r="H9" i="12"/>
  <c r="G9" i="12"/>
  <c r="D9" i="12"/>
  <c r="C9" i="12"/>
  <c r="B9" i="12"/>
  <c r="L9" i="12" s="1"/>
  <c r="A9" i="12"/>
  <c r="A8" i="12"/>
  <c r="D7" i="12"/>
  <c r="C7" i="12"/>
  <c r="B7" i="12"/>
  <c r="A7" i="12"/>
  <c r="O36" i="11"/>
  <c r="L36" i="11"/>
  <c r="C36" i="11"/>
  <c r="A36" i="11"/>
  <c r="E36" i="11" s="1"/>
  <c r="N35" i="11"/>
  <c r="H35" i="11"/>
  <c r="G35" i="11"/>
  <c r="F35" i="11"/>
  <c r="E35" i="11"/>
  <c r="B35" i="11"/>
  <c r="A35" i="11"/>
  <c r="J35" i="11" s="1"/>
  <c r="J34" i="11"/>
  <c r="A34" i="11"/>
  <c r="O33" i="11"/>
  <c r="N33" i="11"/>
  <c r="L33" i="11"/>
  <c r="K33" i="11"/>
  <c r="J33" i="11"/>
  <c r="H33" i="11"/>
  <c r="F33" i="11"/>
  <c r="E33" i="11"/>
  <c r="D33" i="11"/>
  <c r="C33" i="11"/>
  <c r="B33" i="11"/>
  <c r="A33" i="11"/>
  <c r="G33" i="11" s="1"/>
  <c r="O32" i="11"/>
  <c r="K32" i="11"/>
  <c r="J32" i="11"/>
  <c r="I32" i="11"/>
  <c r="H32" i="11"/>
  <c r="G32" i="11"/>
  <c r="E32" i="11"/>
  <c r="D32" i="11"/>
  <c r="C32" i="11"/>
  <c r="A32" i="11"/>
  <c r="M32" i="11" s="1"/>
  <c r="M31" i="11"/>
  <c r="J31" i="11"/>
  <c r="D31" i="11"/>
  <c r="A31" i="11"/>
  <c r="O30" i="11"/>
  <c r="I30" i="11"/>
  <c r="H30" i="11"/>
  <c r="G30" i="11"/>
  <c r="F30" i="11"/>
  <c r="C30" i="11"/>
  <c r="A30" i="11"/>
  <c r="K30" i="11" s="1"/>
  <c r="N29" i="11"/>
  <c r="L29" i="11"/>
  <c r="K29" i="11"/>
  <c r="H29" i="11"/>
  <c r="A29" i="11"/>
  <c r="B29" i="11" s="1"/>
  <c r="A28" i="11"/>
  <c r="N27" i="11"/>
  <c r="L27" i="11"/>
  <c r="K27" i="11"/>
  <c r="J27" i="11"/>
  <c r="I27" i="11"/>
  <c r="H27" i="11"/>
  <c r="G27" i="11"/>
  <c r="F27" i="11"/>
  <c r="E27" i="11"/>
  <c r="D27" i="11"/>
  <c r="C27" i="11"/>
  <c r="B27" i="11"/>
  <c r="A27" i="11"/>
  <c r="M27" i="11" s="1"/>
  <c r="O26" i="11"/>
  <c r="N26" i="11"/>
  <c r="K26" i="11"/>
  <c r="I26" i="11"/>
  <c r="E26" i="11"/>
  <c r="D26" i="11"/>
  <c r="C26" i="11"/>
  <c r="B26" i="11"/>
  <c r="A26" i="11"/>
  <c r="G26" i="11" s="1"/>
  <c r="O25" i="11"/>
  <c r="N25" i="11"/>
  <c r="L25" i="11"/>
  <c r="J25" i="11"/>
  <c r="I25" i="11"/>
  <c r="H25" i="11"/>
  <c r="G25" i="11"/>
  <c r="F25" i="11"/>
  <c r="D25" i="11"/>
  <c r="C25" i="11"/>
  <c r="B25" i="11"/>
  <c r="A25" i="11"/>
  <c r="K25" i="11" s="1"/>
  <c r="B24" i="11"/>
  <c r="A24" i="11"/>
  <c r="N23" i="11"/>
  <c r="L23" i="11"/>
  <c r="J23" i="11"/>
  <c r="H23" i="11"/>
  <c r="G23" i="11"/>
  <c r="F23" i="11"/>
  <c r="E23" i="11"/>
  <c r="D23" i="11"/>
  <c r="B23" i="11"/>
  <c r="A23" i="11"/>
  <c r="O22" i="11"/>
  <c r="L22" i="11"/>
  <c r="K22" i="11"/>
  <c r="J22" i="11"/>
  <c r="I22" i="11"/>
  <c r="G22" i="11"/>
  <c r="F22" i="11"/>
  <c r="E22" i="11"/>
  <c r="C22" i="11"/>
  <c r="A22" i="11"/>
  <c r="O21" i="11"/>
  <c r="N21" i="11"/>
  <c r="L21" i="11"/>
  <c r="K21" i="11"/>
  <c r="J21" i="11"/>
  <c r="I21" i="11"/>
  <c r="H21" i="11"/>
  <c r="F21" i="11"/>
  <c r="E21" i="11"/>
  <c r="D21" i="11"/>
  <c r="C21" i="11"/>
  <c r="B21" i="11"/>
  <c r="A21" i="11"/>
  <c r="G21" i="11" s="1"/>
  <c r="K20" i="11"/>
  <c r="I20" i="11"/>
  <c r="H20" i="11"/>
  <c r="D20" i="11"/>
  <c r="A20" i="11"/>
  <c r="L19" i="11"/>
  <c r="A19" i="11"/>
  <c r="N19" i="11" s="1"/>
  <c r="O18" i="11"/>
  <c r="N18" i="11"/>
  <c r="M18" i="11"/>
  <c r="K18" i="11"/>
  <c r="I18" i="11"/>
  <c r="F18" i="11"/>
  <c r="C18" i="11"/>
  <c r="B18" i="11"/>
  <c r="A18" i="11"/>
  <c r="H18" i="11" s="1"/>
  <c r="N17" i="11"/>
  <c r="M17" i="11"/>
  <c r="L17" i="11"/>
  <c r="K17" i="11"/>
  <c r="G17" i="11"/>
  <c r="D17" i="11"/>
  <c r="B17" i="11"/>
  <c r="A17" i="11"/>
  <c r="J17" i="11" s="1"/>
  <c r="M16" i="11"/>
  <c r="G16" i="11"/>
  <c r="E16" i="11"/>
  <c r="D16" i="11"/>
  <c r="A16" i="11"/>
  <c r="O15" i="11"/>
  <c r="N15" i="11"/>
  <c r="L15" i="11"/>
  <c r="K15" i="11"/>
  <c r="J15" i="11"/>
  <c r="I15" i="11"/>
  <c r="H15" i="11"/>
  <c r="G15" i="11"/>
  <c r="F15" i="11"/>
  <c r="E15" i="11"/>
  <c r="D15" i="11"/>
  <c r="C15" i="11"/>
  <c r="B15" i="11"/>
  <c r="A15" i="11"/>
  <c r="M15" i="11" s="1"/>
  <c r="O14" i="11"/>
  <c r="M14" i="11"/>
  <c r="K14" i="11"/>
  <c r="H14" i="11"/>
  <c r="G14" i="11"/>
  <c r="E14" i="11"/>
  <c r="D14" i="11"/>
  <c r="A14" i="11"/>
  <c r="L13" i="11"/>
  <c r="C13" i="11"/>
  <c r="A13" i="11"/>
  <c r="O13" i="11" s="1"/>
  <c r="N12" i="11"/>
  <c r="M12" i="11"/>
  <c r="L12" i="11"/>
  <c r="K12" i="11"/>
  <c r="I12" i="11"/>
  <c r="F12" i="11"/>
  <c r="C12" i="11"/>
  <c r="B12" i="11"/>
  <c r="A12" i="11"/>
  <c r="H12" i="11" s="1"/>
  <c r="N11" i="11"/>
  <c r="M11" i="11"/>
  <c r="H11" i="11"/>
  <c r="E11" i="11"/>
  <c r="B11" i="11"/>
  <c r="A11" i="11"/>
  <c r="L11" i="11" s="1"/>
  <c r="A10" i="11"/>
  <c r="O9" i="11"/>
  <c r="N9" i="11"/>
  <c r="L9" i="11"/>
  <c r="K9" i="11"/>
  <c r="J9" i="11"/>
  <c r="I9" i="11"/>
  <c r="H9" i="11"/>
  <c r="F9" i="11"/>
  <c r="E9" i="11"/>
  <c r="D9" i="11"/>
  <c r="C9" i="11"/>
  <c r="B9" i="11"/>
  <c r="A9" i="11"/>
  <c r="G9" i="11" s="1"/>
  <c r="N8" i="11"/>
  <c r="K8" i="11"/>
  <c r="G8" i="11"/>
  <c r="C8" i="11"/>
  <c r="A8" i="11"/>
  <c r="N7" i="11"/>
  <c r="M7" i="11"/>
  <c r="L7" i="11"/>
  <c r="J7" i="11"/>
  <c r="I7" i="11"/>
  <c r="G7" i="11"/>
  <c r="F7" i="11"/>
  <c r="C7" i="11"/>
  <c r="B7" i="11"/>
  <c r="A7" i="11"/>
  <c r="H7" i="11" s="1"/>
  <c r="N21" i="10"/>
  <c r="L21" i="10"/>
  <c r="I21" i="10"/>
  <c r="H21" i="10"/>
  <c r="F21" i="10"/>
  <c r="B21" i="10"/>
  <c r="A21" i="10"/>
  <c r="L20" i="10"/>
  <c r="H20" i="10"/>
  <c r="G20" i="10"/>
  <c r="A20" i="10"/>
  <c r="O19" i="10"/>
  <c r="M19" i="10"/>
  <c r="L19" i="10"/>
  <c r="K19" i="10"/>
  <c r="J19" i="10"/>
  <c r="I19" i="10"/>
  <c r="G19" i="10"/>
  <c r="F19" i="10"/>
  <c r="E19" i="10"/>
  <c r="D19" i="10"/>
  <c r="C19" i="10"/>
  <c r="A19" i="10"/>
  <c r="O18" i="10"/>
  <c r="N18" i="10"/>
  <c r="L18" i="10"/>
  <c r="K18" i="10"/>
  <c r="J18" i="10"/>
  <c r="I18" i="10"/>
  <c r="H18" i="10"/>
  <c r="G18" i="10"/>
  <c r="F18" i="10"/>
  <c r="E18" i="10"/>
  <c r="D18" i="10"/>
  <c r="C18" i="10"/>
  <c r="B18" i="10"/>
  <c r="A18" i="10"/>
  <c r="M18" i="10" s="1"/>
  <c r="O17" i="10"/>
  <c r="G17" i="10"/>
  <c r="C17" i="10"/>
  <c r="A17" i="10"/>
  <c r="H16" i="10"/>
  <c r="D16" i="10"/>
  <c r="B16" i="10"/>
  <c r="A16" i="10"/>
  <c r="O15" i="10"/>
  <c r="M15" i="10"/>
  <c r="L15" i="10"/>
  <c r="K15" i="10"/>
  <c r="J15" i="10"/>
  <c r="I15" i="10"/>
  <c r="H15" i="10"/>
  <c r="G15" i="10"/>
  <c r="F15" i="10"/>
  <c r="E15" i="10"/>
  <c r="C15" i="10"/>
  <c r="B15" i="10"/>
  <c r="A15" i="10"/>
  <c r="D15" i="10" s="1"/>
  <c r="N14" i="10"/>
  <c r="M14" i="10"/>
  <c r="K14" i="10"/>
  <c r="H14" i="10"/>
  <c r="G14" i="10"/>
  <c r="F14" i="10"/>
  <c r="D14" i="10"/>
  <c r="B14" i="10"/>
  <c r="A14" i="10"/>
  <c r="M13" i="10"/>
  <c r="K13" i="10"/>
  <c r="J13" i="10"/>
  <c r="H13" i="10"/>
  <c r="G13" i="10"/>
  <c r="E13" i="10"/>
  <c r="C13" i="10"/>
  <c r="A13" i="10"/>
  <c r="N12" i="10"/>
  <c r="L12" i="10"/>
  <c r="K12" i="10"/>
  <c r="J12" i="10"/>
  <c r="I12" i="10"/>
  <c r="H12" i="10"/>
  <c r="F12" i="10"/>
  <c r="E12" i="10"/>
  <c r="D12" i="10"/>
  <c r="B12" i="10"/>
  <c r="A12" i="10"/>
  <c r="E11" i="10"/>
  <c r="A11" i="10"/>
  <c r="O10" i="10"/>
  <c r="G10" i="10"/>
  <c r="D10" i="10"/>
  <c r="C10" i="10"/>
  <c r="B10" i="10"/>
  <c r="A10" i="10"/>
  <c r="N9" i="10"/>
  <c r="M9" i="10"/>
  <c r="I9" i="10"/>
  <c r="G9" i="10"/>
  <c r="F9" i="10"/>
  <c r="E9" i="10"/>
  <c r="D9" i="10"/>
  <c r="B9" i="10"/>
  <c r="A9" i="10"/>
  <c r="L8" i="10"/>
  <c r="J8" i="10"/>
  <c r="I8" i="10"/>
  <c r="H8" i="10"/>
  <c r="G8" i="10"/>
  <c r="E8" i="10"/>
  <c r="A8" i="10"/>
  <c r="M7" i="10"/>
  <c r="L7" i="10"/>
  <c r="K7" i="10"/>
  <c r="D7" i="10"/>
  <c r="A7" i="10"/>
  <c r="M206" i="9"/>
  <c r="Q206" i="9" s="1"/>
  <c r="A206" i="9"/>
  <c r="Q205" i="9"/>
  <c r="M205" i="9"/>
  <c r="A205" i="9"/>
  <c r="M204" i="9"/>
  <c r="Q204" i="9" s="1"/>
  <c r="A204" i="9"/>
  <c r="Q203" i="9"/>
  <c r="M203" i="9"/>
  <c r="A203" i="9"/>
  <c r="Q202" i="9"/>
  <c r="M202" i="9"/>
  <c r="A202" i="9"/>
  <c r="Q201" i="9"/>
  <c r="M201" i="9"/>
  <c r="A201" i="9"/>
  <c r="M200" i="9"/>
  <c r="Q200" i="9" s="1"/>
  <c r="A200" i="9"/>
  <c r="M199" i="9"/>
  <c r="Q199" i="9" s="1"/>
  <c r="A199" i="9"/>
  <c r="M198" i="9"/>
  <c r="Q198" i="9" s="1"/>
  <c r="A198" i="9"/>
  <c r="Q197" i="9"/>
  <c r="M197" i="9"/>
  <c r="A197" i="9"/>
  <c r="M196" i="9"/>
  <c r="Q196" i="9" s="1"/>
  <c r="A196" i="9"/>
  <c r="Q195" i="9"/>
  <c r="M195" i="9"/>
  <c r="A195" i="9"/>
  <c r="Q194" i="9"/>
  <c r="M194" i="9"/>
  <c r="A194" i="9"/>
  <c r="Q193" i="9"/>
  <c r="M193" i="9"/>
  <c r="A193" i="9"/>
  <c r="M192" i="9"/>
  <c r="Q192" i="9" s="1"/>
  <c r="A192" i="9"/>
  <c r="M191" i="9"/>
  <c r="Q191" i="9" s="1"/>
  <c r="A191" i="9"/>
  <c r="Q190" i="9"/>
  <c r="M190" i="9"/>
  <c r="A190" i="9"/>
  <c r="Q189" i="9"/>
  <c r="M189" i="9"/>
  <c r="A189" i="9"/>
  <c r="M188" i="9"/>
  <c r="Q188" i="9" s="1"/>
  <c r="A188" i="9"/>
  <c r="Q187" i="9"/>
  <c r="M187" i="9"/>
  <c r="A187" i="9"/>
  <c r="M186" i="9"/>
  <c r="Q186" i="9" s="1"/>
  <c r="A186" i="9"/>
  <c r="Q185" i="9"/>
  <c r="M185" i="9"/>
  <c r="A185" i="9"/>
  <c r="M184" i="9"/>
  <c r="Q184" i="9" s="1"/>
  <c r="A184" i="9"/>
  <c r="Q183" i="9"/>
  <c r="M183" i="9"/>
  <c r="A183" i="9"/>
  <c r="Q182" i="9"/>
  <c r="M182" i="9"/>
  <c r="A182" i="9"/>
  <c r="Q181" i="9"/>
  <c r="M181" i="9"/>
  <c r="A181" i="9"/>
  <c r="M180" i="9"/>
  <c r="Q180" i="9" s="1"/>
  <c r="A180" i="9"/>
  <c r="M179" i="9"/>
  <c r="Q179" i="9" s="1"/>
  <c r="A179" i="9"/>
  <c r="M178" i="9"/>
  <c r="Q178" i="9" s="1"/>
  <c r="A178" i="9"/>
  <c r="Q177" i="9"/>
  <c r="M177" i="9"/>
  <c r="A177" i="9"/>
  <c r="M176" i="9"/>
  <c r="Q176" i="9" s="1"/>
  <c r="A176" i="9"/>
  <c r="Q175" i="9"/>
  <c r="M175" i="9"/>
  <c r="A175" i="9"/>
  <c r="Q174" i="9"/>
  <c r="M174" i="9"/>
  <c r="A174" i="9"/>
  <c r="Q173" i="9"/>
  <c r="M173" i="9"/>
  <c r="A173" i="9"/>
  <c r="M172" i="9"/>
  <c r="Q172" i="9" s="1"/>
  <c r="A172" i="9"/>
  <c r="M171" i="9"/>
  <c r="Q171" i="9" s="1"/>
  <c r="A171" i="9"/>
  <c r="Q170" i="9"/>
  <c r="M170" i="9"/>
  <c r="A170" i="9"/>
  <c r="Q169" i="9"/>
  <c r="M169" i="9"/>
  <c r="A169" i="9"/>
  <c r="M168" i="9"/>
  <c r="Q168" i="9" s="1"/>
  <c r="A168" i="9"/>
  <c r="Q167" i="9"/>
  <c r="M167" i="9"/>
  <c r="A167" i="9"/>
  <c r="Q166" i="9"/>
  <c r="M166" i="9"/>
  <c r="A166" i="9"/>
  <c r="Q165" i="9"/>
  <c r="M165" i="9"/>
  <c r="A165" i="9"/>
  <c r="M164" i="9"/>
  <c r="Q164" i="9" s="1"/>
  <c r="A164" i="9"/>
  <c r="M163" i="9"/>
  <c r="Q163" i="9" s="1"/>
  <c r="A163" i="9"/>
  <c r="Q162" i="9"/>
  <c r="M162" i="9"/>
  <c r="A162" i="9"/>
  <c r="Q161" i="9"/>
  <c r="M161" i="9"/>
  <c r="A161" i="9"/>
  <c r="M160" i="9"/>
  <c r="Q160" i="9" s="1"/>
  <c r="A160" i="9"/>
  <c r="Q159" i="9"/>
  <c r="M159" i="9"/>
  <c r="A159" i="9"/>
  <c r="M158" i="9"/>
  <c r="Q158" i="9" s="1"/>
  <c r="A158" i="9"/>
  <c r="Q157" i="9"/>
  <c r="M157" i="9"/>
  <c r="A157" i="9"/>
  <c r="M156" i="9"/>
  <c r="Q156" i="9" s="1"/>
  <c r="A156" i="9"/>
  <c r="Q155" i="9"/>
  <c r="M155" i="9"/>
  <c r="A155" i="9"/>
  <c r="Q154" i="9"/>
  <c r="M154" i="9"/>
  <c r="A154" i="9"/>
  <c r="Q153" i="9"/>
  <c r="M153" i="9"/>
  <c r="A153" i="9"/>
  <c r="M152" i="9"/>
  <c r="Q152" i="9" s="1"/>
  <c r="A152" i="9"/>
  <c r="M151" i="9"/>
  <c r="Q151" i="9" s="1"/>
  <c r="A151" i="9"/>
  <c r="M150" i="9"/>
  <c r="Q150" i="9" s="1"/>
  <c r="A150" i="9"/>
  <c r="Q149" i="9"/>
  <c r="M149" i="9"/>
  <c r="A149" i="9"/>
  <c r="M148" i="9"/>
  <c r="Q148" i="9" s="1"/>
  <c r="A148" i="9"/>
  <c r="Q147" i="9"/>
  <c r="M147" i="9"/>
  <c r="A147" i="9"/>
  <c r="Q146" i="9"/>
  <c r="M146" i="9"/>
  <c r="A146" i="9"/>
  <c r="Q145" i="9"/>
  <c r="M145" i="9"/>
  <c r="A145" i="9"/>
  <c r="M144" i="9"/>
  <c r="Q144" i="9" s="1"/>
  <c r="A144" i="9"/>
  <c r="M143" i="9"/>
  <c r="Q143" i="9" s="1"/>
  <c r="A143" i="9"/>
  <c r="Q142" i="9"/>
  <c r="M142" i="9"/>
  <c r="A142" i="9"/>
  <c r="Q141" i="9"/>
  <c r="M141" i="9"/>
  <c r="A141" i="9"/>
  <c r="M140" i="9"/>
  <c r="Q140" i="9" s="1"/>
  <c r="A140" i="9"/>
  <c r="Q139" i="9"/>
  <c r="M139" i="9"/>
  <c r="A139" i="9"/>
  <c r="M138" i="9"/>
  <c r="Q138" i="9" s="1"/>
  <c r="A138" i="9"/>
  <c r="Q137" i="9"/>
  <c r="M137" i="9"/>
  <c r="A137" i="9"/>
  <c r="M136" i="9"/>
  <c r="Q136" i="9" s="1"/>
  <c r="A136" i="9"/>
  <c r="Q135" i="9"/>
  <c r="M135" i="9"/>
  <c r="A135" i="9"/>
  <c r="Q134" i="9"/>
  <c r="M134" i="9"/>
  <c r="A134" i="9"/>
  <c r="Q133" i="9"/>
  <c r="M133" i="9"/>
  <c r="A133" i="9"/>
  <c r="M132" i="9"/>
  <c r="Q132" i="9" s="1"/>
  <c r="A132" i="9"/>
  <c r="M131" i="9"/>
  <c r="Q131" i="9" s="1"/>
  <c r="A131" i="9"/>
  <c r="M130" i="9"/>
  <c r="Q130" i="9" s="1"/>
  <c r="A130" i="9"/>
  <c r="Q129" i="9"/>
  <c r="M129" i="9"/>
  <c r="A129" i="9"/>
  <c r="M128" i="9"/>
  <c r="Q128" i="9" s="1"/>
  <c r="A128" i="9"/>
  <c r="M127" i="9"/>
  <c r="Q127" i="9" s="1"/>
  <c r="A127" i="9"/>
  <c r="Q126" i="9"/>
  <c r="M126" i="9"/>
  <c r="A126" i="9"/>
  <c r="Q125" i="9"/>
  <c r="M125" i="9"/>
  <c r="A125" i="9"/>
  <c r="M124" i="9"/>
  <c r="Q124" i="9" s="1"/>
  <c r="A124" i="9"/>
  <c r="M123" i="9"/>
  <c r="Q123" i="9" s="1"/>
  <c r="A123" i="9"/>
  <c r="Q122" i="9"/>
  <c r="M122" i="9"/>
  <c r="A122" i="9"/>
  <c r="Q121" i="9"/>
  <c r="M121" i="9"/>
  <c r="A121" i="9"/>
  <c r="M120" i="9"/>
  <c r="Q120" i="9" s="1"/>
  <c r="A120" i="9"/>
  <c r="Q119" i="9"/>
  <c r="M119" i="9"/>
  <c r="A119" i="9"/>
  <c r="M118" i="9"/>
  <c r="Q118" i="9" s="1"/>
  <c r="A118" i="9"/>
  <c r="Q117" i="9"/>
  <c r="M117" i="9"/>
  <c r="A117" i="9"/>
  <c r="M116" i="9"/>
  <c r="Q116" i="9" s="1"/>
  <c r="A116" i="9"/>
  <c r="M115" i="9"/>
  <c r="Q115" i="9" s="1"/>
  <c r="A115" i="9"/>
  <c r="M114" i="9"/>
  <c r="Q114" i="9" s="1"/>
  <c r="A114" i="9"/>
  <c r="Q113" i="9"/>
  <c r="M113" i="9"/>
  <c r="A113" i="9"/>
  <c r="M112" i="9"/>
  <c r="Q112" i="9" s="1"/>
  <c r="A112" i="9"/>
  <c r="Q111" i="9"/>
  <c r="M111" i="9"/>
  <c r="A111" i="9"/>
  <c r="M110" i="9"/>
  <c r="Q110" i="9" s="1"/>
  <c r="A110" i="9"/>
  <c r="Q109" i="9"/>
  <c r="M109" i="9"/>
  <c r="A109" i="9"/>
  <c r="M108" i="9"/>
  <c r="Q108" i="9" s="1"/>
  <c r="A108" i="9"/>
  <c r="Q107" i="9"/>
  <c r="M107" i="9"/>
  <c r="A107" i="9"/>
  <c r="Q106" i="9"/>
  <c r="M106" i="9"/>
  <c r="A106" i="9"/>
  <c r="Q105" i="9"/>
  <c r="M105" i="9"/>
  <c r="A105" i="9"/>
  <c r="M104" i="9"/>
  <c r="Q104" i="9" s="1"/>
  <c r="A104" i="9"/>
  <c r="M103" i="9"/>
  <c r="Q103" i="9" s="1"/>
  <c r="A103" i="9"/>
  <c r="M102" i="9"/>
  <c r="Q102" i="9" s="1"/>
  <c r="A102" i="9"/>
  <c r="Q101" i="9"/>
  <c r="M101" i="9"/>
  <c r="A101" i="9"/>
  <c r="M100" i="9"/>
  <c r="Q100" i="9" s="1"/>
  <c r="A100" i="9"/>
  <c r="Q99" i="9"/>
  <c r="M99" i="9"/>
  <c r="A99" i="9"/>
  <c r="Q98" i="9"/>
  <c r="M98" i="9"/>
  <c r="A98" i="9"/>
  <c r="Q97" i="9"/>
  <c r="M97" i="9"/>
  <c r="A97" i="9"/>
  <c r="M96" i="9"/>
  <c r="Q96" i="9" s="1"/>
  <c r="A96" i="9"/>
  <c r="M95" i="9"/>
  <c r="Q95" i="9" s="1"/>
  <c r="A95" i="9"/>
  <c r="M94" i="9"/>
  <c r="Q94" i="9" s="1"/>
  <c r="A94" i="9"/>
  <c r="Q93" i="9"/>
  <c r="M93" i="9"/>
  <c r="A93" i="9"/>
  <c r="M92" i="9"/>
  <c r="Q92" i="9" s="1"/>
  <c r="A92" i="9"/>
  <c r="Q91" i="9"/>
  <c r="M91" i="9"/>
  <c r="A91" i="9"/>
  <c r="M90" i="9"/>
  <c r="Q90" i="9" s="1"/>
  <c r="A90" i="9"/>
  <c r="Q89" i="9"/>
  <c r="M89" i="9"/>
  <c r="A89" i="9"/>
  <c r="M88" i="9"/>
  <c r="Q88" i="9" s="1"/>
  <c r="A88" i="9"/>
  <c r="M87" i="9"/>
  <c r="Q87" i="9" s="1"/>
  <c r="A87" i="9"/>
  <c r="Q86" i="9"/>
  <c r="M86" i="9"/>
  <c r="A86" i="9"/>
  <c r="Q85" i="9"/>
  <c r="M85" i="9"/>
  <c r="A85" i="9"/>
  <c r="M84" i="9"/>
  <c r="Q84" i="9" s="1"/>
  <c r="A84" i="9"/>
  <c r="M83" i="9"/>
  <c r="Q83" i="9" s="1"/>
  <c r="A83" i="9"/>
  <c r="M82" i="9"/>
  <c r="Q82" i="9" s="1"/>
  <c r="A82" i="9"/>
  <c r="Q81" i="9"/>
  <c r="M81" i="9"/>
  <c r="A81" i="9"/>
  <c r="M80" i="9"/>
  <c r="Q80" i="9" s="1"/>
  <c r="A80" i="9"/>
  <c r="M79" i="9"/>
  <c r="Q79" i="9" s="1"/>
  <c r="A79" i="9"/>
  <c r="Q78" i="9"/>
  <c r="M78" i="9"/>
  <c r="A78" i="9"/>
  <c r="Q77" i="9"/>
  <c r="M77" i="9"/>
  <c r="A77" i="9"/>
  <c r="M76" i="9"/>
  <c r="Q76" i="9" s="1"/>
  <c r="A76" i="9"/>
  <c r="M75" i="9"/>
  <c r="Q75" i="9" s="1"/>
  <c r="A75" i="9"/>
  <c r="M74" i="9"/>
  <c r="Q74" i="9" s="1"/>
  <c r="A74" i="9"/>
  <c r="Q73" i="9"/>
  <c r="M73" i="9"/>
  <c r="A73" i="9"/>
  <c r="M72" i="9"/>
  <c r="Q72" i="9" s="1"/>
  <c r="A72" i="9"/>
  <c r="Q71" i="9"/>
  <c r="M71" i="9"/>
  <c r="A71" i="9"/>
  <c r="M70" i="9"/>
  <c r="Q70" i="9" s="1"/>
  <c r="A70" i="9"/>
  <c r="Q69" i="9"/>
  <c r="M69" i="9"/>
  <c r="A69" i="9"/>
  <c r="M68" i="9"/>
  <c r="Q68" i="9" s="1"/>
  <c r="A68" i="9"/>
  <c r="M67" i="9"/>
  <c r="Q67" i="9" s="1"/>
  <c r="A67" i="9"/>
  <c r="Q66" i="9"/>
  <c r="M66" i="9"/>
  <c r="A66" i="9"/>
  <c r="Q65" i="9"/>
  <c r="M65" i="9"/>
  <c r="A65" i="9"/>
  <c r="M64" i="9"/>
  <c r="Q64" i="9" s="1"/>
  <c r="A64" i="9"/>
  <c r="Q63" i="9"/>
  <c r="M63" i="9"/>
  <c r="A63" i="9"/>
  <c r="M62" i="9"/>
  <c r="Q62" i="9" s="1"/>
  <c r="A62" i="9"/>
  <c r="Q61" i="9"/>
  <c r="M61" i="9"/>
  <c r="A61" i="9"/>
  <c r="M60" i="9"/>
  <c r="Q60" i="9" s="1"/>
  <c r="A60" i="9"/>
  <c r="Q59" i="9"/>
  <c r="M59" i="9"/>
  <c r="A59" i="9"/>
  <c r="Q58" i="9"/>
  <c r="M58" i="9"/>
  <c r="A58" i="9"/>
  <c r="Q57" i="9"/>
  <c r="M57" i="9"/>
  <c r="A57" i="9"/>
  <c r="M56" i="9"/>
  <c r="Q56" i="9" s="1"/>
  <c r="A56" i="9"/>
  <c r="M55" i="9"/>
  <c r="Q55" i="9" s="1"/>
  <c r="A55" i="9"/>
  <c r="M54" i="9"/>
  <c r="Q54" i="9" s="1"/>
  <c r="A54" i="9"/>
  <c r="Q53" i="9"/>
  <c r="M53" i="9"/>
  <c r="A53" i="9"/>
  <c r="M52" i="9"/>
  <c r="Q52" i="9" s="1"/>
  <c r="A52" i="9"/>
  <c r="Q51" i="9"/>
  <c r="M51" i="9"/>
  <c r="A51" i="9"/>
  <c r="Q50" i="9"/>
  <c r="M50" i="9"/>
  <c r="A50" i="9"/>
  <c r="Q49" i="9"/>
  <c r="M49" i="9"/>
  <c r="A49" i="9"/>
  <c r="M48" i="9"/>
  <c r="Q48" i="9" s="1"/>
  <c r="A48" i="9"/>
  <c r="M47" i="9"/>
  <c r="Q47" i="9" s="1"/>
  <c r="A47" i="9"/>
  <c r="Q46" i="9"/>
  <c r="M46" i="9"/>
  <c r="A46" i="9"/>
  <c r="Q45" i="9"/>
  <c r="M45" i="9"/>
  <c r="A45" i="9"/>
  <c r="M44" i="9"/>
  <c r="Q44" i="9" s="1"/>
  <c r="A44" i="9"/>
  <c r="Q43" i="9"/>
  <c r="M43" i="9"/>
  <c r="A43" i="9"/>
  <c r="M42" i="9"/>
  <c r="Q42" i="9" s="1"/>
  <c r="A42" i="9"/>
  <c r="Q41" i="9"/>
  <c r="M41" i="9"/>
  <c r="A41" i="9"/>
  <c r="M40" i="9"/>
  <c r="Q40" i="9" s="1"/>
  <c r="A40" i="9"/>
  <c r="Q39" i="9"/>
  <c r="M39" i="9"/>
  <c r="A39" i="9"/>
  <c r="Q38" i="9"/>
  <c r="M38" i="9"/>
  <c r="A38" i="9"/>
  <c r="Q37" i="9"/>
  <c r="M37" i="9"/>
  <c r="A37" i="9"/>
  <c r="M36" i="9"/>
  <c r="Q36" i="9" s="1"/>
  <c r="A36" i="9"/>
  <c r="M35" i="9"/>
  <c r="Q35" i="9" s="1"/>
  <c r="A35" i="9"/>
  <c r="M34" i="9"/>
  <c r="Q34" i="9" s="1"/>
  <c r="A34" i="9"/>
  <c r="Q33" i="9"/>
  <c r="M33" i="9"/>
  <c r="A33" i="9"/>
  <c r="M32" i="9"/>
  <c r="Q32" i="9" s="1"/>
  <c r="A32" i="9"/>
  <c r="Q31" i="9"/>
  <c r="M31" i="9"/>
  <c r="A31" i="9"/>
  <c r="Q30" i="9"/>
  <c r="M30" i="9"/>
  <c r="A30" i="9"/>
  <c r="Q29" i="9"/>
  <c r="M29" i="9"/>
  <c r="A29" i="9"/>
  <c r="M28" i="9"/>
  <c r="Q28" i="9" s="1"/>
  <c r="A28" i="9"/>
  <c r="M27" i="9"/>
  <c r="Q27" i="9" s="1"/>
  <c r="A27" i="9"/>
  <c r="Q26" i="9"/>
  <c r="M26" i="9"/>
  <c r="A26" i="9"/>
  <c r="Q25" i="9"/>
  <c r="M25" i="9"/>
  <c r="A25" i="9"/>
  <c r="Q24" i="9"/>
  <c r="M24" i="9"/>
  <c r="A24" i="9"/>
  <c r="M23" i="9"/>
  <c r="Q23" i="9" s="1"/>
  <c r="A23" i="9"/>
  <c r="Q22" i="9"/>
  <c r="M22" i="9"/>
  <c r="A22" i="9"/>
  <c r="Q21" i="9"/>
  <c r="M21" i="9"/>
  <c r="A21" i="9"/>
  <c r="Q20" i="9"/>
  <c r="M20" i="9"/>
  <c r="A20" i="9"/>
  <c r="M19" i="9"/>
  <c r="Q19" i="9" s="1"/>
  <c r="A19" i="9"/>
  <c r="M18" i="9"/>
  <c r="Q18" i="9" s="1"/>
  <c r="A18" i="9"/>
  <c r="Q17" i="9"/>
  <c r="M17" i="9"/>
  <c r="A17" i="9"/>
  <c r="Q16" i="9"/>
  <c r="M16" i="9"/>
  <c r="A16" i="9"/>
  <c r="M15" i="9"/>
  <c r="Q15" i="9" s="1"/>
  <c r="A15" i="9"/>
  <c r="Q14" i="9"/>
  <c r="M14" i="9"/>
  <c r="A14" i="9"/>
  <c r="Q13" i="9"/>
  <c r="M13" i="9"/>
  <c r="A13" i="9"/>
  <c r="Q12" i="9"/>
  <c r="M12" i="9"/>
  <c r="A12" i="9"/>
  <c r="M11" i="9"/>
  <c r="Q11" i="9" s="1"/>
  <c r="A11" i="9"/>
  <c r="M10" i="9"/>
  <c r="Q10" i="9" s="1"/>
  <c r="A10" i="9"/>
  <c r="Q9" i="9"/>
  <c r="M9" i="9"/>
  <c r="A9" i="9"/>
  <c r="Q8" i="9"/>
  <c r="M8" i="9"/>
  <c r="A8" i="9"/>
  <c r="M7" i="9"/>
  <c r="Q7" i="9" s="1"/>
  <c r="A7" i="9"/>
  <c r="G156" i="8"/>
  <c r="F156" i="8"/>
  <c r="E156" i="8"/>
  <c r="D156" i="8"/>
  <c r="A156" i="8"/>
  <c r="G155" i="8"/>
  <c r="F155" i="8"/>
  <c r="E155" i="8"/>
  <c r="D155" i="8"/>
  <c r="A155" i="8"/>
  <c r="G154" i="8"/>
  <c r="F154" i="8"/>
  <c r="E154" i="8"/>
  <c r="D154" i="8"/>
  <c r="A154" i="8"/>
  <c r="G153" i="8"/>
  <c r="F153" i="8"/>
  <c r="E153" i="8"/>
  <c r="D153" i="8"/>
  <c r="A153" i="8"/>
  <c r="G152" i="8"/>
  <c r="F152" i="8"/>
  <c r="E152" i="8"/>
  <c r="D152" i="8"/>
  <c r="A152" i="8"/>
  <c r="G151" i="8"/>
  <c r="F151" i="8"/>
  <c r="E151" i="8"/>
  <c r="D151" i="8"/>
  <c r="A151" i="8"/>
  <c r="G150" i="8"/>
  <c r="F150" i="8"/>
  <c r="E150" i="8"/>
  <c r="D150" i="8"/>
  <c r="A150" i="8"/>
  <c r="G149" i="8"/>
  <c r="F149" i="8"/>
  <c r="E149" i="8"/>
  <c r="D149" i="8"/>
  <c r="A149" i="8"/>
  <c r="G148" i="8"/>
  <c r="F148" i="8"/>
  <c r="E148" i="8"/>
  <c r="D148" i="8"/>
  <c r="A148" i="8"/>
  <c r="G147" i="8"/>
  <c r="F147" i="8"/>
  <c r="E147" i="8"/>
  <c r="D147" i="8"/>
  <c r="A147" i="8"/>
  <c r="G146" i="8"/>
  <c r="F146" i="8"/>
  <c r="E146" i="8"/>
  <c r="D146" i="8"/>
  <c r="A146" i="8"/>
  <c r="G145" i="8"/>
  <c r="F145" i="8"/>
  <c r="E145" i="8"/>
  <c r="D145" i="8"/>
  <c r="A145" i="8"/>
  <c r="G144" i="8"/>
  <c r="F144" i="8"/>
  <c r="E144" i="8"/>
  <c r="D144" i="8"/>
  <c r="A144" i="8"/>
  <c r="G143" i="8"/>
  <c r="F143" i="8"/>
  <c r="E143" i="8"/>
  <c r="D143" i="8"/>
  <c r="A143" i="8"/>
  <c r="G142" i="8"/>
  <c r="F142" i="8"/>
  <c r="E142" i="8"/>
  <c r="D142" i="8"/>
  <c r="A142" i="8"/>
  <c r="G141" i="8"/>
  <c r="F141" i="8"/>
  <c r="E141" i="8"/>
  <c r="D141" i="8"/>
  <c r="A141" i="8"/>
  <c r="G140" i="8"/>
  <c r="F140" i="8"/>
  <c r="E140" i="8"/>
  <c r="D140" i="8"/>
  <c r="A140" i="8"/>
  <c r="G139" i="8"/>
  <c r="F139" i="8"/>
  <c r="E139" i="8"/>
  <c r="D139" i="8"/>
  <c r="A139" i="8"/>
  <c r="G138" i="8"/>
  <c r="F138" i="8"/>
  <c r="E138" i="8"/>
  <c r="D138" i="8"/>
  <c r="A138" i="8"/>
  <c r="G137" i="8"/>
  <c r="F137" i="8"/>
  <c r="E137" i="8"/>
  <c r="D137" i="8"/>
  <c r="A137" i="8"/>
  <c r="G136" i="8"/>
  <c r="F136" i="8"/>
  <c r="E136" i="8"/>
  <c r="D136" i="8"/>
  <c r="A136" i="8"/>
  <c r="G135" i="8"/>
  <c r="F135" i="8"/>
  <c r="E135" i="8"/>
  <c r="D135" i="8"/>
  <c r="A135" i="8"/>
  <c r="G134" i="8"/>
  <c r="F134" i="8"/>
  <c r="E134" i="8"/>
  <c r="D134" i="8"/>
  <c r="A134" i="8"/>
  <c r="G133" i="8"/>
  <c r="F133" i="8"/>
  <c r="E133" i="8"/>
  <c r="D133" i="8"/>
  <c r="A133" i="8"/>
  <c r="G132" i="8"/>
  <c r="F132" i="8"/>
  <c r="E132" i="8"/>
  <c r="D132" i="8"/>
  <c r="A132" i="8"/>
  <c r="G131" i="8"/>
  <c r="F131" i="8"/>
  <c r="E131" i="8"/>
  <c r="D131" i="8"/>
  <c r="A131" i="8"/>
  <c r="G130" i="8"/>
  <c r="F130" i="8"/>
  <c r="E130" i="8"/>
  <c r="D130" i="8"/>
  <c r="A130" i="8"/>
  <c r="G129" i="8"/>
  <c r="F129" i="8"/>
  <c r="E129" i="8"/>
  <c r="D129" i="8"/>
  <c r="A129" i="8"/>
  <c r="G128" i="8"/>
  <c r="F128" i="8"/>
  <c r="E128" i="8"/>
  <c r="D128" i="8"/>
  <c r="A128" i="8"/>
  <c r="G127" i="8"/>
  <c r="F127" i="8"/>
  <c r="E127" i="8"/>
  <c r="D127" i="8"/>
  <c r="A127" i="8"/>
  <c r="G126" i="8"/>
  <c r="F126" i="8"/>
  <c r="E126" i="8"/>
  <c r="D126" i="8"/>
  <c r="A126" i="8"/>
  <c r="G125" i="8"/>
  <c r="F125" i="8"/>
  <c r="E125" i="8"/>
  <c r="D125" i="8"/>
  <c r="A125" i="8"/>
  <c r="G124" i="8"/>
  <c r="F124" i="8"/>
  <c r="E124" i="8"/>
  <c r="D124" i="8"/>
  <c r="A124" i="8"/>
  <c r="G123" i="8"/>
  <c r="F123" i="8"/>
  <c r="E123" i="8"/>
  <c r="D123" i="8"/>
  <c r="A123" i="8"/>
  <c r="G122" i="8"/>
  <c r="F122" i="8"/>
  <c r="E122" i="8"/>
  <c r="D122" i="8"/>
  <c r="A122" i="8"/>
  <c r="G121" i="8"/>
  <c r="F121" i="8"/>
  <c r="E121" i="8"/>
  <c r="D121" i="8"/>
  <c r="A121" i="8"/>
  <c r="G120" i="8"/>
  <c r="F120" i="8"/>
  <c r="E120" i="8"/>
  <c r="D120" i="8"/>
  <c r="A120" i="8"/>
  <c r="G119" i="8"/>
  <c r="F119" i="8"/>
  <c r="E119" i="8"/>
  <c r="D119" i="8"/>
  <c r="A119" i="8"/>
  <c r="G118" i="8"/>
  <c r="F118" i="8"/>
  <c r="E118" i="8"/>
  <c r="D118" i="8"/>
  <c r="A118" i="8"/>
  <c r="G117" i="8"/>
  <c r="F117" i="8"/>
  <c r="E117" i="8"/>
  <c r="D117" i="8"/>
  <c r="A117" i="8"/>
  <c r="G116" i="8"/>
  <c r="F116" i="8"/>
  <c r="E116" i="8"/>
  <c r="D116" i="8"/>
  <c r="A116" i="8"/>
  <c r="G115" i="8"/>
  <c r="F115" i="8"/>
  <c r="E115" i="8"/>
  <c r="D115" i="8"/>
  <c r="A115" i="8"/>
  <c r="G114" i="8"/>
  <c r="F114" i="8"/>
  <c r="E114" i="8"/>
  <c r="D114" i="8"/>
  <c r="A114" i="8"/>
  <c r="G113" i="8"/>
  <c r="F113" i="8"/>
  <c r="E113" i="8"/>
  <c r="D113" i="8"/>
  <c r="A113" i="8"/>
  <c r="G112" i="8"/>
  <c r="F112" i="8"/>
  <c r="E112" i="8"/>
  <c r="D112" i="8"/>
  <c r="A112" i="8"/>
  <c r="G111" i="8"/>
  <c r="F111" i="8"/>
  <c r="E111" i="8"/>
  <c r="D111" i="8"/>
  <c r="A111" i="8"/>
  <c r="G110" i="8"/>
  <c r="F110" i="8"/>
  <c r="E110" i="8"/>
  <c r="D110" i="8"/>
  <c r="A110" i="8"/>
  <c r="G109" i="8"/>
  <c r="F109" i="8"/>
  <c r="E109" i="8"/>
  <c r="D109" i="8"/>
  <c r="A109" i="8"/>
  <c r="G108" i="8"/>
  <c r="F108" i="8"/>
  <c r="E108" i="8"/>
  <c r="D108" i="8"/>
  <c r="A108" i="8"/>
  <c r="G107" i="8"/>
  <c r="F107" i="8"/>
  <c r="E107" i="8"/>
  <c r="D107" i="8"/>
  <c r="A107" i="8"/>
  <c r="G106" i="8"/>
  <c r="F106" i="8"/>
  <c r="E106" i="8"/>
  <c r="D106" i="8"/>
  <c r="A106" i="8"/>
  <c r="G105" i="8"/>
  <c r="F105" i="8"/>
  <c r="E105" i="8"/>
  <c r="D105" i="8"/>
  <c r="A105" i="8"/>
  <c r="G104" i="8"/>
  <c r="F104" i="8"/>
  <c r="E104" i="8"/>
  <c r="D104" i="8"/>
  <c r="A104" i="8"/>
  <c r="G103" i="8"/>
  <c r="F103" i="8"/>
  <c r="E103" i="8"/>
  <c r="D103" i="8"/>
  <c r="A103" i="8"/>
  <c r="G102" i="8"/>
  <c r="F102" i="8"/>
  <c r="E102" i="8"/>
  <c r="D102" i="8"/>
  <c r="A102" i="8"/>
  <c r="G101" i="8"/>
  <c r="F101" i="8"/>
  <c r="E101" i="8"/>
  <c r="D101" i="8"/>
  <c r="A101" i="8"/>
  <c r="G100" i="8"/>
  <c r="F100" i="8"/>
  <c r="E100" i="8"/>
  <c r="D100" i="8"/>
  <c r="A100" i="8"/>
  <c r="G99" i="8"/>
  <c r="F99" i="8"/>
  <c r="E99" i="8"/>
  <c r="D99" i="8"/>
  <c r="A99" i="8"/>
  <c r="G98" i="8"/>
  <c r="F98" i="8"/>
  <c r="E98" i="8"/>
  <c r="D98" i="8"/>
  <c r="A98" i="8"/>
  <c r="G97" i="8"/>
  <c r="F97" i="8"/>
  <c r="E97" i="8"/>
  <c r="D97" i="8"/>
  <c r="A97" i="8"/>
  <c r="G96" i="8"/>
  <c r="F96" i="8"/>
  <c r="E96" i="8"/>
  <c r="D96" i="8"/>
  <c r="A96" i="8"/>
  <c r="G95" i="8"/>
  <c r="F95" i="8"/>
  <c r="E95" i="8"/>
  <c r="D95" i="8"/>
  <c r="A95" i="8"/>
  <c r="G94" i="8"/>
  <c r="F94" i="8"/>
  <c r="E94" i="8"/>
  <c r="D94" i="8"/>
  <c r="A94" i="8"/>
  <c r="G93" i="8"/>
  <c r="F93" i="8"/>
  <c r="E93" i="8"/>
  <c r="D93" i="8"/>
  <c r="A93" i="8"/>
  <c r="G92" i="8"/>
  <c r="F92" i="8"/>
  <c r="E92" i="8"/>
  <c r="D92" i="8"/>
  <c r="A92" i="8"/>
  <c r="G91" i="8"/>
  <c r="F91" i="8"/>
  <c r="E91" i="8"/>
  <c r="D91" i="8"/>
  <c r="A91" i="8"/>
  <c r="G90" i="8"/>
  <c r="F90" i="8"/>
  <c r="E90" i="8"/>
  <c r="D90" i="8"/>
  <c r="A90" i="8"/>
  <c r="G89" i="8"/>
  <c r="F89" i="8"/>
  <c r="E89" i="8"/>
  <c r="D89" i="8"/>
  <c r="A89" i="8"/>
  <c r="G88" i="8"/>
  <c r="F88" i="8"/>
  <c r="E88" i="8"/>
  <c r="D88" i="8"/>
  <c r="A88" i="8"/>
  <c r="G87" i="8"/>
  <c r="F87" i="8"/>
  <c r="E87" i="8"/>
  <c r="D87" i="8"/>
  <c r="A87" i="8"/>
  <c r="G86" i="8"/>
  <c r="F86" i="8"/>
  <c r="E86" i="8"/>
  <c r="D86" i="8"/>
  <c r="A86" i="8"/>
  <c r="G85" i="8"/>
  <c r="F85" i="8"/>
  <c r="E85" i="8"/>
  <c r="D85" i="8"/>
  <c r="A85" i="8"/>
  <c r="G84" i="8"/>
  <c r="F84" i="8"/>
  <c r="E84" i="8"/>
  <c r="D84" i="8"/>
  <c r="A84" i="8"/>
  <c r="G83" i="8"/>
  <c r="F83" i="8"/>
  <c r="E83" i="8"/>
  <c r="D83" i="8"/>
  <c r="A83" i="8"/>
  <c r="G82" i="8"/>
  <c r="F82" i="8"/>
  <c r="E82" i="8"/>
  <c r="D82" i="8"/>
  <c r="A82" i="8"/>
  <c r="G81" i="8"/>
  <c r="F81" i="8"/>
  <c r="E81" i="8"/>
  <c r="D81" i="8"/>
  <c r="A81" i="8"/>
  <c r="G80" i="8"/>
  <c r="F80" i="8"/>
  <c r="E80" i="8"/>
  <c r="D80" i="8"/>
  <c r="A80" i="8"/>
  <c r="G79" i="8"/>
  <c r="F79" i="8"/>
  <c r="E79" i="8"/>
  <c r="D79" i="8"/>
  <c r="A79" i="8"/>
  <c r="G78" i="8"/>
  <c r="F78" i="8"/>
  <c r="E78" i="8"/>
  <c r="D78" i="8"/>
  <c r="A78" i="8"/>
  <c r="G77" i="8"/>
  <c r="F77" i="8"/>
  <c r="E77" i="8"/>
  <c r="D77" i="8"/>
  <c r="A77" i="8"/>
  <c r="G76" i="8"/>
  <c r="F76" i="8"/>
  <c r="E76" i="8"/>
  <c r="D76" i="8"/>
  <c r="A76" i="8"/>
  <c r="G75" i="8"/>
  <c r="F75" i="8"/>
  <c r="E75" i="8"/>
  <c r="D75" i="8"/>
  <c r="A75" i="8"/>
  <c r="G74" i="8"/>
  <c r="F74" i="8"/>
  <c r="E74" i="8"/>
  <c r="D74" i="8"/>
  <c r="A74" i="8"/>
  <c r="G73" i="8"/>
  <c r="F73" i="8"/>
  <c r="E73" i="8"/>
  <c r="D73" i="8"/>
  <c r="A73" i="8"/>
  <c r="G72" i="8"/>
  <c r="F72" i="8"/>
  <c r="E72" i="8"/>
  <c r="D72" i="8"/>
  <c r="A72" i="8"/>
  <c r="G71" i="8"/>
  <c r="F71" i="8"/>
  <c r="E71" i="8"/>
  <c r="D71" i="8"/>
  <c r="A71" i="8"/>
  <c r="G70" i="8"/>
  <c r="F70" i="8"/>
  <c r="E70" i="8"/>
  <c r="D70" i="8"/>
  <c r="A70" i="8"/>
  <c r="G69" i="8"/>
  <c r="F69" i="8"/>
  <c r="E69" i="8"/>
  <c r="D69" i="8"/>
  <c r="A69" i="8"/>
  <c r="G68" i="8"/>
  <c r="F68" i="8"/>
  <c r="E68" i="8"/>
  <c r="D68" i="8"/>
  <c r="A68" i="8"/>
  <c r="G67" i="8"/>
  <c r="F67" i="8"/>
  <c r="E67" i="8"/>
  <c r="D67" i="8"/>
  <c r="A67" i="8"/>
  <c r="G66" i="8"/>
  <c r="F66" i="8"/>
  <c r="E66" i="8"/>
  <c r="D66" i="8"/>
  <c r="A66" i="8"/>
  <c r="G65" i="8"/>
  <c r="F65" i="8"/>
  <c r="E65" i="8"/>
  <c r="D65" i="8"/>
  <c r="A65" i="8"/>
  <c r="G64" i="8"/>
  <c r="F64" i="8"/>
  <c r="E64" i="8"/>
  <c r="D64" i="8"/>
  <c r="A64" i="8"/>
  <c r="G63" i="8"/>
  <c r="F63" i="8"/>
  <c r="E63" i="8"/>
  <c r="D63" i="8"/>
  <c r="A63" i="8"/>
  <c r="G62" i="8"/>
  <c r="F62" i="8"/>
  <c r="E62" i="8"/>
  <c r="D62" i="8"/>
  <c r="A62" i="8"/>
  <c r="G61" i="8"/>
  <c r="F61" i="8"/>
  <c r="E61" i="8"/>
  <c r="D61" i="8"/>
  <c r="A61" i="8"/>
  <c r="G60" i="8"/>
  <c r="F60" i="8"/>
  <c r="E60" i="8"/>
  <c r="D60" i="8"/>
  <c r="A60" i="8"/>
  <c r="G59" i="8"/>
  <c r="F59" i="8"/>
  <c r="E59" i="8"/>
  <c r="D59" i="8"/>
  <c r="A59" i="8"/>
  <c r="G58" i="8"/>
  <c r="F58" i="8"/>
  <c r="E58" i="8"/>
  <c r="D58" i="8"/>
  <c r="A58" i="8"/>
  <c r="G57" i="8"/>
  <c r="F57" i="8"/>
  <c r="E57" i="8"/>
  <c r="D57" i="8"/>
  <c r="A57" i="8"/>
  <c r="G56" i="8"/>
  <c r="F56" i="8"/>
  <c r="E56" i="8"/>
  <c r="D56" i="8"/>
  <c r="A56" i="8"/>
  <c r="G55" i="8"/>
  <c r="F55" i="8"/>
  <c r="E55" i="8"/>
  <c r="D55" i="8"/>
  <c r="A55" i="8"/>
  <c r="G54" i="8"/>
  <c r="F54" i="8"/>
  <c r="E54" i="8"/>
  <c r="D54" i="8"/>
  <c r="A54" i="8"/>
  <c r="G53" i="8"/>
  <c r="F53" i="8"/>
  <c r="E53" i="8"/>
  <c r="D53" i="8"/>
  <c r="A53" i="8"/>
  <c r="G52" i="8"/>
  <c r="F52" i="8"/>
  <c r="E52" i="8"/>
  <c r="D52" i="8"/>
  <c r="A52" i="8"/>
  <c r="G51" i="8"/>
  <c r="F51" i="8"/>
  <c r="E51" i="8"/>
  <c r="D51" i="8"/>
  <c r="A51" i="8"/>
  <c r="G50" i="8"/>
  <c r="F50" i="8"/>
  <c r="E50" i="8"/>
  <c r="D50" i="8"/>
  <c r="A50" i="8"/>
  <c r="G49" i="8"/>
  <c r="F49" i="8"/>
  <c r="E49" i="8"/>
  <c r="D49" i="8"/>
  <c r="A49" i="8"/>
  <c r="G48" i="8"/>
  <c r="F48" i="8"/>
  <c r="E48" i="8"/>
  <c r="D48" i="8"/>
  <c r="A48" i="8"/>
  <c r="G47" i="8"/>
  <c r="F47" i="8"/>
  <c r="E47" i="8"/>
  <c r="D47" i="8"/>
  <c r="A47" i="8"/>
  <c r="G46" i="8"/>
  <c r="F46" i="8"/>
  <c r="E46" i="8"/>
  <c r="D46" i="8"/>
  <c r="A46" i="8"/>
  <c r="G45" i="8"/>
  <c r="F45" i="8"/>
  <c r="E45" i="8"/>
  <c r="D45" i="8"/>
  <c r="A45" i="8"/>
  <c r="G44" i="8"/>
  <c r="F44" i="8"/>
  <c r="E44" i="8"/>
  <c r="D44" i="8"/>
  <c r="A44" i="8"/>
  <c r="G43" i="8"/>
  <c r="F43" i="8"/>
  <c r="E43" i="8"/>
  <c r="D43" i="8"/>
  <c r="A43" i="8"/>
  <c r="G42" i="8"/>
  <c r="F42" i="8"/>
  <c r="E42" i="8"/>
  <c r="D42" i="8"/>
  <c r="A42" i="8"/>
  <c r="G41" i="8"/>
  <c r="F41" i="8"/>
  <c r="E41" i="8"/>
  <c r="D41" i="8"/>
  <c r="A41" i="8"/>
  <c r="G40" i="8"/>
  <c r="F40" i="8"/>
  <c r="E40" i="8"/>
  <c r="D40" i="8"/>
  <c r="A40" i="8"/>
  <c r="G39" i="8"/>
  <c r="F39" i="8"/>
  <c r="E39" i="8"/>
  <c r="D39" i="8"/>
  <c r="A39" i="8"/>
  <c r="G38" i="8"/>
  <c r="F38" i="8"/>
  <c r="E38" i="8"/>
  <c r="D38" i="8"/>
  <c r="A38" i="8"/>
  <c r="G37" i="8"/>
  <c r="F37" i="8"/>
  <c r="E37" i="8"/>
  <c r="D37" i="8"/>
  <c r="A37" i="8"/>
  <c r="G36" i="8"/>
  <c r="F36" i="8"/>
  <c r="E36" i="8"/>
  <c r="D36" i="8"/>
  <c r="A36" i="8"/>
  <c r="G35" i="8"/>
  <c r="F35" i="8"/>
  <c r="E35" i="8"/>
  <c r="D35" i="8"/>
  <c r="A35" i="8"/>
  <c r="G34" i="8"/>
  <c r="F34" i="8"/>
  <c r="E34" i="8"/>
  <c r="D34" i="8"/>
  <c r="A34" i="8"/>
  <c r="G33" i="8"/>
  <c r="F33" i="8"/>
  <c r="E33" i="8"/>
  <c r="D33" i="8"/>
  <c r="A33" i="8"/>
  <c r="G32" i="8"/>
  <c r="F32" i="8"/>
  <c r="E32" i="8"/>
  <c r="D32" i="8"/>
  <c r="A32" i="8"/>
  <c r="G31" i="8"/>
  <c r="F31" i="8"/>
  <c r="E31" i="8"/>
  <c r="D31" i="8"/>
  <c r="A31" i="8"/>
  <c r="G30" i="8"/>
  <c r="F30" i="8"/>
  <c r="E30" i="8"/>
  <c r="D30" i="8"/>
  <c r="A30" i="8"/>
  <c r="G29" i="8"/>
  <c r="F29" i="8"/>
  <c r="E29" i="8"/>
  <c r="D29" i="8"/>
  <c r="A29" i="8"/>
  <c r="G28" i="8"/>
  <c r="F28" i="8"/>
  <c r="E28" i="8"/>
  <c r="D28" i="8"/>
  <c r="A28" i="8"/>
  <c r="G27" i="8"/>
  <c r="F27" i="8"/>
  <c r="E27" i="8"/>
  <c r="D27" i="8"/>
  <c r="A27" i="8"/>
  <c r="G26" i="8"/>
  <c r="F26" i="8"/>
  <c r="E26" i="8"/>
  <c r="D26" i="8"/>
  <c r="A26" i="8"/>
  <c r="G25" i="8"/>
  <c r="F25" i="8"/>
  <c r="E25" i="8"/>
  <c r="D25" i="8"/>
  <c r="A25" i="8"/>
  <c r="G24" i="8"/>
  <c r="F24" i="8"/>
  <c r="E24" i="8"/>
  <c r="D24" i="8"/>
  <c r="A24" i="8"/>
  <c r="G23" i="8"/>
  <c r="F23" i="8"/>
  <c r="E23" i="8"/>
  <c r="D23" i="8"/>
  <c r="A23" i="8"/>
  <c r="G22" i="8"/>
  <c r="F22" i="8"/>
  <c r="E22" i="8"/>
  <c r="D22" i="8"/>
  <c r="A22" i="8"/>
  <c r="G21" i="8"/>
  <c r="F21" i="8"/>
  <c r="E21" i="8"/>
  <c r="D21" i="8"/>
  <c r="A21" i="8"/>
  <c r="G20" i="8"/>
  <c r="F20" i="8"/>
  <c r="E20" i="8"/>
  <c r="D20" i="8"/>
  <c r="A20" i="8"/>
  <c r="G19" i="8"/>
  <c r="F19" i="8"/>
  <c r="E19" i="8"/>
  <c r="D19" i="8"/>
  <c r="A19" i="8"/>
  <c r="G18" i="8"/>
  <c r="F18" i="8"/>
  <c r="E18" i="8"/>
  <c r="D18" i="8"/>
  <c r="A18" i="8"/>
  <c r="G17" i="8"/>
  <c r="F17" i="8"/>
  <c r="E17" i="8"/>
  <c r="D17" i="8"/>
  <c r="A17" i="8"/>
  <c r="G16" i="8"/>
  <c r="F16" i="8"/>
  <c r="E16" i="8"/>
  <c r="D16" i="8"/>
  <c r="A16" i="8"/>
  <c r="G15" i="8"/>
  <c r="F15" i="8"/>
  <c r="E15" i="8"/>
  <c r="D15" i="8"/>
  <c r="A15" i="8"/>
  <c r="G14" i="8"/>
  <c r="F14" i="8"/>
  <c r="E14" i="8"/>
  <c r="D14" i="8"/>
  <c r="A14" i="8"/>
  <c r="G13" i="8"/>
  <c r="F13" i="8"/>
  <c r="E13" i="8"/>
  <c r="D13" i="8"/>
  <c r="A13" i="8"/>
  <c r="G12" i="8"/>
  <c r="F12" i="8"/>
  <c r="E12" i="8"/>
  <c r="D12" i="8"/>
  <c r="A12" i="8"/>
  <c r="G11" i="8"/>
  <c r="F11" i="8"/>
  <c r="E11" i="8"/>
  <c r="D11" i="8"/>
  <c r="A11" i="8"/>
  <c r="G10" i="8"/>
  <c r="F10" i="8"/>
  <c r="E10" i="8"/>
  <c r="D10" i="8"/>
  <c r="A10" i="8"/>
  <c r="G9" i="8"/>
  <c r="F9" i="8"/>
  <c r="E9" i="8"/>
  <c r="D9" i="8"/>
  <c r="A9" i="8"/>
  <c r="G8" i="8"/>
  <c r="F8" i="8"/>
  <c r="E8" i="8"/>
  <c r="D8" i="8"/>
  <c r="A8" i="8"/>
  <c r="G7" i="8"/>
  <c r="F7" i="8"/>
  <c r="E7" i="8"/>
  <c r="D7" i="8"/>
  <c r="A7" i="8"/>
  <c r="AS206" i="7"/>
  <c r="AR206" i="7"/>
  <c r="AE206" i="7"/>
  <c r="AF206" i="7" s="1"/>
  <c r="Y206" i="7"/>
  <c r="AK206" i="7" s="1"/>
  <c r="X206" i="7"/>
  <c r="AL206" i="7" s="1"/>
  <c r="W206" i="7"/>
  <c r="V206" i="7"/>
  <c r="S206" i="7"/>
  <c r="T206" i="7" s="1"/>
  <c r="R206" i="7"/>
  <c r="P206" i="7"/>
  <c r="N206" i="7"/>
  <c r="E206" i="7"/>
  <c r="D206" i="7"/>
  <c r="A206" i="7"/>
  <c r="AR205" i="7"/>
  <c r="AS205" i="7" s="1"/>
  <c r="X205" i="7"/>
  <c r="V205" i="7"/>
  <c r="W205" i="7" s="1"/>
  <c r="S205" i="7"/>
  <c r="R205" i="7"/>
  <c r="P205" i="7"/>
  <c r="N205" i="7"/>
  <c r="E205" i="7"/>
  <c r="D205" i="7"/>
  <c r="A205" i="7"/>
  <c r="AR204" i="7"/>
  <c r="AS204" i="7" s="1"/>
  <c r="Z204" i="7"/>
  <c r="X204" i="7"/>
  <c r="W204" i="7"/>
  <c r="V204" i="7"/>
  <c r="S204" i="7"/>
  <c r="R204" i="7"/>
  <c r="P204" i="7"/>
  <c r="T204" i="7" s="1"/>
  <c r="Y204" i="7" s="1"/>
  <c r="AK204" i="7" s="1"/>
  <c r="AL204" i="7" s="1"/>
  <c r="N204" i="7"/>
  <c r="E204" i="7"/>
  <c r="D204" i="7"/>
  <c r="A204" i="7"/>
  <c r="AS203" i="7"/>
  <c r="AR203" i="7"/>
  <c r="X203" i="7"/>
  <c r="V203" i="7"/>
  <c r="W203" i="7" s="1"/>
  <c r="S203" i="7"/>
  <c r="R203" i="7"/>
  <c r="P203" i="7"/>
  <c r="N203" i="7"/>
  <c r="E203" i="7"/>
  <c r="D203" i="7"/>
  <c r="A203" i="7"/>
  <c r="AR202" i="7"/>
  <c r="AS202" i="7" s="1"/>
  <c r="X202" i="7"/>
  <c r="V202" i="7"/>
  <c r="W202" i="7" s="1"/>
  <c r="S202" i="7"/>
  <c r="R202" i="7"/>
  <c r="P202" i="7"/>
  <c r="N202" i="7"/>
  <c r="E202" i="7"/>
  <c r="D202" i="7"/>
  <c r="A202" i="7"/>
  <c r="AS201" i="7"/>
  <c r="AR201" i="7"/>
  <c r="AE201" i="7"/>
  <c r="AF201" i="7" s="1"/>
  <c r="Z201" i="7"/>
  <c r="X201" i="7"/>
  <c r="W201" i="7"/>
  <c r="V201" i="7"/>
  <c r="S201" i="7"/>
  <c r="R201" i="7"/>
  <c r="P201" i="7"/>
  <c r="T201" i="7" s="1"/>
  <c r="Y201" i="7" s="1"/>
  <c r="AA201" i="7" s="1"/>
  <c r="N201" i="7"/>
  <c r="E201" i="7"/>
  <c r="D201" i="7"/>
  <c r="A201" i="7"/>
  <c r="AR200" i="7"/>
  <c r="AS200" i="7" s="1"/>
  <c r="AE200" i="7"/>
  <c r="Y200" i="7"/>
  <c r="AA200" i="7" s="1"/>
  <c r="AG200" i="7" s="1"/>
  <c r="X200" i="7"/>
  <c r="W200" i="7"/>
  <c r="AB200" i="7" s="1"/>
  <c r="V200" i="7"/>
  <c r="T200" i="7"/>
  <c r="S200" i="7"/>
  <c r="R200" i="7"/>
  <c r="P200" i="7"/>
  <c r="N200" i="7"/>
  <c r="E200" i="7"/>
  <c r="D200" i="7"/>
  <c r="A200" i="7"/>
  <c r="AS199" i="7"/>
  <c r="AR199" i="7"/>
  <c r="AE199" i="7"/>
  <c r="AF199" i="7" s="1"/>
  <c r="X199" i="7"/>
  <c r="W199" i="7"/>
  <c r="V199" i="7"/>
  <c r="S199" i="7"/>
  <c r="T199" i="7" s="1"/>
  <c r="Y199" i="7" s="1"/>
  <c r="R199" i="7"/>
  <c r="P199" i="7"/>
  <c r="N199" i="7"/>
  <c r="E199" i="7"/>
  <c r="D199" i="7"/>
  <c r="A199" i="7"/>
  <c r="AS198" i="7"/>
  <c r="AR198" i="7"/>
  <c r="X198" i="7"/>
  <c r="W198" i="7"/>
  <c r="V198" i="7"/>
  <c r="S198" i="7"/>
  <c r="R198" i="7"/>
  <c r="P198" i="7"/>
  <c r="T198" i="7" s="1"/>
  <c r="Y198" i="7" s="1"/>
  <c r="N198" i="7"/>
  <c r="E198" i="7"/>
  <c r="D198" i="7"/>
  <c r="A198" i="7"/>
  <c r="AS197" i="7"/>
  <c r="AR197" i="7"/>
  <c r="X197" i="7"/>
  <c r="W197" i="7"/>
  <c r="V197" i="7"/>
  <c r="S197" i="7"/>
  <c r="R197" i="7"/>
  <c r="P197" i="7"/>
  <c r="N197" i="7"/>
  <c r="E197" i="7"/>
  <c r="D197" i="7"/>
  <c r="A197" i="7"/>
  <c r="AS196" i="7"/>
  <c r="AR196" i="7"/>
  <c r="X196" i="7"/>
  <c r="V196" i="7"/>
  <c r="W196" i="7" s="1"/>
  <c r="S196" i="7"/>
  <c r="R196" i="7"/>
  <c r="P196" i="7"/>
  <c r="T196" i="7" s="1"/>
  <c r="Y196" i="7" s="1"/>
  <c r="N196" i="7"/>
  <c r="E196" i="7"/>
  <c r="D196" i="7"/>
  <c r="A196" i="7"/>
  <c r="AS195" i="7"/>
  <c r="AR195" i="7"/>
  <c r="X195" i="7"/>
  <c r="W195" i="7"/>
  <c r="V195" i="7"/>
  <c r="S195" i="7"/>
  <c r="R195" i="7"/>
  <c r="P195" i="7"/>
  <c r="N195" i="7"/>
  <c r="E195" i="7"/>
  <c r="D195" i="7"/>
  <c r="A195" i="7"/>
  <c r="AR194" i="7"/>
  <c r="AS194" i="7" s="1"/>
  <c r="X194" i="7"/>
  <c r="V194" i="7"/>
  <c r="W194" i="7" s="1"/>
  <c r="S194" i="7"/>
  <c r="R194" i="7"/>
  <c r="P194" i="7"/>
  <c r="T194" i="7" s="1"/>
  <c r="Y194" i="7" s="1"/>
  <c r="N194" i="7"/>
  <c r="E194" i="7"/>
  <c r="D194" i="7"/>
  <c r="A194" i="7"/>
  <c r="AS193" i="7"/>
  <c r="AR193" i="7"/>
  <c r="Y193" i="7"/>
  <c r="X193" i="7"/>
  <c r="V193" i="7"/>
  <c r="W193" i="7" s="1"/>
  <c r="S193" i="7"/>
  <c r="T193" i="7" s="1"/>
  <c r="R193" i="7"/>
  <c r="P193" i="7"/>
  <c r="N193" i="7"/>
  <c r="E193" i="7"/>
  <c r="D193" i="7"/>
  <c r="A193" i="7"/>
  <c r="AS192" i="7"/>
  <c r="AR192" i="7"/>
  <c r="AA192" i="7"/>
  <c r="X192" i="7"/>
  <c r="V192" i="7"/>
  <c r="W192" i="7" s="1"/>
  <c r="T192" i="7"/>
  <c r="Y192" i="7" s="1"/>
  <c r="S192" i="7"/>
  <c r="R192" i="7"/>
  <c r="P192" i="7"/>
  <c r="N192" i="7"/>
  <c r="E192" i="7"/>
  <c r="D192" i="7"/>
  <c r="A192" i="7"/>
  <c r="AR191" i="7"/>
  <c r="AS191" i="7" s="1"/>
  <c r="X191" i="7"/>
  <c r="V191" i="7"/>
  <c r="W191" i="7" s="1"/>
  <c r="T191" i="7"/>
  <c r="Y191" i="7" s="1"/>
  <c r="S191" i="7"/>
  <c r="R191" i="7"/>
  <c r="P191" i="7"/>
  <c r="N191" i="7"/>
  <c r="E191" i="7"/>
  <c r="D191" i="7"/>
  <c r="A191" i="7"/>
  <c r="AR190" i="7"/>
  <c r="AS190" i="7" s="1"/>
  <c r="AE190" i="7"/>
  <c r="X190" i="7"/>
  <c r="V190" i="7"/>
  <c r="W190" i="7" s="1"/>
  <c r="Z190" i="7" s="1"/>
  <c r="T190" i="7"/>
  <c r="Y190" i="7" s="1"/>
  <c r="S190" i="7"/>
  <c r="R190" i="7"/>
  <c r="P190" i="7"/>
  <c r="N190" i="7"/>
  <c r="E190" i="7"/>
  <c r="D190" i="7"/>
  <c r="A190" i="7"/>
  <c r="AR189" i="7"/>
  <c r="AS189" i="7" s="1"/>
  <c r="AE189" i="7"/>
  <c r="AF189" i="7" s="1"/>
  <c r="X189" i="7"/>
  <c r="W189" i="7"/>
  <c r="V189" i="7"/>
  <c r="T189" i="7"/>
  <c r="Y189" i="7" s="1"/>
  <c r="S189" i="7"/>
  <c r="R189" i="7"/>
  <c r="P189" i="7"/>
  <c r="N189" i="7"/>
  <c r="E189" i="7"/>
  <c r="D189" i="7"/>
  <c r="A189" i="7"/>
  <c r="AR188" i="7"/>
  <c r="AS188" i="7" s="1"/>
  <c r="X188" i="7"/>
  <c r="W188" i="7"/>
  <c r="V188" i="7"/>
  <c r="T188" i="7"/>
  <c r="Y188" i="7" s="1"/>
  <c r="S188" i="7"/>
  <c r="R188" i="7"/>
  <c r="P188" i="7"/>
  <c r="N188" i="7"/>
  <c r="E188" i="7"/>
  <c r="D188" i="7"/>
  <c r="A188" i="7"/>
  <c r="AS187" i="7"/>
  <c r="AR187" i="7"/>
  <c r="X187" i="7"/>
  <c r="W187" i="7"/>
  <c r="V187" i="7"/>
  <c r="T187" i="7"/>
  <c r="Y187" i="7" s="1"/>
  <c r="S187" i="7"/>
  <c r="R187" i="7"/>
  <c r="P187" i="7"/>
  <c r="N187" i="7"/>
  <c r="E187" i="7"/>
  <c r="D187" i="7"/>
  <c r="A187" i="7"/>
  <c r="AS186" i="7"/>
  <c r="AR186" i="7"/>
  <c r="X186" i="7"/>
  <c r="W186" i="7"/>
  <c r="V186" i="7"/>
  <c r="S186" i="7"/>
  <c r="R186" i="7"/>
  <c r="P186" i="7"/>
  <c r="T186" i="7" s="1"/>
  <c r="Y186" i="7" s="1"/>
  <c r="N186" i="7"/>
  <c r="E186" i="7"/>
  <c r="D186" i="7"/>
  <c r="A186" i="7"/>
  <c r="AS185" i="7"/>
  <c r="AR185" i="7"/>
  <c r="X185" i="7"/>
  <c r="V185" i="7"/>
  <c r="W185" i="7" s="1"/>
  <c r="S185" i="7"/>
  <c r="R185" i="7"/>
  <c r="P185" i="7"/>
  <c r="T185" i="7" s="1"/>
  <c r="Y185" i="7" s="1"/>
  <c r="N185" i="7"/>
  <c r="E185" i="7"/>
  <c r="D185" i="7"/>
  <c r="A185" i="7"/>
  <c r="AS184" i="7"/>
  <c r="AR184" i="7"/>
  <c r="X184" i="7"/>
  <c r="V184" i="7"/>
  <c r="W184" i="7" s="1"/>
  <c r="S184" i="7"/>
  <c r="R184" i="7"/>
  <c r="P184" i="7"/>
  <c r="N184" i="7"/>
  <c r="E184" i="7"/>
  <c r="D184" i="7"/>
  <c r="A184" i="7"/>
  <c r="AS183" i="7"/>
  <c r="AR183" i="7"/>
  <c r="X183" i="7"/>
  <c r="V183" i="7"/>
  <c r="W183" i="7" s="1"/>
  <c r="S183" i="7"/>
  <c r="R183" i="7"/>
  <c r="P183" i="7"/>
  <c r="N183" i="7"/>
  <c r="E183" i="7"/>
  <c r="D183" i="7"/>
  <c r="A183" i="7"/>
  <c r="AR182" i="7"/>
  <c r="AS182" i="7" s="1"/>
  <c r="X182" i="7"/>
  <c r="V182" i="7"/>
  <c r="W182" i="7" s="1"/>
  <c r="S182" i="7"/>
  <c r="R182" i="7"/>
  <c r="P182" i="7"/>
  <c r="N182" i="7"/>
  <c r="E182" i="7"/>
  <c r="D182" i="7"/>
  <c r="A182" i="7"/>
  <c r="AR181" i="7"/>
  <c r="AS181" i="7" s="1"/>
  <c r="Y181" i="7"/>
  <c r="X181" i="7"/>
  <c r="V181" i="7"/>
  <c r="W181" i="7" s="1"/>
  <c r="S181" i="7"/>
  <c r="T181" i="7" s="1"/>
  <c r="R181" i="7"/>
  <c r="P181" i="7"/>
  <c r="N181" i="7"/>
  <c r="E181" i="7"/>
  <c r="D181" i="7"/>
  <c r="A181" i="7"/>
  <c r="AR180" i="7"/>
  <c r="AS180" i="7" s="1"/>
  <c r="X180" i="7"/>
  <c r="V180" i="7"/>
  <c r="W180" i="7" s="1"/>
  <c r="S180" i="7"/>
  <c r="R180" i="7"/>
  <c r="P180" i="7"/>
  <c r="N180" i="7"/>
  <c r="E180" i="7"/>
  <c r="D180" i="7"/>
  <c r="A180" i="7"/>
  <c r="AR179" i="7"/>
  <c r="AS179" i="7" s="1"/>
  <c r="Z179" i="7"/>
  <c r="X179" i="7"/>
  <c r="W179" i="7"/>
  <c r="V179" i="7"/>
  <c r="T179" i="7"/>
  <c r="Y179" i="7" s="1"/>
  <c r="AE179" i="7" s="1"/>
  <c r="AF179" i="7" s="1"/>
  <c r="S179" i="7"/>
  <c r="R179" i="7"/>
  <c r="P179" i="7"/>
  <c r="N179" i="7"/>
  <c r="E179" i="7"/>
  <c r="D179" i="7"/>
  <c r="A179" i="7"/>
  <c r="AR178" i="7"/>
  <c r="AS178" i="7" s="1"/>
  <c r="X178" i="7"/>
  <c r="W178" i="7"/>
  <c r="V178" i="7"/>
  <c r="T178" i="7"/>
  <c r="Y178" i="7" s="1"/>
  <c r="AE178" i="7" s="1"/>
  <c r="AF178" i="7" s="1"/>
  <c r="S178" i="7"/>
  <c r="R178" i="7"/>
  <c r="P178" i="7"/>
  <c r="N178" i="7"/>
  <c r="E178" i="7"/>
  <c r="D178" i="7"/>
  <c r="A178" i="7"/>
  <c r="AR177" i="7"/>
  <c r="AS177" i="7" s="1"/>
  <c r="AO177" i="7"/>
  <c r="AM177" i="7"/>
  <c r="AE177" i="7"/>
  <c r="AA177" i="7"/>
  <c r="AC177" i="7" s="1"/>
  <c r="AI177" i="7" s="1"/>
  <c r="AJ177" i="7" s="1"/>
  <c r="X177" i="7"/>
  <c r="W177" i="7"/>
  <c r="AN177" i="7" s="1"/>
  <c r="V177" i="7"/>
  <c r="T177" i="7"/>
  <c r="Y177" i="7" s="1"/>
  <c r="AK177" i="7" s="1"/>
  <c r="AL177" i="7" s="1"/>
  <c r="S177" i="7"/>
  <c r="R177" i="7"/>
  <c r="P177" i="7"/>
  <c r="N177" i="7"/>
  <c r="E177" i="7"/>
  <c r="D177" i="7"/>
  <c r="A177" i="7"/>
  <c r="AS176" i="7"/>
  <c r="AR176" i="7"/>
  <c r="Y176" i="7"/>
  <c r="X176" i="7"/>
  <c r="V176" i="7"/>
  <c r="W176" i="7" s="1"/>
  <c r="S176" i="7"/>
  <c r="R176" i="7"/>
  <c r="P176" i="7"/>
  <c r="T176" i="7" s="1"/>
  <c r="N176" i="7"/>
  <c r="E176" i="7"/>
  <c r="D176" i="7"/>
  <c r="A176" i="7"/>
  <c r="AS175" i="7"/>
  <c r="AR175" i="7"/>
  <c r="AA175" i="7"/>
  <c r="Y175" i="7"/>
  <c r="X175" i="7"/>
  <c r="W175" i="7"/>
  <c r="V175" i="7"/>
  <c r="T175" i="7"/>
  <c r="S175" i="7"/>
  <c r="R175" i="7"/>
  <c r="P175" i="7"/>
  <c r="N175" i="7"/>
  <c r="E175" i="7"/>
  <c r="D175" i="7"/>
  <c r="A175" i="7"/>
  <c r="AS174" i="7"/>
  <c r="AR174" i="7"/>
  <c r="X174" i="7"/>
  <c r="W174" i="7"/>
  <c r="V174" i="7"/>
  <c r="S174" i="7"/>
  <c r="R174" i="7"/>
  <c r="P174" i="7"/>
  <c r="N174" i="7"/>
  <c r="E174" i="7"/>
  <c r="D174" i="7"/>
  <c r="A174" i="7"/>
  <c r="AS173" i="7"/>
  <c r="AR173" i="7"/>
  <c r="X173" i="7"/>
  <c r="W173" i="7"/>
  <c r="V173" i="7"/>
  <c r="T173" i="7"/>
  <c r="Y173" i="7" s="1"/>
  <c r="S173" i="7"/>
  <c r="R173" i="7"/>
  <c r="P173" i="7"/>
  <c r="N173" i="7"/>
  <c r="E173" i="7"/>
  <c r="D173" i="7"/>
  <c r="A173" i="7"/>
  <c r="AS172" i="7"/>
  <c r="AR172" i="7"/>
  <c r="AE172" i="7"/>
  <c r="AF172" i="7" s="1"/>
  <c r="X172" i="7"/>
  <c r="V172" i="7"/>
  <c r="W172" i="7" s="1"/>
  <c r="S172" i="7"/>
  <c r="R172" i="7"/>
  <c r="P172" i="7"/>
  <c r="T172" i="7" s="1"/>
  <c r="Y172" i="7" s="1"/>
  <c r="N172" i="7"/>
  <c r="E172" i="7"/>
  <c r="D172" i="7"/>
  <c r="A172" i="7"/>
  <c r="AR171" i="7"/>
  <c r="AS171" i="7" s="1"/>
  <c r="AF171" i="7"/>
  <c r="AE171" i="7"/>
  <c r="Y171" i="7"/>
  <c r="X171" i="7"/>
  <c r="W171" i="7"/>
  <c r="V171" i="7"/>
  <c r="T171" i="7"/>
  <c r="S171" i="7"/>
  <c r="R171" i="7"/>
  <c r="P171" i="7"/>
  <c r="N171" i="7"/>
  <c r="E171" i="7"/>
  <c r="D171" i="7"/>
  <c r="A171" i="7"/>
  <c r="AS170" i="7"/>
  <c r="AR170" i="7"/>
  <c r="X170" i="7"/>
  <c r="V170" i="7"/>
  <c r="W170" i="7" s="1"/>
  <c r="S170" i="7"/>
  <c r="R170" i="7"/>
  <c r="P170" i="7"/>
  <c r="T170" i="7" s="1"/>
  <c r="Y170" i="7" s="1"/>
  <c r="N170" i="7"/>
  <c r="E170" i="7"/>
  <c r="D170" i="7"/>
  <c r="A170" i="7"/>
  <c r="AR169" i="7"/>
  <c r="AS169" i="7" s="1"/>
  <c r="AE169" i="7"/>
  <c r="AF169" i="7" s="1"/>
  <c r="Z169" i="7"/>
  <c r="X169" i="7"/>
  <c r="W169" i="7"/>
  <c r="V169" i="7"/>
  <c r="T169" i="7"/>
  <c r="Y169" i="7" s="1"/>
  <c r="AA169" i="7" s="1"/>
  <c r="S169" i="7"/>
  <c r="R169" i="7"/>
  <c r="P169" i="7"/>
  <c r="N169" i="7"/>
  <c r="E169" i="7"/>
  <c r="D169" i="7"/>
  <c r="A169" i="7"/>
  <c r="AR168" i="7"/>
  <c r="AS168" i="7" s="1"/>
  <c r="Y168" i="7"/>
  <c r="AK168" i="7" s="1"/>
  <c r="AL168" i="7" s="1"/>
  <c r="X168" i="7"/>
  <c r="V168" i="7"/>
  <c r="W168" i="7" s="1"/>
  <c r="T168" i="7"/>
  <c r="S168" i="7"/>
  <c r="R168" i="7"/>
  <c r="P168" i="7"/>
  <c r="N168" i="7"/>
  <c r="E168" i="7"/>
  <c r="D168" i="7"/>
  <c r="A168" i="7"/>
  <c r="AR167" i="7"/>
  <c r="AS167" i="7" s="1"/>
  <c r="X167" i="7"/>
  <c r="W167" i="7"/>
  <c r="V167" i="7"/>
  <c r="S167" i="7"/>
  <c r="R167" i="7"/>
  <c r="P167" i="7"/>
  <c r="N167" i="7"/>
  <c r="E167" i="7"/>
  <c r="D167" i="7"/>
  <c r="A167" i="7"/>
  <c r="AR166" i="7"/>
  <c r="AS166" i="7" s="1"/>
  <c r="X166" i="7"/>
  <c r="W166" i="7"/>
  <c r="V166" i="7"/>
  <c r="T166" i="7"/>
  <c r="Y166" i="7" s="1"/>
  <c r="S166" i="7"/>
  <c r="R166" i="7"/>
  <c r="P166" i="7"/>
  <c r="N166" i="7"/>
  <c r="E166" i="7"/>
  <c r="D166" i="7"/>
  <c r="A166" i="7"/>
  <c r="AR165" i="7"/>
  <c r="AS165" i="7" s="1"/>
  <c r="X165" i="7"/>
  <c r="V165" i="7"/>
  <c r="W165" i="7" s="1"/>
  <c r="S165" i="7"/>
  <c r="R165" i="7"/>
  <c r="P165" i="7"/>
  <c r="T165" i="7" s="1"/>
  <c r="Y165" i="7" s="1"/>
  <c r="N165" i="7"/>
  <c r="E165" i="7"/>
  <c r="D165" i="7"/>
  <c r="A165" i="7"/>
  <c r="AS164" i="7"/>
  <c r="AR164" i="7"/>
  <c r="X164" i="7"/>
  <c r="W164" i="7"/>
  <c r="V164" i="7"/>
  <c r="S164" i="7"/>
  <c r="T164" i="7" s="1"/>
  <c r="Y164" i="7" s="1"/>
  <c r="R164" i="7"/>
  <c r="P164" i="7"/>
  <c r="N164" i="7"/>
  <c r="E164" i="7"/>
  <c r="D164" i="7"/>
  <c r="A164" i="7"/>
  <c r="AR163" i="7"/>
  <c r="AS163" i="7" s="1"/>
  <c r="X163" i="7"/>
  <c r="W163" i="7"/>
  <c r="V163" i="7"/>
  <c r="S163" i="7"/>
  <c r="R163" i="7"/>
  <c r="P163" i="7"/>
  <c r="T163" i="7" s="1"/>
  <c r="Y163" i="7" s="1"/>
  <c r="N163" i="7"/>
  <c r="E163" i="7"/>
  <c r="D163" i="7"/>
  <c r="A163" i="7"/>
  <c r="AR162" i="7"/>
  <c r="AS162" i="7" s="1"/>
  <c r="AC162" i="7"/>
  <c r="X162" i="7"/>
  <c r="V162" i="7"/>
  <c r="W162" i="7" s="1"/>
  <c r="S162" i="7"/>
  <c r="R162" i="7"/>
  <c r="P162" i="7"/>
  <c r="T162" i="7" s="1"/>
  <c r="Y162" i="7" s="1"/>
  <c r="AA162" i="7" s="1"/>
  <c r="N162" i="7"/>
  <c r="E162" i="7"/>
  <c r="D162" i="7"/>
  <c r="A162" i="7"/>
  <c r="AS161" i="7"/>
  <c r="AR161" i="7"/>
  <c r="X161" i="7"/>
  <c r="V161" i="7"/>
  <c r="W161" i="7" s="1"/>
  <c r="S161" i="7"/>
  <c r="R161" i="7"/>
  <c r="P161" i="7"/>
  <c r="N161" i="7"/>
  <c r="E161" i="7"/>
  <c r="D161" i="7"/>
  <c r="A161" i="7"/>
  <c r="AS160" i="7"/>
  <c r="AR160" i="7"/>
  <c r="Y160" i="7"/>
  <c r="X160" i="7"/>
  <c r="V160" i="7"/>
  <c r="W160" i="7" s="1"/>
  <c r="T160" i="7"/>
  <c r="S160" i="7"/>
  <c r="R160" i="7"/>
  <c r="P160" i="7"/>
  <c r="N160" i="7"/>
  <c r="E160" i="7"/>
  <c r="D160" i="7"/>
  <c r="A160" i="7"/>
  <c r="AR159" i="7"/>
  <c r="AS159" i="7" s="1"/>
  <c r="Z159" i="7"/>
  <c r="Y159" i="7"/>
  <c r="X159" i="7"/>
  <c r="V159" i="7"/>
  <c r="W159" i="7" s="1"/>
  <c r="S159" i="7"/>
  <c r="T159" i="7" s="1"/>
  <c r="R159" i="7"/>
  <c r="P159" i="7"/>
  <c r="N159" i="7"/>
  <c r="E159" i="7"/>
  <c r="D159" i="7"/>
  <c r="A159" i="7"/>
  <c r="AS158" i="7"/>
  <c r="AR158" i="7"/>
  <c r="X158" i="7"/>
  <c r="V158" i="7"/>
  <c r="W158" i="7" s="1"/>
  <c r="S158" i="7"/>
  <c r="R158" i="7"/>
  <c r="P158" i="7"/>
  <c r="T158" i="7" s="1"/>
  <c r="Y158" i="7" s="1"/>
  <c r="N158" i="7"/>
  <c r="E158" i="7"/>
  <c r="D158" i="7"/>
  <c r="A158" i="7"/>
  <c r="AR157" i="7"/>
  <c r="AS157" i="7" s="1"/>
  <c r="X157" i="7"/>
  <c r="V157" i="7"/>
  <c r="W157" i="7" s="1"/>
  <c r="T157" i="7"/>
  <c r="Y157" i="7" s="1"/>
  <c r="S157" i="7"/>
  <c r="R157" i="7"/>
  <c r="P157" i="7"/>
  <c r="N157" i="7"/>
  <c r="E157" i="7"/>
  <c r="D157" i="7"/>
  <c r="A157" i="7"/>
  <c r="AR156" i="7"/>
  <c r="AS156" i="7" s="1"/>
  <c r="X156" i="7"/>
  <c r="W156" i="7"/>
  <c r="V156" i="7"/>
  <c r="S156" i="7"/>
  <c r="T156" i="7" s="1"/>
  <c r="Y156" i="7" s="1"/>
  <c r="R156" i="7"/>
  <c r="P156" i="7"/>
  <c r="N156" i="7"/>
  <c r="E156" i="7"/>
  <c r="D156" i="7"/>
  <c r="A156" i="7"/>
  <c r="AS155" i="7"/>
  <c r="AR155" i="7"/>
  <c r="Y155" i="7"/>
  <c r="X155" i="7"/>
  <c r="W155" i="7"/>
  <c r="V155" i="7"/>
  <c r="S155" i="7"/>
  <c r="R155" i="7"/>
  <c r="P155" i="7"/>
  <c r="T155" i="7" s="1"/>
  <c r="N155" i="7"/>
  <c r="E155" i="7"/>
  <c r="D155" i="7"/>
  <c r="A155" i="7"/>
  <c r="AS154" i="7"/>
  <c r="AR154" i="7"/>
  <c r="X154" i="7"/>
  <c r="V154" i="7"/>
  <c r="W154" i="7" s="1"/>
  <c r="S154" i="7"/>
  <c r="T154" i="7" s="1"/>
  <c r="Y154" i="7" s="1"/>
  <c r="R154" i="7"/>
  <c r="P154" i="7"/>
  <c r="N154" i="7"/>
  <c r="E154" i="7"/>
  <c r="D154" i="7"/>
  <c r="A154" i="7"/>
  <c r="AR153" i="7"/>
  <c r="AS153" i="7" s="1"/>
  <c r="X153" i="7"/>
  <c r="V153" i="7"/>
  <c r="W153" i="7" s="1"/>
  <c r="T153" i="7"/>
  <c r="Y153" i="7" s="1"/>
  <c r="S153" i="7"/>
  <c r="R153" i="7"/>
  <c r="P153" i="7"/>
  <c r="N153" i="7"/>
  <c r="E153" i="7"/>
  <c r="D153" i="7"/>
  <c r="A153" i="7"/>
  <c r="AS152" i="7"/>
  <c r="AR152" i="7"/>
  <c r="X152" i="7"/>
  <c r="W152" i="7"/>
  <c r="V152" i="7"/>
  <c r="S152" i="7"/>
  <c r="R152" i="7"/>
  <c r="P152" i="7"/>
  <c r="N152" i="7"/>
  <c r="E152" i="7"/>
  <c r="D152" i="7"/>
  <c r="A152" i="7"/>
  <c r="AS151" i="7"/>
  <c r="AR151" i="7"/>
  <c r="X151" i="7"/>
  <c r="W151" i="7"/>
  <c r="V151" i="7"/>
  <c r="T151" i="7"/>
  <c r="Y151" i="7" s="1"/>
  <c r="S151" i="7"/>
  <c r="R151" i="7"/>
  <c r="P151" i="7"/>
  <c r="N151" i="7"/>
  <c r="E151" i="7"/>
  <c r="D151" i="7"/>
  <c r="A151" i="7"/>
  <c r="AR150" i="7"/>
  <c r="AS150" i="7" s="1"/>
  <c r="X150" i="7"/>
  <c r="W150" i="7"/>
  <c r="V150" i="7"/>
  <c r="S150" i="7"/>
  <c r="R150" i="7"/>
  <c r="P150" i="7"/>
  <c r="T150" i="7" s="1"/>
  <c r="Y150" i="7" s="1"/>
  <c r="N150" i="7"/>
  <c r="E150" i="7"/>
  <c r="D150" i="7"/>
  <c r="A150" i="7"/>
  <c r="AS149" i="7"/>
  <c r="AR149" i="7"/>
  <c r="X149" i="7"/>
  <c r="W149" i="7"/>
  <c r="V149" i="7"/>
  <c r="S149" i="7"/>
  <c r="R149" i="7"/>
  <c r="P149" i="7"/>
  <c r="T149" i="7" s="1"/>
  <c r="Y149" i="7" s="1"/>
  <c r="N149" i="7"/>
  <c r="E149" i="7"/>
  <c r="D149" i="7"/>
  <c r="A149" i="7"/>
  <c r="AR148" i="7"/>
  <c r="AS148" i="7" s="1"/>
  <c r="X148" i="7"/>
  <c r="W148" i="7"/>
  <c r="V148" i="7"/>
  <c r="T148" i="7"/>
  <c r="Y148" i="7" s="1"/>
  <c r="S148" i="7"/>
  <c r="R148" i="7"/>
  <c r="P148" i="7"/>
  <c r="N148" i="7"/>
  <c r="E148" i="7"/>
  <c r="D148" i="7"/>
  <c r="A148" i="7"/>
  <c r="AR147" i="7"/>
  <c r="AS147" i="7" s="1"/>
  <c r="X147" i="7"/>
  <c r="W147" i="7"/>
  <c r="V147" i="7"/>
  <c r="S147" i="7"/>
  <c r="R147" i="7"/>
  <c r="P147" i="7"/>
  <c r="T147" i="7" s="1"/>
  <c r="Y147" i="7" s="1"/>
  <c r="N147" i="7"/>
  <c r="E147" i="7"/>
  <c r="D147" i="7"/>
  <c r="A147" i="7"/>
  <c r="AS146" i="7"/>
  <c r="AR146" i="7"/>
  <c r="X146" i="7"/>
  <c r="V146" i="7"/>
  <c r="W146" i="7" s="1"/>
  <c r="T146" i="7"/>
  <c r="Y146" i="7" s="1"/>
  <c r="AK146" i="7" s="1"/>
  <c r="AL146" i="7" s="1"/>
  <c r="S146" i="7"/>
  <c r="R146" i="7"/>
  <c r="P146" i="7"/>
  <c r="N146" i="7"/>
  <c r="E146" i="7"/>
  <c r="D146" i="7"/>
  <c r="A146" i="7"/>
  <c r="AR145" i="7"/>
  <c r="AS145" i="7" s="1"/>
  <c r="AK145" i="7"/>
  <c r="AL145" i="7" s="1"/>
  <c r="AC145" i="7"/>
  <c r="AB145" i="7"/>
  <c r="X145" i="7"/>
  <c r="V145" i="7"/>
  <c r="W145" i="7" s="1"/>
  <c r="S145" i="7"/>
  <c r="R145" i="7"/>
  <c r="P145" i="7"/>
  <c r="T145" i="7" s="1"/>
  <c r="Y145" i="7" s="1"/>
  <c r="AA145" i="7" s="1"/>
  <c r="N145" i="7"/>
  <c r="E145" i="7"/>
  <c r="D145" i="7"/>
  <c r="A145" i="7"/>
  <c r="AR144" i="7"/>
  <c r="AS144" i="7" s="1"/>
  <c r="X144" i="7"/>
  <c r="V144" i="7"/>
  <c r="W144" i="7" s="1"/>
  <c r="S144" i="7"/>
  <c r="R144" i="7"/>
  <c r="P144" i="7"/>
  <c r="N144" i="7"/>
  <c r="E144" i="7"/>
  <c r="D144" i="7"/>
  <c r="A144" i="7"/>
  <c r="AR143" i="7"/>
  <c r="AS143" i="7" s="1"/>
  <c r="AK143" i="7"/>
  <c r="AL143" i="7" s="1"/>
  <c r="AA143" i="7"/>
  <c r="AG143" i="7" s="1"/>
  <c r="AH143" i="7" s="1"/>
  <c r="Z143" i="7"/>
  <c r="Y143" i="7"/>
  <c r="AE143" i="7" s="1"/>
  <c r="AF143" i="7" s="1"/>
  <c r="X143" i="7"/>
  <c r="V143" i="7"/>
  <c r="W143" i="7" s="1"/>
  <c r="S143" i="7"/>
  <c r="R143" i="7"/>
  <c r="P143" i="7"/>
  <c r="T143" i="7" s="1"/>
  <c r="N143" i="7"/>
  <c r="E143" i="7"/>
  <c r="D143" i="7"/>
  <c r="A143" i="7"/>
  <c r="AR142" i="7"/>
  <c r="AS142" i="7" s="1"/>
  <c r="X142" i="7"/>
  <c r="W142" i="7"/>
  <c r="V142" i="7"/>
  <c r="T142" i="7"/>
  <c r="Y142" i="7" s="1"/>
  <c r="S142" i="7"/>
  <c r="R142" i="7"/>
  <c r="P142" i="7"/>
  <c r="N142" i="7"/>
  <c r="E142" i="7"/>
  <c r="D142" i="7"/>
  <c r="A142" i="7"/>
  <c r="AR141" i="7"/>
  <c r="AS141" i="7" s="1"/>
  <c r="X141" i="7"/>
  <c r="V141" i="7"/>
  <c r="W141" i="7" s="1"/>
  <c r="S141" i="7"/>
  <c r="R141" i="7"/>
  <c r="P141" i="7"/>
  <c r="T141" i="7" s="1"/>
  <c r="Y141" i="7" s="1"/>
  <c r="N141" i="7"/>
  <c r="E141" i="7"/>
  <c r="D141" i="7"/>
  <c r="A141" i="7"/>
  <c r="AR140" i="7"/>
  <c r="AS140" i="7" s="1"/>
  <c r="X140" i="7"/>
  <c r="V140" i="7"/>
  <c r="W140" i="7" s="1"/>
  <c r="T140" i="7"/>
  <c r="Y140" i="7" s="1"/>
  <c r="S140" i="7"/>
  <c r="R140" i="7"/>
  <c r="P140" i="7"/>
  <c r="N140" i="7"/>
  <c r="E140" i="7"/>
  <c r="D140" i="7"/>
  <c r="A140" i="7"/>
  <c r="AR139" i="7"/>
  <c r="AS139" i="7" s="1"/>
  <c r="X139" i="7"/>
  <c r="W139" i="7"/>
  <c r="V139" i="7"/>
  <c r="S139" i="7"/>
  <c r="R139" i="7"/>
  <c r="P139" i="7"/>
  <c r="T139" i="7" s="1"/>
  <c r="Y139" i="7" s="1"/>
  <c r="N139" i="7"/>
  <c r="E139" i="7"/>
  <c r="D139" i="7"/>
  <c r="A139" i="7"/>
  <c r="AR138" i="7"/>
  <c r="AS138" i="7" s="1"/>
  <c r="X138" i="7"/>
  <c r="W138" i="7"/>
  <c r="V138" i="7"/>
  <c r="S138" i="7"/>
  <c r="R138" i="7"/>
  <c r="P138" i="7"/>
  <c r="T138" i="7" s="1"/>
  <c r="Y138" i="7" s="1"/>
  <c r="N138" i="7"/>
  <c r="E138" i="7"/>
  <c r="D138" i="7"/>
  <c r="A138" i="7"/>
  <c r="AR137" i="7"/>
  <c r="AS137" i="7" s="1"/>
  <c r="X137" i="7"/>
  <c r="W137" i="7"/>
  <c r="V137" i="7"/>
  <c r="S137" i="7"/>
  <c r="R137" i="7"/>
  <c r="P137" i="7"/>
  <c r="T137" i="7" s="1"/>
  <c r="Y137" i="7" s="1"/>
  <c r="N137" i="7"/>
  <c r="E137" i="7"/>
  <c r="D137" i="7"/>
  <c r="A137" i="7"/>
  <c r="AS136" i="7"/>
  <c r="AR136" i="7"/>
  <c r="X136" i="7"/>
  <c r="W136" i="7"/>
  <c r="V136" i="7"/>
  <c r="S136" i="7"/>
  <c r="R136" i="7"/>
  <c r="P136" i="7"/>
  <c r="N136" i="7"/>
  <c r="E136" i="7"/>
  <c r="D136" i="7"/>
  <c r="A136" i="7"/>
  <c r="AS135" i="7"/>
  <c r="AR135" i="7"/>
  <c r="AM135" i="7"/>
  <c r="AK135" i="7"/>
  <c r="AE135" i="7"/>
  <c r="AA135" i="7"/>
  <c r="Y135" i="7"/>
  <c r="X135" i="7"/>
  <c r="V135" i="7"/>
  <c r="W135" i="7" s="1"/>
  <c r="T135" i="7"/>
  <c r="S135" i="7"/>
  <c r="R135" i="7"/>
  <c r="P135" i="7"/>
  <c r="N135" i="7"/>
  <c r="E135" i="7"/>
  <c r="D135" i="7"/>
  <c r="A135" i="7"/>
  <c r="AS134" i="7"/>
  <c r="AR134" i="7"/>
  <c r="X134" i="7"/>
  <c r="V134" i="7"/>
  <c r="W134" i="7" s="1"/>
  <c r="S134" i="7"/>
  <c r="R134" i="7"/>
  <c r="P134" i="7"/>
  <c r="T134" i="7" s="1"/>
  <c r="Y134" i="7" s="1"/>
  <c r="N134" i="7"/>
  <c r="E134" i="7"/>
  <c r="D134" i="7"/>
  <c r="A134" i="7"/>
  <c r="AR133" i="7"/>
  <c r="AS133" i="7" s="1"/>
  <c r="X133" i="7"/>
  <c r="W133" i="7"/>
  <c r="V133" i="7"/>
  <c r="S133" i="7"/>
  <c r="R133" i="7"/>
  <c r="P133" i="7"/>
  <c r="T133" i="7" s="1"/>
  <c r="Y133" i="7" s="1"/>
  <c r="N133" i="7"/>
  <c r="E133" i="7"/>
  <c r="D133" i="7"/>
  <c r="A133" i="7"/>
  <c r="AR132" i="7"/>
  <c r="AS132" i="7" s="1"/>
  <c r="X132" i="7"/>
  <c r="W132" i="7"/>
  <c r="V132" i="7"/>
  <c r="S132" i="7"/>
  <c r="R132" i="7"/>
  <c r="P132" i="7"/>
  <c r="N132" i="7"/>
  <c r="E132" i="7"/>
  <c r="D132" i="7"/>
  <c r="A132" i="7"/>
  <c r="AR131" i="7"/>
  <c r="AS131" i="7" s="1"/>
  <c r="AA131" i="7"/>
  <c r="Z131" i="7"/>
  <c r="X131" i="7"/>
  <c r="W131" i="7"/>
  <c r="V131" i="7"/>
  <c r="S131" i="7"/>
  <c r="R131" i="7"/>
  <c r="P131" i="7"/>
  <c r="T131" i="7" s="1"/>
  <c r="Y131" i="7" s="1"/>
  <c r="N131" i="7"/>
  <c r="E131" i="7"/>
  <c r="D131" i="7"/>
  <c r="A131" i="7"/>
  <c r="AS130" i="7"/>
  <c r="AR130" i="7"/>
  <c r="X130" i="7"/>
  <c r="V130" i="7"/>
  <c r="W130" i="7" s="1"/>
  <c r="T130" i="7"/>
  <c r="Y130" i="7" s="1"/>
  <c r="S130" i="7"/>
  <c r="R130" i="7"/>
  <c r="P130" i="7"/>
  <c r="N130" i="7"/>
  <c r="E130" i="7"/>
  <c r="D130" i="7"/>
  <c r="A130" i="7"/>
  <c r="AS129" i="7"/>
  <c r="AR129" i="7"/>
  <c r="X129" i="7"/>
  <c r="V129" i="7"/>
  <c r="W129" i="7" s="1"/>
  <c r="T129" i="7"/>
  <c r="Y129" i="7" s="1"/>
  <c r="S129" i="7"/>
  <c r="R129" i="7"/>
  <c r="P129" i="7"/>
  <c r="N129" i="7"/>
  <c r="E129" i="7"/>
  <c r="D129" i="7"/>
  <c r="A129" i="7"/>
  <c r="AS128" i="7"/>
  <c r="AR128" i="7"/>
  <c r="X128" i="7"/>
  <c r="W128" i="7"/>
  <c r="V128" i="7"/>
  <c r="S128" i="7"/>
  <c r="T128" i="7" s="1"/>
  <c r="Y128" i="7" s="1"/>
  <c r="R128" i="7"/>
  <c r="P128" i="7"/>
  <c r="N128" i="7"/>
  <c r="E128" i="7"/>
  <c r="D128" i="7"/>
  <c r="A128" i="7"/>
  <c r="AR127" i="7"/>
  <c r="AS127" i="7" s="1"/>
  <c r="AE127" i="7"/>
  <c r="AF127" i="7" s="1"/>
  <c r="X127" i="7"/>
  <c r="W127" i="7"/>
  <c r="V127" i="7"/>
  <c r="S127" i="7"/>
  <c r="R127" i="7"/>
  <c r="P127" i="7"/>
  <c r="T127" i="7" s="1"/>
  <c r="Y127" i="7" s="1"/>
  <c r="N127" i="7"/>
  <c r="E127" i="7"/>
  <c r="D127" i="7"/>
  <c r="A127" i="7"/>
  <c r="AR126" i="7"/>
  <c r="AS126" i="7" s="1"/>
  <c r="X126" i="7"/>
  <c r="V126" i="7"/>
  <c r="W126" i="7" s="1"/>
  <c r="S126" i="7"/>
  <c r="R126" i="7"/>
  <c r="P126" i="7"/>
  <c r="T126" i="7" s="1"/>
  <c r="Y126" i="7" s="1"/>
  <c r="N126" i="7"/>
  <c r="E126" i="7"/>
  <c r="D126" i="7"/>
  <c r="A126" i="7"/>
  <c r="AS125" i="7"/>
  <c r="AR125" i="7"/>
  <c r="X125" i="7"/>
  <c r="W125" i="7"/>
  <c r="V125" i="7"/>
  <c r="T125" i="7"/>
  <c r="Y125" i="7" s="1"/>
  <c r="S125" i="7"/>
  <c r="R125" i="7"/>
  <c r="P125" i="7"/>
  <c r="N125" i="7"/>
  <c r="E125" i="7"/>
  <c r="D125" i="7"/>
  <c r="A125" i="7"/>
  <c r="AS124" i="7"/>
  <c r="AR124" i="7"/>
  <c r="X124" i="7"/>
  <c r="V124" i="7"/>
  <c r="W124" i="7" s="1"/>
  <c r="S124" i="7"/>
  <c r="R124" i="7"/>
  <c r="P124" i="7"/>
  <c r="N124" i="7"/>
  <c r="E124" i="7"/>
  <c r="D124" i="7"/>
  <c r="A124" i="7"/>
  <c r="AR123" i="7"/>
  <c r="AS123" i="7" s="1"/>
  <c r="AM123" i="7"/>
  <c r="AN123" i="7" s="1"/>
  <c r="AA123" i="7"/>
  <c r="Y123" i="7"/>
  <c r="AE123" i="7" s="1"/>
  <c r="X123" i="7"/>
  <c r="V123" i="7"/>
  <c r="W123" i="7" s="1"/>
  <c r="Z123" i="7" s="1"/>
  <c r="T123" i="7"/>
  <c r="S123" i="7"/>
  <c r="R123" i="7"/>
  <c r="P123" i="7"/>
  <c r="N123" i="7"/>
  <c r="E123" i="7"/>
  <c r="D123" i="7"/>
  <c r="A123" i="7"/>
  <c r="AS122" i="7"/>
  <c r="AR122" i="7"/>
  <c r="X122" i="7"/>
  <c r="V122" i="7"/>
  <c r="W122" i="7" s="1"/>
  <c r="S122" i="7"/>
  <c r="R122" i="7"/>
  <c r="P122" i="7"/>
  <c r="T122" i="7" s="1"/>
  <c r="Y122" i="7" s="1"/>
  <c r="N122" i="7"/>
  <c r="E122" i="7"/>
  <c r="D122" i="7"/>
  <c r="A122" i="7"/>
  <c r="AR121" i="7"/>
  <c r="AS121" i="7" s="1"/>
  <c r="AK121" i="7"/>
  <c r="AL121" i="7" s="1"/>
  <c r="Y121" i="7"/>
  <c r="X121" i="7"/>
  <c r="V121" i="7"/>
  <c r="W121" i="7" s="1"/>
  <c r="S121" i="7"/>
  <c r="R121" i="7"/>
  <c r="P121" i="7"/>
  <c r="T121" i="7" s="1"/>
  <c r="N121" i="7"/>
  <c r="E121" i="7"/>
  <c r="D121" i="7"/>
  <c r="A121" i="7"/>
  <c r="AS120" i="7"/>
  <c r="AR120" i="7"/>
  <c r="X120" i="7"/>
  <c r="W120" i="7"/>
  <c r="V120" i="7"/>
  <c r="S120" i="7"/>
  <c r="R120" i="7"/>
  <c r="P120" i="7"/>
  <c r="T120" i="7" s="1"/>
  <c r="Y120" i="7" s="1"/>
  <c r="N120" i="7"/>
  <c r="E120" i="7"/>
  <c r="D120" i="7"/>
  <c r="A120" i="7"/>
  <c r="AR119" i="7"/>
  <c r="AS119" i="7" s="1"/>
  <c r="AL119" i="7"/>
  <c r="Z119" i="7"/>
  <c r="X119" i="7"/>
  <c r="W119" i="7"/>
  <c r="V119" i="7"/>
  <c r="S119" i="7"/>
  <c r="R119" i="7"/>
  <c r="P119" i="7"/>
  <c r="T119" i="7" s="1"/>
  <c r="Y119" i="7" s="1"/>
  <c r="AK119" i="7" s="1"/>
  <c r="N119" i="7"/>
  <c r="E119" i="7"/>
  <c r="D119" i="7"/>
  <c r="A119" i="7"/>
  <c r="AR118" i="7"/>
  <c r="AS118" i="7" s="1"/>
  <c r="X118" i="7"/>
  <c r="V118" i="7"/>
  <c r="W118" i="7" s="1"/>
  <c r="Z118" i="7" s="1"/>
  <c r="T118" i="7"/>
  <c r="Y118" i="7" s="1"/>
  <c r="S118" i="7"/>
  <c r="R118" i="7"/>
  <c r="P118" i="7"/>
  <c r="N118" i="7"/>
  <c r="E118" i="7"/>
  <c r="D118" i="7"/>
  <c r="A118" i="7"/>
  <c r="AS117" i="7"/>
  <c r="AR117" i="7"/>
  <c r="X117" i="7"/>
  <c r="V117" i="7"/>
  <c r="W117" i="7" s="1"/>
  <c r="T117" i="7"/>
  <c r="Y117" i="7" s="1"/>
  <c r="S117" i="7"/>
  <c r="R117" i="7"/>
  <c r="P117" i="7"/>
  <c r="N117" i="7"/>
  <c r="E117" i="7"/>
  <c r="D117" i="7"/>
  <c r="A117" i="7"/>
  <c r="AS116" i="7"/>
  <c r="AR116" i="7"/>
  <c r="X116" i="7"/>
  <c r="W116" i="7"/>
  <c r="V116" i="7"/>
  <c r="S116" i="7"/>
  <c r="T116" i="7" s="1"/>
  <c r="Y116" i="7" s="1"/>
  <c r="R116" i="7"/>
  <c r="P116" i="7"/>
  <c r="N116" i="7"/>
  <c r="E116" i="7"/>
  <c r="D116" i="7"/>
  <c r="A116" i="7"/>
  <c r="AR115" i="7"/>
  <c r="AS115" i="7" s="1"/>
  <c r="AE115" i="7"/>
  <c r="X115" i="7"/>
  <c r="W115" i="7"/>
  <c r="V115" i="7"/>
  <c r="S115" i="7"/>
  <c r="R115" i="7"/>
  <c r="P115" i="7"/>
  <c r="T115" i="7" s="1"/>
  <c r="Y115" i="7" s="1"/>
  <c r="N115" i="7"/>
  <c r="E115" i="7"/>
  <c r="D115" i="7"/>
  <c r="A115" i="7"/>
  <c r="AR114" i="7"/>
  <c r="AS114" i="7" s="1"/>
  <c r="X114" i="7"/>
  <c r="V114" i="7"/>
  <c r="W114" i="7" s="1"/>
  <c r="S114" i="7"/>
  <c r="R114" i="7"/>
  <c r="P114" i="7"/>
  <c r="T114" i="7" s="1"/>
  <c r="Y114" i="7" s="1"/>
  <c r="N114" i="7"/>
  <c r="E114" i="7"/>
  <c r="D114" i="7"/>
  <c r="A114" i="7"/>
  <c r="AS113" i="7"/>
  <c r="AR113" i="7"/>
  <c r="X113" i="7"/>
  <c r="W113" i="7"/>
  <c r="V113" i="7"/>
  <c r="S113" i="7"/>
  <c r="T113" i="7" s="1"/>
  <c r="Y113" i="7" s="1"/>
  <c r="R113" i="7"/>
  <c r="P113" i="7"/>
  <c r="N113" i="7"/>
  <c r="E113" i="7"/>
  <c r="D113" i="7"/>
  <c r="A113" i="7"/>
  <c r="AS112" i="7"/>
  <c r="AR112" i="7"/>
  <c r="X112" i="7"/>
  <c r="V112" i="7"/>
  <c r="W112" i="7" s="1"/>
  <c r="S112" i="7"/>
  <c r="R112" i="7"/>
  <c r="P112" i="7"/>
  <c r="N112" i="7"/>
  <c r="E112" i="7"/>
  <c r="D112" i="7"/>
  <c r="A112" i="7"/>
  <c r="AR111" i="7"/>
  <c r="AS111" i="7" s="1"/>
  <c r="X111" i="7"/>
  <c r="W111" i="7"/>
  <c r="V111" i="7"/>
  <c r="S111" i="7"/>
  <c r="R111" i="7"/>
  <c r="P111" i="7"/>
  <c r="T111" i="7" s="1"/>
  <c r="Y111" i="7" s="1"/>
  <c r="N111" i="7"/>
  <c r="E111" i="7"/>
  <c r="D111" i="7"/>
  <c r="A111" i="7"/>
  <c r="AS110" i="7"/>
  <c r="AR110" i="7"/>
  <c r="X110" i="7"/>
  <c r="V110" i="7"/>
  <c r="W110" i="7" s="1"/>
  <c r="S110" i="7"/>
  <c r="R110" i="7"/>
  <c r="P110" i="7"/>
  <c r="T110" i="7" s="1"/>
  <c r="Y110" i="7" s="1"/>
  <c r="N110" i="7"/>
  <c r="E110" i="7"/>
  <c r="D110" i="7"/>
  <c r="A110" i="7"/>
  <c r="AR109" i="7"/>
  <c r="AS109" i="7" s="1"/>
  <c r="AK109" i="7"/>
  <c r="Y109" i="7"/>
  <c r="X109" i="7"/>
  <c r="V109" i="7"/>
  <c r="W109" i="7" s="1"/>
  <c r="T109" i="7"/>
  <c r="S109" i="7"/>
  <c r="R109" i="7"/>
  <c r="P109" i="7"/>
  <c r="N109" i="7"/>
  <c r="E109" i="7"/>
  <c r="D109" i="7"/>
  <c r="A109" i="7"/>
  <c r="AS108" i="7"/>
  <c r="AR108" i="7"/>
  <c r="AE108" i="7"/>
  <c r="X108" i="7"/>
  <c r="W108" i="7"/>
  <c r="V108" i="7"/>
  <c r="S108" i="7"/>
  <c r="T108" i="7" s="1"/>
  <c r="Y108" i="7" s="1"/>
  <c r="R108" i="7"/>
  <c r="P108" i="7"/>
  <c r="N108" i="7"/>
  <c r="E108" i="7"/>
  <c r="D108" i="7"/>
  <c r="A108" i="7"/>
  <c r="AR107" i="7"/>
  <c r="AS107" i="7" s="1"/>
  <c r="X107" i="7"/>
  <c r="W107" i="7"/>
  <c r="V107" i="7"/>
  <c r="S107" i="7"/>
  <c r="R107" i="7"/>
  <c r="P107" i="7"/>
  <c r="T107" i="7" s="1"/>
  <c r="Y107" i="7" s="1"/>
  <c r="N107" i="7"/>
  <c r="E107" i="7"/>
  <c r="D107" i="7"/>
  <c r="A107" i="7"/>
  <c r="AR106" i="7"/>
  <c r="AS106" i="7" s="1"/>
  <c r="X106" i="7"/>
  <c r="V106" i="7"/>
  <c r="W106" i="7" s="1"/>
  <c r="S106" i="7"/>
  <c r="R106" i="7"/>
  <c r="P106" i="7"/>
  <c r="T106" i="7" s="1"/>
  <c r="Y106" i="7" s="1"/>
  <c r="N106" i="7"/>
  <c r="E106" i="7"/>
  <c r="D106" i="7"/>
  <c r="A106" i="7"/>
  <c r="AS105" i="7"/>
  <c r="AR105" i="7"/>
  <c r="X105" i="7"/>
  <c r="V105" i="7"/>
  <c r="W105" i="7" s="1"/>
  <c r="S105" i="7"/>
  <c r="T105" i="7" s="1"/>
  <c r="Y105" i="7" s="1"/>
  <c r="R105" i="7"/>
  <c r="P105" i="7"/>
  <c r="N105" i="7"/>
  <c r="E105" i="7"/>
  <c r="D105" i="7"/>
  <c r="A105" i="7"/>
  <c r="AS104" i="7"/>
  <c r="AR104" i="7"/>
  <c r="X104" i="7"/>
  <c r="W104" i="7"/>
  <c r="Z104" i="7" s="1"/>
  <c r="V104" i="7"/>
  <c r="T104" i="7"/>
  <c r="Y104" i="7" s="1"/>
  <c r="S104" i="7"/>
  <c r="R104" i="7"/>
  <c r="P104" i="7"/>
  <c r="N104" i="7"/>
  <c r="E104" i="7"/>
  <c r="D104" i="7"/>
  <c r="A104" i="7"/>
  <c r="AR103" i="7"/>
  <c r="AS103" i="7" s="1"/>
  <c r="X103" i="7"/>
  <c r="V103" i="7"/>
  <c r="W103" i="7" s="1"/>
  <c r="T103" i="7"/>
  <c r="Y103" i="7" s="1"/>
  <c r="S103" i="7"/>
  <c r="R103" i="7"/>
  <c r="P103" i="7"/>
  <c r="N103" i="7"/>
  <c r="E103" i="7"/>
  <c r="D103" i="7"/>
  <c r="A103" i="7"/>
  <c r="AR102" i="7"/>
  <c r="AS102" i="7" s="1"/>
  <c r="AK102" i="7"/>
  <c r="AL102" i="7" s="1"/>
  <c r="X102" i="7"/>
  <c r="V102" i="7"/>
  <c r="W102" i="7" s="1"/>
  <c r="S102" i="7"/>
  <c r="R102" i="7"/>
  <c r="P102" i="7"/>
  <c r="T102" i="7" s="1"/>
  <c r="Y102" i="7" s="1"/>
  <c r="N102" i="7"/>
  <c r="E102" i="7"/>
  <c r="D102" i="7"/>
  <c r="A102" i="7"/>
  <c r="AS101" i="7"/>
  <c r="AR101" i="7"/>
  <c r="X101" i="7"/>
  <c r="W101" i="7"/>
  <c r="V101" i="7"/>
  <c r="S101" i="7"/>
  <c r="R101" i="7"/>
  <c r="P101" i="7"/>
  <c r="T101" i="7" s="1"/>
  <c r="Y101" i="7" s="1"/>
  <c r="N101" i="7"/>
  <c r="E101" i="7"/>
  <c r="D101" i="7"/>
  <c r="A101" i="7"/>
  <c r="AR100" i="7"/>
  <c r="AS100" i="7" s="1"/>
  <c r="X100" i="7"/>
  <c r="V100" i="7"/>
  <c r="W100" i="7" s="1"/>
  <c r="S100" i="7"/>
  <c r="R100" i="7"/>
  <c r="P100" i="7"/>
  <c r="T100" i="7" s="1"/>
  <c r="Y100" i="7" s="1"/>
  <c r="N100" i="7"/>
  <c r="E100" i="7"/>
  <c r="D100" i="7"/>
  <c r="A100" i="7"/>
  <c r="AS99" i="7"/>
  <c r="AR99" i="7"/>
  <c r="Y99" i="7"/>
  <c r="X99" i="7"/>
  <c r="Z99" i="7" s="1"/>
  <c r="W99" i="7"/>
  <c r="V99" i="7"/>
  <c r="S99" i="7"/>
  <c r="R99" i="7"/>
  <c r="P99" i="7"/>
  <c r="T99" i="7" s="1"/>
  <c r="N99" i="7"/>
  <c r="E99" i="7"/>
  <c r="D99" i="7"/>
  <c r="A99" i="7"/>
  <c r="AS98" i="7"/>
  <c r="AR98" i="7"/>
  <c r="AF98" i="7"/>
  <c r="AE98" i="7"/>
  <c r="X98" i="7"/>
  <c r="V98" i="7"/>
  <c r="W98" i="7" s="1"/>
  <c r="T98" i="7"/>
  <c r="Y98" i="7" s="1"/>
  <c r="S98" i="7"/>
  <c r="R98" i="7"/>
  <c r="P98" i="7"/>
  <c r="N98" i="7"/>
  <c r="E98" i="7"/>
  <c r="D98" i="7"/>
  <c r="A98" i="7"/>
  <c r="AR97" i="7"/>
  <c r="AS97" i="7" s="1"/>
  <c r="X97" i="7"/>
  <c r="V97" i="7"/>
  <c r="W97" i="7" s="1"/>
  <c r="S97" i="7"/>
  <c r="R97" i="7"/>
  <c r="P97" i="7"/>
  <c r="T97" i="7" s="1"/>
  <c r="Y97" i="7" s="1"/>
  <c r="N97" i="7"/>
  <c r="E97" i="7"/>
  <c r="D97" i="7"/>
  <c r="A97" i="7"/>
  <c r="AS96" i="7"/>
  <c r="AR96" i="7"/>
  <c r="X96" i="7"/>
  <c r="V96" i="7"/>
  <c r="W96" i="7" s="1"/>
  <c r="T96" i="7"/>
  <c r="Y96" i="7" s="1"/>
  <c r="S96" i="7"/>
  <c r="R96" i="7"/>
  <c r="P96" i="7"/>
  <c r="N96" i="7"/>
  <c r="E96" i="7"/>
  <c r="D96" i="7"/>
  <c r="A96" i="7"/>
  <c r="AR95" i="7"/>
  <c r="AS95" i="7" s="1"/>
  <c r="X95" i="7"/>
  <c r="V95" i="7"/>
  <c r="W95" i="7" s="1"/>
  <c r="S95" i="7"/>
  <c r="R95" i="7"/>
  <c r="P95" i="7"/>
  <c r="T95" i="7" s="1"/>
  <c r="Y95" i="7" s="1"/>
  <c r="N95" i="7"/>
  <c r="E95" i="7"/>
  <c r="D95" i="7"/>
  <c r="A95" i="7"/>
  <c r="AR94" i="7"/>
  <c r="AS94" i="7" s="1"/>
  <c r="X94" i="7"/>
  <c r="W94" i="7"/>
  <c r="V94" i="7"/>
  <c r="S94" i="7"/>
  <c r="R94" i="7"/>
  <c r="P94" i="7"/>
  <c r="T94" i="7" s="1"/>
  <c r="Y94" i="7" s="1"/>
  <c r="N94" i="7"/>
  <c r="E94" i="7"/>
  <c r="D94" i="7"/>
  <c r="A94" i="7"/>
  <c r="AR93" i="7"/>
  <c r="AS93" i="7" s="1"/>
  <c r="X93" i="7"/>
  <c r="W93" i="7"/>
  <c r="V93" i="7"/>
  <c r="S93" i="7"/>
  <c r="R93" i="7"/>
  <c r="P93" i="7"/>
  <c r="N93" i="7"/>
  <c r="E93" i="7"/>
  <c r="D93" i="7"/>
  <c r="A93" i="7"/>
  <c r="AR92" i="7"/>
  <c r="AS92" i="7" s="1"/>
  <c r="AL92" i="7"/>
  <c r="AK92" i="7"/>
  <c r="AA92" i="7"/>
  <c r="Z92" i="7"/>
  <c r="Y92" i="7"/>
  <c r="AE92" i="7" s="1"/>
  <c r="AF92" i="7" s="1"/>
  <c r="X92" i="7"/>
  <c r="V92" i="7"/>
  <c r="W92" i="7" s="1"/>
  <c r="T92" i="7"/>
  <c r="S92" i="7"/>
  <c r="R92" i="7"/>
  <c r="P92" i="7"/>
  <c r="N92" i="7"/>
  <c r="E92" i="7"/>
  <c r="D92" i="7"/>
  <c r="A92" i="7"/>
  <c r="AS91" i="7"/>
  <c r="AR91" i="7"/>
  <c r="X91" i="7"/>
  <c r="V91" i="7"/>
  <c r="W91" i="7" s="1"/>
  <c r="S91" i="7"/>
  <c r="T91" i="7" s="1"/>
  <c r="Y91" i="7" s="1"/>
  <c r="R91" i="7"/>
  <c r="P91" i="7"/>
  <c r="N91" i="7"/>
  <c r="E91" i="7"/>
  <c r="D91" i="7"/>
  <c r="A91" i="7"/>
  <c r="AS90" i="7"/>
  <c r="AR90" i="7"/>
  <c r="AB90" i="7"/>
  <c r="AA90" i="7"/>
  <c r="AG90" i="7" s="1"/>
  <c r="AH90" i="7" s="1"/>
  <c r="X90" i="7"/>
  <c r="W90" i="7"/>
  <c r="V90" i="7"/>
  <c r="S90" i="7"/>
  <c r="R90" i="7"/>
  <c r="P90" i="7"/>
  <c r="T90" i="7" s="1"/>
  <c r="Y90" i="7" s="1"/>
  <c r="N90" i="7"/>
  <c r="E90" i="7"/>
  <c r="D90" i="7"/>
  <c r="A90" i="7"/>
  <c r="AR89" i="7"/>
  <c r="AS89" i="7" s="1"/>
  <c r="X89" i="7"/>
  <c r="W89" i="7"/>
  <c r="V89" i="7"/>
  <c r="S89" i="7"/>
  <c r="R89" i="7"/>
  <c r="P89" i="7"/>
  <c r="T89" i="7" s="1"/>
  <c r="Y89" i="7" s="1"/>
  <c r="N89" i="7"/>
  <c r="E89" i="7"/>
  <c r="D89" i="7"/>
  <c r="A89" i="7"/>
  <c r="AR88" i="7"/>
  <c r="AS88" i="7" s="1"/>
  <c r="X88" i="7"/>
  <c r="V88" i="7"/>
  <c r="W88" i="7" s="1"/>
  <c r="S88" i="7"/>
  <c r="R88" i="7"/>
  <c r="P88" i="7"/>
  <c r="T88" i="7" s="1"/>
  <c r="Y88" i="7" s="1"/>
  <c r="N88" i="7"/>
  <c r="E88" i="7"/>
  <c r="D88" i="7"/>
  <c r="A88" i="7"/>
  <c r="AS87" i="7"/>
  <c r="AR87" i="7"/>
  <c r="X87" i="7"/>
  <c r="V87" i="7"/>
  <c r="W87" i="7" s="1"/>
  <c r="S87" i="7"/>
  <c r="R87" i="7"/>
  <c r="P87" i="7"/>
  <c r="T87" i="7" s="1"/>
  <c r="Y87" i="7" s="1"/>
  <c r="N87" i="7"/>
  <c r="E87" i="7"/>
  <c r="D87" i="7"/>
  <c r="A87" i="7"/>
  <c r="AR86" i="7"/>
  <c r="AS86" i="7" s="1"/>
  <c r="AE86" i="7"/>
  <c r="X86" i="7"/>
  <c r="V86" i="7"/>
  <c r="W86" i="7" s="1"/>
  <c r="AF86" i="7" s="1"/>
  <c r="T86" i="7"/>
  <c r="Y86" i="7" s="1"/>
  <c r="S86" i="7"/>
  <c r="R86" i="7"/>
  <c r="P86" i="7"/>
  <c r="N86" i="7"/>
  <c r="E86" i="7"/>
  <c r="D86" i="7"/>
  <c r="A86" i="7"/>
  <c r="AR85" i="7"/>
  <c r="AS85" i="7" s="1"/>
  <c r="X85" i="7"/>
  <c r="V85" i="7"/>
  <c r="W85" i="7" s="1"/>
  <c r="T85" i="7"/>
  <c r="Y85" i="7" s="1"/>
  <c r="S85" i="7"/>
  <c r="R85" i="7"/>
  <c r="P85" i="7"/>
  <c r="N85" i="7"/>
  <c r="E85" i="7"/>
  <c r="D85" i="7"/>
  <c r="A85" i="7"/>
  <c r="AR84" i="7"/>
  <c r="AS84" i="7" s="1"/>
  <c r="X84" i="7"/>
  <c r="V84" i="7"/>
  <c r="W84" i="7" s="1"/>
  <c r="T84" i="7"/>
  <c r="Y84" i="7" s="1"/>
  <c r="S84" i="7"/>
  <c r="R84" i="7"/>
  <c r="P84" i="7"/>
  <c r="N84" i="7"/>
  <c r="E84" i="7"/>
  <c r="D84" i="7"/>
  <c r="A84" i="7"/>
  <c r="AR83" i="7"/>
  <c r="AS83" i="7" s="1"/>
  <c r="X83" i="7"/>
  <c r="W83" i="7"/>
  <c r="V83" i="7"/>
  <c r="S83" i="7"/>
  <c r="R83" i="7"/>
  <c r="P83" i="7"/>
  <c r="T83" i="7" s="1"/>
  <c r="Y83" i="7" s="1"/>
  <c r="N83" i="7"/>
  <c r="E83" i="7"/>
  <c r="D83" i="7"/>
  <c r="A83" i="7"/>
  <c r="AR82" i="7"/>
  <c r="AS82" i="7" s="1"/>
  <c r="AK82" i="7"/>
  <c r="AL82" i="7" s="1"/>
  <c r="X82" i="7"/>
  <c r="W82" i="7"/>
  <c r="V82" i="7"/>
  <c r="S82" i="7"/>
  <c r="R82" i="7"/>
  <c r="P82" i="7"/>
  <c r="T82" i="7" s="1"/>
  <c r="Y82" i="7" s="1"/>
  <c r="N82" i="7"/>
  <c r="E82" i="7"/>
  <c r="D82" i="7"/>
  <c r="A82" i="7"/>
  <c r="AS81" i="7"/>
  <c r="AR81" i="7"/>
  <c r="X81" i="7"/>
  <c r="V81" i="7"/>
  <c r="W81" i="7" s="1"/>
  <c r="S81" i="7"/>
  <c r="R81" i="7"/>
  <c r="P81" i="7"/>
  <c r="T81" i="7" s="1"/>
  <c r="Y81" i="7" s="1"/>
  <c r="N81" i="7"/>
  <c r="E81" i="7"/>
  <c r="D81" i="7"/>
  <c r="A81" i="7"/>
  <c r="AR80" i="7"/>
  <c r="AS80" i="7" s="1"/>
  <c r="Z80" i="7"/>
  <c r="Y80" i="7"/>
  <c r="AE80" i="7" s="1"/>
  <c r="AF80" i="7" s="1"/>
  <c r="X80" i="7"/>
  <c r="W80" i="7"/>
  <c r="V80" i="7"/>
  <c r="T80" i="7"/>
  <c r="S80" i="7"/>
  <c r="R80" i="7"/>
  <c r="P80" i="7"/>
  <c r="N80" i="7"/>
  <c r="E80" i="7"/>
  <c r="D80" i="7"/>
  <c r="A80" i="7"/>
  <c r="AS79" i="7"/>
  <c r="AR79" i="7"/>
  <c r="X79" i="7"/>
  <c r="V79" i="7"/>
  <c r="W79" i="7" s="1"/>
  <c r="S79" i="7"/>
  <c r="T79" i="7" s="1"/>
  <c r="Y79" i="7" s="1"/>
  <c r="R79" i="7"/>
  <c r="P79" i="7"/>
  <c r="N79" i="7"/>
  <c r="E79" i="7"/>
  <c r="D79" i="7"/>
  <c r="A79" i="7"/>
  <c r="AR78" i="7"/>
  <c r="AS78" i="7" s="1"/>
  <c r="X78" i="7"/>
  <c r="W78" i="7"/>
  <c r="V78" i="7"/>
  <c r="S78" i="7"/>
  <c r="R78" i="7"/>
  <c r="P78" i="7"/>
  <c r="T78" i="7" s="1"/>
  <c r="Y78" i="7" s="1"/>
  <c r="N78" i="7"/>
  <c r="E78" i="7"/>
  <c r="D78" i="7"/>
  <c r="A78" i="7"/>
  <c r="AR77" i="7"/>
  <c r="AS77" i="7" s="1"/>
  <c r="X77" i="7"/>
  <c r="V77" i="7"/>
  <c r="W77" i="7" s="1"/>
  <c r="S77" i="7"/>
  <c r="R77" i="7"/>
  <c r="P77" i="7"/>
  <c r="T77" i="7" s="1"/>
  <c r="Y77" i="7" s="1"/>
  <c r="N77" i="7"/>
  <c r="E77" i="7"/>
  <c r="D77" i="7"/>
  <c r="A77" i="7"/>
  <c r="AR76" i="7"/>
  <c r="AS76" i="7" s="1"/>
  <c r="AE76" i="7"/>
  <c r="AF76" i="7" s="1"/>
  <c r="X76" i="7"/>
  <c r="W76" i="7"/>
  <c r="V76" i="7"/>
  <c r="S76" i="7"/>
  <c r="R76" i="7"/>
  <c r="P76" i="7"/>
  <c r="T76" i="7" s="1"/>
  <c r="Y76" i="7" s="1"/>
  <c r="N76" i="7"/>
  <c r="E76" i="7"/>
  <c r="D76" i="7"/>
  <c r="A76" i="7"/>
  <c r="AS75" i="7"/>
  <c r="AR75" i="7"/>
  <c r="X75" i="7"/>
  <c r="V75" i="7"/>
  <c r="W75" i="7" s="1"/>
  <c r="S75" i="7"/>
  <c r="T75" i="7" s="1"/>
  <c r="Y75" i="7" s="1"/>
  <c r="R75" i="7"/>
  <c r="P75" i="7"/>
  <c r="N75" i="7"/>
  <c r="E75" i="7"/>
  <c r="D75" i="7"/>
  <c r="A75" i="7"/>
  <c r="AS74" i="7"/>
  <c r="AR74" i="7"/>
  <c r="X74" i="7"/>
  <c r="V74" i="7"/>
  <c r="W74" i="7" s="1"/>
  <c r="S74" i="7"/>
  <c r="T74" i="7" s="1"/>
  <c r="Y74" i="7" s="1"/>
  <c r="R74" i="7"/>
  <c r="P74" i="7"/>
  <c r="N74" i="7"/>
  <c r="E74" i="7"/>
  <c r="D74" i="7"/>
  <c r="A74" i="7"/>
  <c r="AR73" i="7"/>
  <c r="AS73" i="7" s="1"/>
  <c r="AA73" i="7"/>
  <c r="Z73" i="7"/>
  <c r="X73" i="7"/>
  <c r="V73" i="7"/>
  <c r="W73" i="7" s="1"/>
  <c r="T73" i="7"/>
  <c r="Y73" i="7" s="1"/>
  <c r="S73" i="7"/>
  <c r="R73" i="7"/>
  <c r="P73" i="7"/>
  <c r="N73" i="7"/>
  <c r="E73" i="7"/>
  <c r="D73" i="7"/>
  <c r="A73" i="7"/>
  <c r="AR72" i="7"/>
  <c r="AS72" i="7" s="1"/>
  <c r="X72" i="7"/>
  <c r="V72" i="7"/>
  <c r="W72" i="7" s="1"/>
  <c r="T72" i="7"/>
  <c r="Y72" i="7" s="1"/>
  <c r="S72" i="7"/>
  <c r="R72" i="7"/>
  <c r="P72" i="7"/>
  <c r="N72" i="7"/>
  <c r="E72" i="7"/>
  <c r="D72" i="7"/>
  <c r="A72" i="7"/>
  <c r="AR71" i="7"/>
  <c r="AS71" i="7" s="1"/>
  <c r="X71" i="7"/>
  <c r="W71" i="7"/>
  <c r="V71" i="7"/>
  <c r="S71" i="7"/>
  <c r="R71" i="7"/>
  <c r="P71" i="7"/>
  <c r="T71" i="7" s="1"/>
  <c r="Y71" i="7" s="1"/>
  <c r="N71" i="7"/>
  <c r="E71" i="7"/>
  <c r="D71" i="7"/>
  <c r="A71" i="7"/>
  <c r="AR70" i="7"/>
  <c r="AS70" i="7" s="1"/>
  <c r="X70" i="7"/>
  <c r="W70" i="7"/>
  <c r="V70" i="7"/>
  <c r="S70" i="7"/>
  <c r="R70" i="7"/>
  <c r="P70" i="7"/>
  <c r="T70" i="7" s="1"/>
  <c r="Y70" i="7" s="1"/>
  <c r="N70" i="7"/>
  <c r="E70" i="7"/>
  <c r="D70" i="7"/>
  <c r="A70" i="7"/>
  <c r="AS69" i="7"/>
  <c r="AR69" i="7"/>
  <c r="X69" i="7"/>
  <c r="W69" i="7"/>
  <c r="V69" i="7"/>
  <c r="S69" i="7"/>
  <c r="R69" i="7"/>
  <c r="P69" i="7"/>
  <c r="N69" i="7"/>
  <c r="E69" i="7"/>
  <c r="D69" i="7"/>
  <c r="A69" i="7"/>
  <c r="AR68" i="7"/>
  <c r="AS68" i="7" s="1"/>
  <c r="X68" i="7"/>
  <c r="W68" i="7"/>
  <c r="V68" i="7"/>
  <c r="T68" i="7"/>
  <c r="Y68" i="7" s="1"/>
  <c r="S68" i="7"/>
  <c r="R68" i="7"/>
  <c r="P68" i="7"/>
  <c r="N68" i="7"/>
  <c r="E68" i="7"/>
  <c r="D68" i="7"/>
  <c r="A68" i="7"/>
  <c r="AS67" i="7"/>
  <c r="AR67" i="7"/>
  <c r="X67" i="7"/>
  <c r="W67" i="7"/>
  <c r="V67" i="7"/>
  <c r="T67" i="7"/>
  <c r="Y67" i="7" s="1"/>
  <c r="S67" i="7"/>
  <c r="R67" i="7"/>
  <c r="P67" i="7"/>
  <c r="N67" i="7"/>
  <c r="E67" i="7"/>
  <c r="D67" i="7"/>
  <c r="A67" i="7"/>
  <c r="AR66" i="7"/>
  <c r="AS66" i="7" s="1"/>
  <c r="X66" i="7"/>
  <c r="W66" i="7"/>
  <c r="V66" i="7"/>
  <c r="S66" i="7"/>
  <c r="R66" i="7"/>
  <c r="P66" i="7"/>
  <c r="T66" i="7" s="1"/>
  <c r="Y66" i="7" s="1"/>
  <c r="N66" i="7"/>
  <c r="E66" i="7"/>
  <c r="D66" i="7"/>
  <c r="A66" i="7"/>
  <c r="AR65" i="7"/>
  <c r="AS65" i="7" s="1"/>
  <c r="AE65" i="7"/>
  <c r="AF65" i="7" s="1"/>
  <c r="X65" i="7"/>
  <c r="V65" i="7"/>
  <c r="W65" i="7" s="1"/>
  <c r="S65" i="7"/>
  <c r="R65" i="7"/>
  <c r="P65" i="7"/>
  <c r="T65" i="7" s="1"/>
  <c r="Y65" i="7" s="1"/>
  <c r="N65" i="7"/>
  <c r="E65" i="7"/>
  <c r="D65" i="7"/>
  <c r="A65" i="7"/>
  <c r="AR64" i="7"/>
  <c r="AS64" i="7" s="1"/>
  <c r="Y64" i="7"/>
  <c r="AE64" i="7" s="1"/>
  <c r="X64" i="7"/>
  <c r="W64" i="7"/>
  <c r="Z64" i="7" s="1"/>
  <c r="V64" i="7"/>
  <c r="T64" i="7"/>
  <c r="S64" i="7"/>
  <c r="R64" i="7"/>
  <c r="P64" i="7"/>
  <c r="N64" i="7"/>
  <c r="E64" i="7"/>
  <c r="D64" i="7"/>
  <c r="A64" i="7"/>
  <c r="AR63" i="7"/>
  <c r="AS63" i="7" s="1"/>
  <c r="AE63" i="7"/>
  <c r="X63" i="7"/>
  <c r="V63" i="7"/>
  <c r="W63" i="7" s="1"/>
  <c r="S63" i="7"/>
  <c r="R63" i="7"/>
  <c r="P63" i="7"/>
  <c r="T63" i="7" s="1"/>
  <c r="Y63" i="7" s="1"/>
  <c r="N63" i="7"/>
  <c r="E63" i="7"/>
  <c r="D63" i="7"/>
  <c r="A63" i="7"/>
  <c r="AR62" i="7"/>
  <c r="AS62" i="7" s="1"/>
  <c r="AK62" i="7"/>
  <c r="AL62" i="7" s="1"/>
  <c r="Z62" i="7"/>
  <c r="Y62" i="7"/>
  <c r="X62" i="7"/>
  <c r="W62" i="7"/>
  <c r="V62" i="7"/>
  <c r="S62" i="7"/>
  <c r="R62" i="7"/>
  <c r="P62" i="7"/>
  <c r="T62" i="7" s="1"/>
  <c r="N62" i="7"/>
  <c r="E62" i="7"/>
  <c r="D62" i="7"/>
  <c r="A62" i="7"/>
  <c r="AS61" i="7"/>
  <c r="AR61" i="7"/>
  <c r="X61" i="7"/>
  <c r="W61" i="7"/>
  <c r="V61" i="7"/>
  <c r="T61" i="7"/>
  <c r="Y61" i="7" s="1"/>
  <c r="S61" i="7"/>
  <c r="R61" i="7"/>
  <c r="P61" i="7"/>
  <c r="N61" i="7"/>
  <c r="E61" i="7"/>
  <c r="D61" i="7"/>
  <c r="A61" i="7"/>
  <c r="AR60" i="7"/>
  <c r="AS60" i="7" s="1"/>
  <c r="X60" i="7"/>
  <c r="W60" i="7"/>
  <c r="V60" i="7"/>
  <c r="S60" i="7"/>
  <c r="R60" i="7"/>
  <c r="P60" i="7"/>
  <c r="T60" i="7" s="1"/>
  <c r="Y60" i="7" s="1"/>
  <c r="N60" i="7"/>
  <c r="E60" i="7"/>
  <c r="D60" i="7"/>
  <c r="A60" i="7"/>
  <c r="AS59" i="7"/>
  <c r="AR59" i="7"/>
  <c r="Y59" i="7"/>
  <c r="AE59" i="7" s="1"/>
  <c r="X59" i="7"/>
  <c r="W59" i="7"/>
  <c r="V59" i="7"/>
  <c r="T59" i="7"/>
  <c r="S59" i="7"/>
  <c r="R59" i="7"/>
  <c r="P59" i="7"/>
  <c r="N59" i="7"/>
  <c r="E59" i="7"/>
  <c r="D59" i="7"/>
  <c r="A59" i="7"/>
  <c r="AR58" i="7"/>
  <c r="AS58" i="7" s="1"/>
  <c r="X58" i="7"/>
  <c r="V58" i="7"/>
  <c r="W58" i="7" s="1"/>
  <c r="S58" i="7"/>
  <c r="R58" i="7"/>
  <c r="P58" i="7"/>
  <c r="T58" i="7" s="1"/>
  <c r="Y58" i="7" s="1"/>
  <c r="N58" i="7"/>
  <c r="E58" i="7"/>
  <c r="D58" i="7"/>
  <c r="A58" i="7"/>
  <c r="AS57" i="7"/>
  <c r="AR57" i="7"/>
  <c r="X57" i="7"/>
  <c r="W57" i="7"/>
  <c r="V57" i="7"/>
  <c r="S57" i="7"/>
  <c r="R57" i="7"/>
  <c r="P57" i="7"/>
  <c r="T57" i="7" s="1"/>
  <c r="Y57" i="7" s="1"/>
  <c r="N57" i="7"/>
  <c r="E57" i="7"/>
  <c r="D57" i="7"/>
  <c r="A57" i="7"/>
  <c r="AR56" i="7"/>
  <c r="AS56" i="7" s="1"/>
  <c r="AE56" i="7"/>
  <c r="AF56" i="7" s="1"/>
  <c r="X56" i="7"/>
  <c r="V56" i="7"/>
  <c r="W56" i="7" s="1"/>
  <c r="S56" i="7"/>
  <c r="T56" i="7" s="1"/>
  <c r="Y56" i="7" s="1"/>
  <c r="R56" i="7"/>
  <c r="P56" i="7"/>
  <c r="N56" i="7"/>
  <c r="E56" i="7"/>
  <c r="D56" i="7"/>
  <c r="A56" i="7"/>
  <c r="AR55" i="7"/>
  <c r="AS55" i="7" s="1"/>
  <c r="X55" i="7"/>
  <c r="V55" i="7"/>
  <c r="W55" i="7" s="1"/>
  <c r="S55" i="7"/>
  <c r="R55" i="7"/>
  <c r="P55" i="7"/>
  <c r="T55" i="7" s="1"/>
  <c r="Y55" i="7" s="1"/>
  <c r="N55" i="7"/>
  <c r="E55" i="7"/>
  <c r="D55" i="7"/>
  <c r="A55" i="7"/>
  <c r="AS54" i="7"/>
  <c r="AR54" i="7"/>
  <c r="X54" i="7"/>
  <c r="V54" i="7"/>
  <c r="W54" i="7" s="1"/>
  <c r="T54" i="7"/>
  <c r="Y54" i="7" s="1"/>
  <c r="S54" i="7"/>
  <c r="R54" i="7"/>
  <c r="P54" i="7"/>
  <c r="N54" i="7"/>
  <c r="E54" i="7"/>
  <c r="D54" i="7"/>
  <c r="A54" i="7"/>
  <c r="AS53" i="7"/>
  <c r="AR53" i="7"/>
  <c r="X53" i="7"/>
  <c r="V53" i="7"/>
  <c r="W53" i="7" s="1"/>
  <c r="S53" i="7"/>
  <c r="R53" i="7"/>
  <c r="P53" i="7"/>
  <c r="T53" i="7" s="1"/>
  <c r="Y53" i="7" s="1"/>
  <c r="N53" i="7"/>
  <c r="E53" i="7"/>
  <c r="D53" i="7"/>
  <c r="A53" i="7"/>
  <c r="AR52" i="7"/>
  <c r="AS52" i="7" s="1"/>
  <c r="Y52" i="7"/>
  <c r="AE52" i="7" s="1"/>
  <c r="AF52" i="7" s="1"/>
  <c r="X52" i="7"/>
  <c r="W52" i="7"/>
  <c r="V52" i="7"/>
  <c r="T52" i="7"/>
  <c r="S52" i="7"/>
  <c r="R52" i="7"/>
  <c r="P52" i="7"/>
  <c r="N52" i="7"/>
  <c r="E52" i="7"/>
  <c r="D52" i="7"/>
  <c r="A52" i="7"/>
  <c r="AR51" i="7"/>
  <c r="AS51" i="7" s="1"/>
  <c r="X51" i="7"/>
  <c r="V51" i="7"/>
  <c r="W51" i="7" s="1"/>
  <c r="S51" i="7"/>
  <c r="R51" i="7"/>
  <c r="P51" i="7"/>
  <c r="T51" i="7" s="1"/>
  <c r="Y51" i="7" s="1"/>
  <c r="N51" i="7"/>
  <c r="E51" i="7"/>
  <c r="D51" i="7"/>
  <c r="A51" i="7"/>
  <c r="AR50" i="7"/>
  <c r="AS50" i="7" s="1"/>
  <c r="AK50" i="7"/>
  <c r="AL50" i="7" s="1"/>
  <c r="Z50" i="7"/>
  <c r="X50" i="7"/>
  <c r="W50" i="7"/>
  <c r="V50" i="7"/>
  <c r="S50" i="7"/>
  <c r="R50" i="7"/>
  <c r="P50" i="7"/>
  <c r="T50" i="7" s="1"/>
  <c r="Y50" i="7" s="1"/>
  <c r="N50" i="7"/>
  <c r="E50" i="7"/>
  <c r="D50" i="7"/>
  <c r="A50" i="7"/>
  <c r="AS49" i="7"/>
  <c r="AR49" i="7"/>
  <c r="X49" i="7"/>
  <c r="V49" i="7"/>
  <c r="W49" i="7" s="1"/>
  <c r="S49" i="7"/>
  <c r="T49" i="7" s="1"/>
  <c r="Y49" i="7" s="1"/>
  <c r="R49" i="7"/>
  <c r="P49" i="7"/>
  <c r="N49" i="7"/>
  <c r="E49" i="7"/>
  <c r="D49" i="7"/>
  <c r="A49" i="7"/>
  <c r="AR48" i="7"/>
  <c r="AS48" i="7" s="1"/>
  <c r="X48" i="7"/>
  <c r="W48" i="7"/>
  <c r="V48" i="7"/>
  <c r="S48" i="7"/>
  <c r="R48" i="7"/>
  <c r="P48" i="7"/>
  <c r="T48" i="7" s="1"/>
  <c r="Y48" i="7" s="1"/>
  <c r="N48" i="7"/>
  <c r="E48" i="7"/>
  <c r="D48" i="7"/>
  <c r="A48" i="7"/>
  <c r="AR47" i="7"/>
  <c r="AS47" i="7" s="1"/>
  <c r="AI47" i="7"/>
  <c r="AA47" i="7"/>
  <c r="AC47" i="7" s="1"/>
  <c r="Y47" i="7"/>
  <c r="AE47" i="7" s="1"/>
  <c r="X47" i="7"/>
  <c r="V47" i="7"/>
  <c r="W47" i="7" s="1"/>
  <c r="Z47" i="7" s="1"/>
  <c r="T47" i="7"/>
  <c r="S47" i="7"/>
  <c r="R47" i="7"/>
  <c r="P47" i="7"/>
  <c r="N47" i="7"/>
  <c r="E47" i="7"/>
  <c r="D47" i="7"/>
  <c r="A47" i="7"/>
  <c r="AR46" i="7"/>
  <c r="AS46" i="7" s="1"/>
  <c r="X46" i="7"/>
  <c r="V46" i="7"/>
  <c r="W46" i="7" s="1"/>
  <c r="S46" i="7"/>
  <c r="R46" i="7"/>
  <c r="P46" i="7"/>
  <c r="T46" i="7" s="1"/>
  <c r="Y46" i="7" s="1"/>
  <c r="N46" i="7"/>
  <c r="E46" i="7"/>
  <c r="D46" i="7"/>
  <c r="A46" i="7"/>
  <c r="AR45" i="7"/>
  <c r="AS45" i="7" s="1"/>
  <c r="AK45" i="7"/>
  <c r="AL45" i="7" s="1"/>
  <c r="X45" i="7"/>
  <c r="W45" i="7"/>
  <c r="V45" i="7"/>
  <c r="S45" i="7"/>
  <c r="R45" i="7"/>
  <c r="P45" i="7"/>
  <c r="T45" i="7" s="1"/>
  <c r="Y45" i="7" s="1"/>
  <c r="N45" i="7"/>
  <c r="E45" i="7"/>
  <c r="D45" i="7"/>
  <c r="A45" i="7"/>
  <c r="AS44" i="7"/>
  <c r="AR44" i="7"/>
  <c r="X44" i="7"/>
  <c r="W44" i="7"/>
  <c r="V44" i="7"/>
  <c r="S44" i="7"/>
  <c r="T44" i="7" s="1"/>
  <c r="Y44" i="7" s="1"/>
  <c r="R44" i="7"/>
  <c r="P44" i="7"/>
  <c r="N44" i="7"/>
  <c r="E44" i="7"/>
  <c r="D44" i="7"/>
  <c r="A44" i="7"/>
  <c r="AR43" i="7"/>
  <c r="AS43" i="7" s="1"/>
  <c r="X43" i="7"/>
  <c r="V43" i="7"/>
  <c r="W43" i="7" s="1"/>
  <c r="S43" i="7"/>
  <c r="R43" i="7"/>
  <c r="P43" i="7"/>
  <c r="T43" i="7" s="1"/>
  <c r="Y43" i="7" s="1"/>
  <c r="N43" i="7"/>
  <c r="E43" i="7"/>
  <c r="D43" i="7"/>
  <c r="A43" i="7"/>
  <c r="AS42" i="7"/>
  <c r="AR42" i="7"/>
  <c r="X42" i="7"/>
  <c r="V42" i="7"/>
  <c r="W42" i="7" s="1"/>
  <c r="T42" i="7"/>
  <c r="Y42" i="7" s="1"/>
  <c r="S42" i="7"/>
  <c r="R42" i="7"/>
  <c r="P42" i="7"/>
  <c r="N42" i="7"/>
  <c r="E42" i="7"/>
  <c r="D42" i="7"/>
  <c r="A42" i="7"/>
  <c r="AS41" i="7"/>
  <c r="AR41" i="7"/>
  <c r="X41" i="7"/>
  <c r="V41" i="7"/>
  <c r="W41" i="7" s="1"/>
  <c r="S41" i="7"/>
  <c r="R41" i="7"/>
  <c r="P41" i="7"/>
  <c r="T41" i="7" s="1"/>
  <c r="Y41" i="7" s="1"/>
  <c r="N41" i="7"/>
  <c r="E41" i="7"/>
  <c r="D41" i="7"/>
  <c r="A41" i="7"/>
  <c r="AR40" i="7"/>
  <c r="AS40" i="7" s="1"/>
  <c r="X40" i="7"/>
  <c r="W40" i="7"/>
  <c r="V40" i="7"/>
  <c r="S40" i="7"/>
  <c r="R40" i="7"/>
  <c r="P40" i="7"/>
  <c r="T40" i="7" s="1"/>
  <c r="Y40" i="7" s="1"/>
  <c r="N40" i="7"/>
  <c r="E40" i="7"/>
  <c r="D40" i="7"/>
  <c r="A40" i="7"/>
  <c r="AR39" i="7"/>
  <c r="AS39" i="7" s="1"/>
  <c r="X39" i="7"/>
  <c r="V39" i="7"/>
  <c r="W39" i="7" s="1"/>
  <c r="S39" i="7"/>
  <c r="R39" i="7"/>
  <c r="P39" i="7"/>
  <c r="T39" i="7" s="1"/>
  <c r="Y39" i="7" s="1"/>
  <c r="N39" i="7"/>
  <c r="E39" i="7"/>
  <c r="D39" i="7"/>
  <c r="A39" i="7"/>
  <c r="AR38" i="7"/>
  <c r="AS38" i="7" s="1"/>
  <c r="Y38" i="7"/>
  <c r="X38" i="7"/>
  <c r="V38" i="7"/>
  <c r="W38" i="7" s="1"/>
  <c r="S38" i="7"/>
  <c r="R38" i="7"/>
  <c r="P38" i="7"/>
  <c r="T38" i="7" s="1"/>
  <c r="N38" i="7"/>
  <c r="E38" i="7"/>
  <c r="D38" i="7"/>
  <c r="A38" i="7"/>
  <c r="AS37" i="7"/>
  <c r="AR37" i="7"/>
  <c r="X37" i="7"/>
  <c r="V37" i="7"/>
  <c r="W37" i="7" s="1"/>
  <c r="T37" i="7"/>
  <c r="Y37" i="7" s="1"/>
  <c r="S37" i="7"/>
  <c r="R37" i="7"/>
  <c r="P37" i="7"/>
  <c r="N37" i="7"/>
  <c r="E37" i="7"/>
  <c r="D37" i="7"/>
  <c r="A37" i="7"/>
  <c r="AR36" i="7"/>
  <c r="AS36" i="7" s="1"/>
  <c r="AO36" i="7"/>
  <c r="AM36" i="7"/>
  <c r="AC36" i="7"/>
  <c r="AA36" i="7"/>
  <c r="AG36" i="7" s="1"/>
  <c r="X36" i="7"/>
  <c r="V36" i="7"/>
  <c r="W36" i="7" s="1"/>
  <c r="S36" i="7"/>
  <c r="R36" i="7"/>
  <c r="P36" i="7"/>
  <c r="T36" i="7" s="1"/>
  <c r="Y36" i="7" s="1"/>
  <c r="N36" i="7"/>
  <c r="E36" i="7"/>
  <c r="D36" i="7"/>
  <c r="A36" i="7"/>
  <c r="AR35" i="7"/>
  <c r="AS35" i="7" s="1"/>
  <c r="AA35" i="7"/>
  <c r="AC35" i="7" s="1"/>
  <c r="Y35" i="7"/>
  <c r="AE35" i="7" s="1"/>
  <c r="X35" i="7"/>
  <c r="V35" i="7"/>
  <c r="W35" i="7" s="1"/>
  <c r="Z35" i="7" s="1"/>
  <c r="T35" i="7"/>
  <c r="S35" i="7"/>
  <c r="R35" i="7"/>
  <c r="P35" i="7"/>
  <c r="N35" i="7"/>
  <c r="E35" i="7"/>
  <c r="D35" i="7"/>
  <c r="A35" i="7"/>
  <c r="AR34" i="7"/>
  <c r="AS34" i="7" s="1"/>
  <c r="X34" i="7"/>
  <c r="V34" i="7"/>
  <c r="W34" i="7" s="1"/>
  <c r="S34" i="7"/>
  <c r="R34" i="7"/>
  <c r="P34" i="7"/>
  <c r="T34" i="7" s="1"/>
  <c r="Y34" i="7" s="1"/>
  <c r="N34" i="7"/>
  <c r="E34" i="7"/>
  <c r="D34" i="7"/>
  <c r="A34" i="7"/>
  <c r="AR33" i="7"/>
  <c r="AS33" i="7" s="1"/>
  <c r="AL33" i="7"/>
  <c r="AK33" i="7"/>
  <c r="Z33" i="7"/>
  <c r="Y33" i="7"/>
  <c r="X33" i="7"/>
  <c r="W33" i="7"/>
  <c r="V33" i="7"/>
  <c r="T33" i="7"/>
  <c r="S33" i="7"/>
  <c r="R33" i="7"/>
  <c r="P33" i="7"/>
  <c r="N33" i="7"/>
  <c r="E33" i="7"/>
  <c r="D33" i="7"/>
  <c r="A33" i="7"/>
  <c r="AR32" i="7"/>
  <c r="AS32" i="7" s="1"/>
  <c r="X32" i="7"/>
  <c r="W32" i="7"/>
  <c r="V32" i="7"/>
  <c r="T32" i="7"/>
  <c r="Y32" i="7" s="1"/>
  <c r="S32" i="7"/>
  <c r="R32" i="7"/>
  <c r="P32" i="7"/>
  <c r="N32" i="7"/>
  <c r="E32" i="7"/>
  <c r="D32" i="7"/>
  <c r="A32" i="7"/>
  <c r="AR31" i="7"/>
  <c r="AS31" i="7" s="1"/>
  <c r="AL31" i="7"/>
  <c r="AE31" i="7"/>
  <c r="AF31" i="7" s="1"/>
  <c r="AA31" i="7"/>
  <c r="Z31" i="7"/>
  <c r="X31" i="7"/>
  <c r="W31" i="7"/>
  <c r="V31" i="7"/>
  <c r="S31" i="7"/>
  <c r="R31" i="7"/>
  <c r="P31" i="7"/>
  <c r="T31" i="7" s="1"/>
  <c r="Y31" i="7" s="1"/>
  <c r="AK31" i="7" s="1"/>
  <c r="N31" i="7"/>
  <c r="E31" i="7"/>
  <c r="D31" i="7"/>
  <c r="A31" i="7"/>
  <c r="AS30" i="7"/>
  <c r="AR30" i="7"/>
  <c r="X30" i="7"/>
  <c r="W30" i="7"/>
  <c r="V30" i="7"/>
  <c r="T30" i="7"/>
  <c r="Y30" i="7" s="1"/>
  <c r="S30" i="7"/>
  <c r="R30" i="7"/>
  <c r="P30" i="7"/>
  <c r="N30" i="7"/>
  <c r="E30" i="7"/>
  <c r="D30" i="7"/>
  <c r="A30" i="7"/>
  <c r="AS29" i="7"/>
  <c r="AR29" i="7"/>
  <c r="X29" i="7"/>
  <c r="V29" i="7"/>
  <c r="W29" i="7" s="1"/>
  <c r="S29" i="7"/>
  <c r="R29" i="7"/>
  <c r="P29" i="7"/>
  <c r="T29" i="7" s="1"/>
  <c r="Y29" i="7" s="1"/>
  <c r="N29" i="7"/>
  <c r="E29" i="7"/>
  <c r="D29" i="7"/>
  <c r="A29" i="7"/>
  <c r="AR28" i="7"/>
  <c r="AS28" i="7" s="1"/>
  <c r="Y28" i="7"/>
  <c r="X28" i="7"/>
  <c r="W28" i="7"/>
  <c r="V28" i="7"/>
  <c r="S28" i="7"/>
  <c r="R28" i="7"/>
  <c r="P28" i="7"/>
  <c r="T28" i="7" s="1"/>
  <c r="N28" i="7"/>
  <c r="E28" i="7"/>
  <c r="D28" i="7"/>
  <c r="A28" i="7"/>
  <c r="AR27" i="7"/>
  <c r="AS27" i="7" s="1"/>
  <c r="X27" i="7"/>
  <c r="V27" i="7"/>
  <c r="W27" i="7" s="1"/>
  <c r="S27" i="7"/>
  <c r="R27" i="7"/>
  <c r="P27" i="7"/>
  <c r="N27" i="7"/>
  <c r="E27" i="7"/>
  <c r="D27" i="7"/>
  <c r="A27" i="7"/>
  <c r="AR26" i="7"/>
  <c r="AS26" i="7" s="1"/>
  <c r="AK26" i="7"/>
  <c r="AL26" i="7" s="1"/>
  <c r="AC26" i="7"/>
  <c r="AI26" i="7" s="1"/>
  <c r="AA26" i="7"/>
  <c r="Y26" i="7"/>
  <c r="AE26" i="7" s="1"/>
  <c r="X26" i="7"/>
  <c r="V26" i="7"/>
  <c r="W26" i="7" s="1"/>
  <c r="S26" i="7"/>
  <c r="R26" i="7"/>
  <c r="P26" i="7"/>
  <c r="T26" i="7" s="1"/>
  <c r="N26" i="7"/>
  <c r="E26" i="7"/>
  <c r="D26" i="7"/>
  <c r="A26" i="7"/>
  <c r="AS25" i="7"/>
  <c r="AR25" i="7"/>
  <c r="X25" i="7"/>
  <c r="V25" i="7"/>
  <c r="W25" i="7" s="1"/>
  <c r="T25" i="7"/>
  <c r="Y25" i="7" s="1"/>
  <c r="S25" i="7"/>
  <c r="R25" i="7"/>
  <c r="P25" i="7"/>
  <c r="N25" i="7"/>
  <c r="E25" i="7"/>
  <c r="D25" i="7"/>
  <c r="A25" i="7"/>
  <c r="AR24" i="7"/>
  <c r="AS24" i="7" s="1"/>
  <c r="X24" i="7"/>
  <c r="V24" i="7"/>
  <c r="W24" i="7" s="1"/>
  <c r="S24" i="7"/>
  <c r="R24" i="7"/>
  <c r="P24" i="7"/>
  <c r="T24" i="7" s="1"/>
  <c r="Y24" i="7" s="1"/>
  <c r="AK24" i="7" s="1"/>
  <c r="AL24" i="7" s="1"/>
  <c r="N24" i="7"/>
  <c r="E24" i="7"/>
  <c r="D24" i="7"/>
  <c r="A24" i="7"/>
  <c r="AR23" i="7"/>
  <c r="AS23" i="7" s="1"/>
  <c r="Y23" i="7"/>
  <c r="X23" i="7"/>
  <c r="W23" i="7"/>
  <c r="V23" i="7"/>
  <c r="T23" i="7"/>
  <c r="S23" i="7"/>
  <c r="R23" i="7"/>
  <c r="P23" i="7"/>
  <c r="N23" i="7"/>
  <c r="E23" i="7"/>
  <c r="D23" i="7"/>
  <c r="A23" i="7"/>
  <c r="AR22" i="7"/>
  <c r="AS22" i="7" s="1"/>
  <c r="X22" i="7"/>
  <c r="V22" i="7"/>
  <c r="W22" i="7" s="1"/>
  <c r="S22" i="7"/>
  <c r="R22" i="7"/>
  <c r="P22" i="7"/>
  <c r="T22" i="7" s="1"/>
  <c r="Y22" i="7" s="1"/>
  <c r="N22" i="7"/>
  <c r="E22" i="7"/>
  <c r="D22" i="7"/>
  <c r="A22" i="7"/>
  <c r="AR21" i="7"/>
  <c r="AS21" i="7" s="1"/>
  <c r="X21" i="7"/>
  <c r="W21" i="7"/>
  <c r="V21" i="7"/>
  <c r="S21" i="7"/>
  <c r="R21" i="7"/>
  <c r="P21" i="7"/>
  <c r="T21" i="7" s="1"/>
  <c r="Y21" i="7" s="1"/>
  <c r="N21" i="7"/>
  <c r="E21" i="7"/>
  <c r="D21" i="7"/>
  <c r="A21" i="7"/>
  <c r="AS20" i="7"/>
  <c r="AR20" i="7"/>
  <c r="X20" i="7"/>
  <c r="W20" i="7"/>
  <c r="V20" i="7"/>
  <c r="S20" i="7"/>
  <c r="R20" i="7"/>
  <c r="P20" i="7"/>
  <c r="T20" i="7" s="1"/>
  <c r="Y20" i="7" s="1"/>
  <c r="N20" i="7"/>
  <c r="E20" i="7"/>
  <c r="D20" i="7"/>
  <c r="A20" i="7"/>
  <c r="AR19" i="7"/>
  <c r="AS19" i="7" s="1"/>
  <c r="X19" i="7"/>
  <c r="V19" i="7"/>
  <c r="W19" i="7" s="1"/>
  <c r="S19" i="7"/>
  <c r="R19" i="7"/>
  <c r="P19" i="7"/>
  <c r="T19" i="7" s="1"/>
  <c r="Y19" i="7" s="1"/>
  <c r="N19" i="7"/>
  <c r="E19" i="7"/>
  <c r="D19" i="7"/>
  <c r="A19" i="7"/>
  <c r="AS18" i="7"/>
  <c r="AR18" i="7"/>
  <c r="X18" i="7"/>
  <c r="V18" i="7"/>
  <c r="W18" i="7" s="1"/>
  <c r="S18" i="7"/>
  <c r="T18" i="7" s="1"/>
  <c r="Y18" i="7" s="1"/>
  <c r="R18" i="7"/>
  <c r="P18" i="7"/>
  <c r="N18" i="7"/>
  <c r="E18" i="7"/>
  <c r="D18" i="7"/>
  <c r="A18" i="7"/>
  <c r="AR17" i="7"/>
  <c r="AS17" i="7" s="1"/>
  <c r="X17" i="7"/>
  <c r="V17" i="7"/>
  <c r="W17" i="7" s="1"/>
  <c r="T17" i="7"/>
  <c r="Y17" i="7" s="1"/>
  <c r="S17" i="7"/>
  <c r="R17" i="7"/>
  <c r="P17" i="7"/>
  <c r="N17" i="7"/>
  <c r="E17" i="7"/>
  <c r="D17" i="7"/>
  <c r="A17" i="7"/>
  <c r="AR16" i="7"/>
  <c r="AS16" i="7" s="1"/>
  <c r="Y16" i="7"/>
  <c r="X16" i="7"/>
  <c r="V16" i="7"/>
  <c r="W16" i="7" s="1"/>
  <c r="S16" i="7"/>
  <c r="R16" i="7"/>
  <c r="P16" i="7"/>
  <c r="T16" i="7" s="1"/>
  <c r="N16" i="7"/>
  <c r="E16" i="7"/>
  <c r="D16" i="7"/>
  <c r="A16" i="7"/>
  <c r="AS15" i="7"/>
  <c r="AR15" i="7"/>
  <c r="X15" i="7"/>
  <c r="W15" i="7"/>
  <c r="V15" i="7"/>
  <c r="S15" i="7"/>
  <c r="R15" i="7"/>
  <c r="P15" i="7"/>
  <c r="T15" i="7" s="1"/>
  <c r="Y15" i="7" s="1"/>
  <c r="N15" i="7"/>
  <c r="E15" i="7"/>
  <c r="D15" i="7"/>
  <c r="A15" i="7"/>
  <c r="AR14" i="7"/>
  <c r="AS14" i="7" s="1"/>
  <c r="Y14" i="7"/>
  <c r="X14" i="7"/>
  <c r="V14" i="7"/>
  <c r="W14" i="7" s="1"/>
  <c r="S14" i="7"/>
  <c r="R14" i="7"/>
  <c r="P14" i="7"/>
  <c r="T14" i="7" s="1"/>
  <c r="N14" i="7"/>
  <c r="E14" i="7"/>
  <c r="D14" i="7"/>
  <c r="A14" i="7"/>
  <c r="AR13" i="7"/>
  <c r="AS13" i="7" s="1"/>
  <c r="X13" i="7"/>
  <c r="W13" i="7"/>
  <c r="V13" i="7"/>
  <c r="S13" i="7"/>
  <c r="T13" i="7" s="1"/>
  <c r="Y13" i="7" s="1"/>
  <c r="R13" i="7"/>
  <c r="P13" i="7"/>
  <c r="N13" i="7"/>
  <c r="E13" i="7"/>
  <c r="D13" i="7"/>
  <c r="A13" i="7"/>
  <c r="AR12" i="7"/>
  <c r="AS12" i="7" s="1"/>
  <c r="X12" i="7"/>
  <c r="W12" i="7"/>
  <c r="V12" i="7"/>
  <c r="S12" i="7"/>
  <c r="R12" i="7"/>
  <c r="P12" i="7"/>
  <c r="T12" i="7" s="1"/>
  <c r="Y12" i="7" s="1"/>
  <c r="N12" i="7"/>
  <c r="E12" i="7"/>
  <c r="D12" i="7"/>
  <c r="A12" i="7"/>
  <c r="AR11" i="7"/>
  <c r="AS11" i="7" s="1"/>
  <c r="X11" i="7"/>
  <c r="V11" i="7"/>
  <c r="W11" i="7" s="1"/>
  <c r="S11" i="7"/>
  <c r="R11" i="7"/>
  <c r="P11" i="7"/>
  <c r="T11" i="7" s="1"/>
  <c r="Y11" i="7" s="1"/>
  <c r="N11" i="7"/>
  <c r="E11" i="7"/>
  <c r="D11" i="7"/>
  <c r="A11" i="7"/>
  <c r="AS10" i="7"/>
  <c r="AR10" i="7"/>
  <c r="X10" i="7"/>
  <c r="V10" i="7"/>
  <c r="W10" i="7" s="1"/>
  <c r="S10" i="7"/>
  <c r="R10" i="7"/>
  <c r="P10" i="7"/>
  <c r="T10" i="7" s="1"/>
  <c r="Y10" i="7" s="1"/>
  <c r="N10" i="7"/>
  <c r="E10" i="7"/>
  <c r="D10" i="7"/>
  <c r="A10" i="7"/>
  <c r="AS9" i="7"/>
  <c r="AR9" i="7"/>
  <c r="X9" i="7"/>
  <c r="V9" i="7"/>
  <c r="W9" i="7" s="1"/>
  <c r="S9" i="7"/>
  <c r="T9" i="7" s="1"/>
  <c r="Y9" i="7" s="1"/>
  <c r="R9" i="7"/>
  <c r="P9" i="7"/>
  <c r="N9" i="7"/>
  <c r="E9" i="7"/>
  <c r="D9" i="7"/>
  <c r="A9" i="7"/>
  <c r="AR8" i="7"/>
  <c r="AS8" i="7" s="1"/>
  <c r="AA8" i="7"/>
  <c r="X8" i="7"/>
  <c r="V8" i="7"/>
  <c r="W8" i="7" s="1"/>
  <c r="AB8" i="7" s="1"/>
  <c r="T8" i="7"/>
  <c r="Y8" i="7" s="1"/>
  <c r="S8" i="7"/>
  <c r="R8" i="7"/>
  <c r="P8" i="7"/>
  <c r="N8" i="7"/>
  <c r="E8" i="7"/>
  <c r="D8" i="7"/>
  <c r="A8" i="7"/>
  <c r="AR7" i="7"/>
  <c r="AS7" i="7" s="1"/>
  <c r="X7" i="7"/>
  <c r="W7" i="7"/>
  <c r="V7" i="7"/>
  <c r="S7" i="7"/>
  <c r="R7" i="7"/>
  <c r="P7" i="7"/>
  <c r="T7" i="7" s="1"/>
  <c r="Y7" i="7" s="1"/>
  <c r="N7" i="7"/>
  <c r="E7" i="7"/>
  <c r="D7" i="7"/>
  <c r="A7" i="7"/>
  <c r="Z156" i="6"/>
  <c r="S156" i="6"/>
  <c r="P156" i="6"/>
  <c r="D156" i="6"/>
  <c r="C156" i="6"/>
  <c r="A156" i="6"/>
  <c r="Z155" i="6"/>
  <c r="S155" i="6"/>
  <c r="P155" i="6"/>
  <c r="D155" i="6"/>
  <c r="C155" i="6"/>
  <c r="A155" i="6"/>
  <c r="Z154" i="6"/>
  <c r="S154" i="6"/>
  <c r="P154" i="6"/>
  <c r="D154" i="6"/>
  <c r="C154" i="6"/>
  <c r="A154" i="6"/>
  <c r="Z153" i="6"/>
  <c r="S153" i="6"/>
  <c r="P153" i="6"/>
  <c r="D153" i="6"/>
  <c r="C153" i="6"/>
  <c r="A153" i="6"/>
  <c r="Z152" i="6"/>
  <c r="S152" i="6"/>
  <c r="P152" i="6"/>
  <c r="D152" i="6"/>
  <c r="C152" i="6"/>
  <c r="A152" i="6"/>
  <c r="Z151" i="6"/>
  <c r="S151" i="6"/>
  <c r="P151" i="6"/>
  <c r="D151" i="6"/>
  <c r="C151" i="6"/>
  <c r="A151" i="6"/>
  <c r="Z150" i="6"/>
  <c r="S150" i="6"/>
  <c r="P150" i="6"/>
  <c r="D150" i="6"/>
  <c r="C150" i="6"/>
  <c r="A150" i="6"/>
  <c r="Z149" i="6"/>
  <c r="S149" i="6"/>
  <c r="P149" i="6"/>
  <c r="D149" i="6"/>
  <c r="C149" i="6"/>
  <c r="A149" i="6"/>
  <c r="Z148" i="6"/>
  <c r="S148" i="6"/>
  <c r="P148" i="6"/>
  <c r="D148" i="6"/>
  <c r="C148" i="6"/>
  <c r="A148" i="6"/>
  <c r="Z147" i="6"/>
  <c r="S147" i="6"/>
  <c r="P147" i="6"/>
  <c r="D147" i="6"/>
  <c r="C147" i="6"/>
  <c r="A147" i="6"/>
  <c r="Z146" i="6"/>
  <c r="S146" i="6"/>
  <c r="P146" i="6"/>
  <c r="D146" i="6"/>
  <c r="C146" i="6"/>
  <c r="A146" i="6"/>
  <c r="Z145" i="6"/>
  <c r="S145" i="6"/>
  <c r="P145" i="6"/>
  <c r="D145" i="6"/>
  <c r="C145" i="6"/>
  <c r="A145" i="6"/>
  <c r="Z144" i="6"/>
  <c r="S144" i="6"/>
  <c r="P144" i="6"/>
  <c r="D144" i="6"/>
  <c r="C144" i="6"/>
  <c r="A144" i="6"/>
  <c r="Z143" i="6"/>
  <c r="S143" i="6"/>
  <c r="P143" i="6"/>
  <c r="D143" i="6"/>
  <c r="C143" i="6"/>
  <c r="A143" i="6"/>
  <c r="Z142" i="6"/>
  <c r="S142" i="6"/>
  <c r="P142" i="6"/>
  <c r="D142" i="6"/>
  <c r="C142" i="6"/>
  <c r="A142" i="6"/>
  <c r="Z141" i="6"/>
  <c r="S141" i="6"/>
  <c r="P141" i="6"/>
  <c r="D141" i="6"/>
  <c r="C141" i="6"/>
  <c r="A141" i="6"/>
  <c r="Z140" i="6"/>
  <c r="S140" i="6"/>
  <c r="P140" i="6"/>
  <c r="D140" i="6"/>
  <c r="C140" i="6"/>
  <c r="A140" i="6"/>
  <c r="Z139" i="6"/>
  <c r="S139" i="6"/>
  <c r="P139" i="6"/>
  <c r="D139" i="6"/>
  <c r="C139" i="6"/>
  <c r="A139" i="6"/>
  <c r="Z138" i="6"/>
  <c r="S138" i="6"/>
  <c r="P138" i="6"/>
  <c r="D138" i="6"/>
  <c r="C138" i="6"/>
  <c r="A138" i="6"/>
  <c r="Z137" i="6"/>
  <c r="S137" i="6"/>
  <c r="P137" i="6"/>
  <c r="D137" i="6"/>
  <c r="C137" i="6"/>
  <c r="A137" i="6"/>
  <c r="Z136" i="6"/>
  <c r="S136" i="6"/>
  <c r="P136" i="6"/>
  <c r="D136" i="6"/>
  <c r="C136" i="6"/>
  <c r="A136" i="6"/>
  <c r="Z135" i="6"/>
  <c r="S135" i="6"/>
  <c r="P135" i="6"/>
  <c r="D135" i="6"/>
  <c r="C135" i="6"/>
  <c r="A135" i="6"/>
  <c r="Z134" i="6"/>
  <c r="S134" i="6"/>
  <c r="P134" i="6"/>
  <c r="D134" i="6"/>
  <c r="C134" i="6"/>
  <c r="A134" i="6"/>
  <c r="Z133" i="6"/>
  <c r="S133" i="6"/>
  <c r="P133" i="6"/>
  <c r="D133" i="6"/>
  <c r="C133" i="6"/>
  <c r="A133" i="6"/>
  <c r="Z132" i="6"/>
  <c r="S132" i="6"/>
  <c r="P132" i="6"/>
  <c r="D132" i="6"/>
  <c r="C132" i="6"/>
  <c r="A132" i="6"/>
  <c r="Z131" i="6"/>
  <c r="S131" i="6"/>
  <c r="P131" i="6"/>
  <c r="D131" i="6"/>
  <c r="C131" i="6"/>
  <c r="A131" i="6"/>
  <c r="Z130" i="6"/>
  <c r="S130" i="6"/>
  <c r="P130" i="6"/>
  <c r="D130" i="6"/>
  <c r="C130" i="6"/>
  <c r="A130" i="6"/>
  <c r="Z129" i="6"/>
  <c r="S129" i="6"/>
  <c r="P129" i="6"/>
  <c r="D129" i="6"/>
  <c r="C129" i="6"/>
  <c r="A129" i="6"/>
  <c r="Z128" i="6"/>
  <c r="S128" i="6"/>
  <c r="P128" i="6"/>
  <c r="D128" i="6"/>
  <c r="C128" i="6"/>
  <c r="A128" i="6"/>
  <c r="Z127" i="6"/>
  <c r="S127" i="6"/>
  <c r="P127" i="6"/>
  <c r="D127" i="6"/>
  <c r="C127" i="6"/>
  <c r="A127" i="6"/>
  <c r="Z126" i="6"/>
  <c r="S126" i="6"/>
  <c r="P126" i="6"/>
  <c r="D126" i="6"/>
  <c r="C126" i="6"/>
  <c r="A126" i="6"/>
  <c r="Z125" i="6"/>
  <c r="S125" i="6"/>
  <c r="P125" i="6"/>
  <c r="D125" i="6"/>
  <c r="C125" i="6"/>
  <c r="A125" i="6"/>
  <c r="Z124" i="6"/>
  <c r="S124" i="6"/>
  <c r="P124" i="6"/>
  <c r="D124" i="6"/>
  <c r="C124" i="6"/>
  <c r="A124" i="6"/>
  <c r="Z123" i="6"/>
  <c r="S123" i="6"/>
  <c r="P123" i="6"/>
  <c r="D123" i="6"/>
  <c r="C123" i="6"/>
  <c r="A123" i="6"/>
  <c r="Z122" i="6"/>
  <c r="S122" i="6"/>
  <c r="P122" i="6"/>
  <c r="D122" i="6"/>
  <c r="C122" i="6"/>
  <c r="A122" i="6"/>
  <c r="Z121" i="6"/>
  <c r="S121" i="6"/>
  <c r="P121" i="6"/>
  <c r="D121" i="6"/>
  <c r="C121" i="6"/>
  <c r="A121" i="6"/>
  <c r="Z120" i="6"/>
  <c r="S120" i="6"/>
  <c r="P120" i="6"/>
  <c r="D120" i="6"/>
  <c r="C120" i="6"/>
  <c r="A120" i="6"/>
  <c r="Z119" i="6"/>
  <c r="S119" i="6"/>
  <c r="P119" i="6"/>
  <c r="D119" i="6"/>
  <c r="C119" i="6"/>
  <c r="A119" i="6"/>
  <c r="Z118" i="6"/>
  <c r="S118" i="6"/>
  <c r="P118" i="6"/>
  <c r="D118" i="6"/>
  <c r="C118" i="6"/>
  <c r="A118" i="6"/>
  <c r="Z117" i="6"/>
  <c r="S117" i="6"/>
  <c r="P117" i="6"/>
  <c r="D117" i="6"/>
  <c r="C117" i="6"/>
  <c r="A117" i="6"/>
  <c r="Z116" i="6"/>
  <c r="S116" i="6"/>
  <c r="P116" i="6"/>
  <c r="D116" i="6"/>
  <c r="C116" i="6"/>
  <c r="A116" i="6"/>
  <c r="Z115" i="6"/>
  <c r="S115" i="6"/>
  <c r="P115" i="6"/>
  <c r="D115" i="6"/>
  <c r="C115" i="6"/>
  <c r="A115" i="6"/>
  <c r="Z114" i="6"/>
  <c r="S114" i="6"/>
  <c r="P114" i="6"/>
  <c r="D114" i="6"/>
  <c r="C114" i="6"/>
  <c r="A114" i="6"/>
  <c r="Z113" i="6"/>
  <c r="S113" i="6"/>
  <c r="P113" i="6"/>
  <c r="D113" i="6"/>
  <c r="C113" i="6"/>
  <c r="A113" i="6"/>
  <c r="Z112" i="6"/>
  <c r="S112" i="6"/>
  <c r="P112" i="6"/>
  <c r="D112" i="6"/>
  <c r="C112" i="6"/>
  <c r="A112" i="6"/>
  <c r="Z111" i="6"/>
  <c r="S111" i="6"/>
  <c r="P111" i="6"/>
  <c r="D111" i="6"/>
  <c r="C111" i="6"/>
  <c r="A111" i="6"/>
  <c r="Z110" i="6"/>
  <c r="S110" i="6"/>
  <c r="P110" i="6"/>
  <c r="D110" i="6"/>
  <c r="C110" i="6"/>
  <c r="A110" i="6"/>
  <c r="Z109" i="6"/>
  <c r="S109" i="6"/>
  <c r="P109" i="6"/>
  <c r="D109" i="6"/>
  <c r="C109" i="6"/>
  <c r="A109" i="6"/>
  <c r="Z108" i="6"/>
  <c r="S108" i="6"/>
  <c r="P108" i="6"/>
  <c r="D108" i="6"/>
  <c r="C108" i="6"/>
  <c r="A108" i="6"/>
  <c r="Z107" i="6"/>
  <c r="S107" i="6"/>
  <c r="P107" i="6"/>
  <c r="D107" i="6"/>
  <c r="C107" i="6"/>
  <c r="A107" i="6"/>
  <c r="Z106" i="6"/>
  <c r="S106" i="6"/>
  <c r="P106" i="6"/>
  <c r="D106" i="6"/>
  <c r="C106" i="6"/>
  <c r="A106" i="6"/>
  <c r="Z105" i="6"/>
  <c r="S105" i="6"/>
  <c r="P105" i="6"/>
  <c r="D105" i="6"/>
  <c r="C105" i="6"/>
  <c r="A105" i="6"/>
  <c r="Z104" i="6"/>
  <c r="S104" i="6"/>
  <c r="P104" i="6"/>
  <c r="D104" i="6"/>
  <c r="C104" i="6"/>
  <c r="A104" i="6"/>
  <c r="Z103" i="6"/>
  <c r="S103" i="6"/>
  <c r="P103" i="6"/>
  <c r="D103" i="6"/>
  <c r="C103" i="6"/>
  <c r="A103" i="6"/>
  <c r="Z102" i="6"/>
  <c r="S102" i="6"/>
  <c r="P102" i="6"/>
  <c r="D102" i="6"/>
  <c r="C102" i="6"/>
  <c r="A102" i="6"/>
  <c r="Z101" i="6"/>
  <c r="S101" i="6"/>
  <c r="P101" i="6"/>
  <c r="D101" i="6"/>
  <c r="C101" i="6"/>
  <c r="A101" i="6"/>
  <c r="Z100" i="6"/>
  <c r="S100" i="6"/>
  <c r="P100" i="6"/>
  <c r="D100" i="6"/>
  <c r="C100" i="6"/>
  <c r="A100" i="6"/>
  <c r="Z99" i="6"/>
  <c r="S99" i="6"/>
  <c r="P99" i="6"/>
  <c r="D99" i="6"/>
  <c r="C99" i="6"/>
  <c r="A99" i="6"/>
  <c r="Z98" i="6"/>
  <c r="S98" i="6"/>
  <c r="P98" i="6"/>
  <c r="D98" i="6"/>
  <c r="C98" i="6"/>
  <c r="A98" i="6"/>
  <c r="Z97" i="6"/>
  <c r="S97" i="6"/>
  <c r="P97" i="6"/>
  <c r="D97" i="6"/>
  <c r="C97" i="6"/>
  <c r="A97" i="6"/>
  <c r="Z96" i="6"/>
  <c r="S96" i="6"/>
  <c r="P96" i="6"/>
  <c r="D96" i="6"/>
  <c r="C96" i="6"/>
  <c r="A96" i="6"/>
  <c r="Z95" i="6"/>
  <c r="S95" i="6"/>
  <c r="P95" i="6"/>
  <c r="D95" i="6"/>
  <c r="C95" i="6"/>
  <c r="A95" i="6"/>
  <c r="Z94" i="6"/>
  <c r="S94" i="6"/>
  <c r="P94" i="6"/>
  <c r="D94" i="6"/>
  <c r="C94" i="6"/>
  <c r="A94" i="6"/>
  <c r="Z93" i="6"/>
  <c r="S93" i="6"/>
  <c r="P93" i="6"/>
  <c r="D93" i="6"/>
  <c r="C93" i="6"/>
  <c r="A93" i="6"/>
  <c r="Z92" i="6"/>
  <c r="S92" i="6"/>
  <c r="P92" i="6"/>
  <c r="D92" i="6"/>
  <c r="C92" i="6"/>
  <c r="A92" i="6"/>
  <c r="Z91" i="6"/>
  <c r="S91" i="6"/>
  <c r="P91" i="6"/>
  <c r="D91" i="6"/>
  <c r="C91" i="6"/>
  <c r="A91" i="6"/>
  <c r="Z90" i="6"/>
  <c r="S90" i="6"/>
  <c r="P90" i="6"/>
  <c r="D90" i="6"/>
  <c r="C90" i="6"/>
  <c r="A90" i="6"/>
  <c r="Z89" i="6"/>
  <c r="S89" i="6"/>
  <c r="P89" i="6"/>
  <c r="D89" i="6"/>
  <c r="C89" i="6"/>
  <c r="A89" i="6"/>
  <c r="Z88" i="6"/>
  <c r="S88" i="6"/>
  <c r="P88" i="6"/>
  <c r="D88" i="6"/>
  <c r="C88" i="6"/>
  <c r="A88" i="6"/>
  <c r="Z87" i="6"/>
  <c r="S87" i="6"/>
  <c r="P87" i="6"/>
  <c r="D87" i="6"/>
  <c r="C87" i="6"/>
  <c r="A87" i="6"/>
  <c r="Z86" i="6"/>
  <c r="S86" i="6"/>
  <c r="P86" i="6"/>
  <c r="D86" i="6"/>
  <c r="C86" i="6"/>
  <c r="A86" i="6"/>
  <c r="Z85" i="6"/>
  <c r="S85" i="6"/>
  <c r="P85" i="6"/>
  <c r="D85" i="6"/>
  <c r="C85" i="6"/>
  <c r="A85" i="6"/>
  <c r="Z84" i="6"/>
  <c r="S84" i="6"/>
  <c r="P84" i="6"/>
  <c r="D84" i="6"/>
  <c r="C84" i="6"/>
  <c r="A84" i="6"/>
  <c r="Z83" i="6"/>
  <c r="S83" i="6"/>
  <c r="P83" i="6"/>
  <c r="D83" i="6"/>
  <c r="C83" i="6"/>
  <c r="A83" i="6"/>
  <c r="Z82" i="6"/>
  <c r="S82" i="6"/>
  <c r="P82" i="6"/>
  <c r="D82" i="6"/>
  <c r="C82" i="6"/>
  <c r="A82" i="6"/>
  <c r="Z81" i="6"/>
  <c r="S81" i="6"/>
  <c r="P81" i="6"/>
  <c r="D81" i="6"/>
  <c r="C81" i="6"/>
  <c r="A81" i="6"/>
  <c r="Z80" i="6"/>
  <c r="S80" i="6"/>
  <c r="P80" i="6"/>
  <c r="D80" i="6"/>
  <c r="C80" i="6"/>
  <c r="A80" i="6"/>
  <c r="Z79" i="6"/>
  <c r="S79" i="6"/>
  <c r="P79" i="6"/>
  <c r="D79" i="6"/>
  <c r="C79" i="6"/>
  <c r="A79" i="6"/>
  <c r="Z78" i="6"/>
  <c r="S78" i="6"/>
  <c r="P78" i="6"/>
  <c r="D78" i="6"/>
  <c r="C78" i="6"/>
  <c r="A78" i="6"/>
  <c r="Z77" i="6"/>
  <c r="S77" i="6"/>
  <c r="P77" i="6"/>
  <c r="D77" i="6"/>
  <c r="C77" i="6"/>
  <c r="A77" i="6"/>
  <c r="Z76" i="6"/>
  <c r="S76" i="6"/>
  <c r="P76" i="6"/>
  <c r="D76" i="6"/>
  <c r="C76" i="6"/>
  <c r="A76" i="6"/>
  <c r="Z75" i="6"/>
  <c r="S75" i="6"/>
  <c r="P75" i="6"/>
  <c r="D75" i="6"/>
  <c r="C75" i="6"/>
  <c r="A75" i="6"/>
  <c r="Z74" i="6"/>
  <c r="S74" i="6"/>
  <c r="P74" i="6"/>
  <c r="D74" i="6"/>
  <c r="C74" i="6"/>
  <c r="A74" i="6"/>
  <c r="Z73" i="6"/>
  <c r="S73" i="6"/>
  <c r="P73" i="6"/>
  <c r="D73" i="6"/>
  <c r="C73" i="6"/>
  <c r="A73" i="6"/>
  <c r="Z72" i="6"/>
  <c r="S72" i="6"/>
  <c r="P72" i="6"/>
  <c r="D72" i="6"/>
  <c r="C72" i="6"/>
  <c r="A72" i="6"/>
  <c r="Z71" i="6"/>
  <c r="S71" i="6"/>
  <c r="P71" i="6"/>
  <c r="D71" i="6"/>
  <c r="C71" i="6"/>
  <c r="A71" i="6"/>
  <c r="Z70" i="6"/>
  <c r="S70" i="6"/>
  <c r="P70" i="6"/>
  <c r="D70" i="6"/>
  <c r="C70" i="6"/>
  <c r="A70" i="6"/>
  <c r="Z69" i="6"/>
  <c r="S69" i="6"/>
  <c r="P69" i="6"/>
  <c r="D69" i="6"/>
  <c r="C69" i="6"/>
  <c r="A69" i="6"/>
  <c r="Z68" i="6"/>
  <c r="S68" i="6"/>
  <c r="P68" i="6"/>
  <c r="D68" i="6"/>
  <c r="C68" i="6"/>
  <c r="A68" i="6"/>
  <c r="Z67" i="6"/>
  <c r="S67" i="6"/>
  <c r="P67" i="6"/>
  <c r="D67" i="6"/>
  <c r="C67" i="6"/>
  <c r="A67" i="6"/>
  <c r="Z66" i="6"/>
  <c r="S66" i="6"/>
  <c r="P66" i="6"/>
  <c r="D66" i="6"/>
  <c r="C66" i="6"/>
  <c r="A66" i="6"/>
  <c r="Z65" i="6"/>
  <c r="S65" i="6"/>
  <c r="P65" i="6"/>
  <c r="D65" i="6"/>
  <c r="C65" i="6"/>
  <c r="A65" i="6"/>
  <c r="Z64" i="6"/>
  <c r="S64" i="6"/>
  <c r="P64" i="6"/>
  <c r="D64" i="6"/>
  <c r="C64" i="6"/>
  <c r="A64" i="6"/>
  <c r="Z63" i="6"/>
  <c r="S63" i="6"/>
  <c r="P63" i="6"/>
  <c r="D63" i="6"/>
  <c r="C63" i="6"/>
  <c r="A63" i="6"/>
  <c r="Z62" i="6"/>
  <c r="S62" i="6"/>
  <c r="P62" i="6"/>
  <c r="D62" i="6"/>
  <c r="C62" i="6"/>
  <c r="A62" i="6"/>
  <c r="Z61" i="6"/>
  <c r="S61" i="6"/>
  <c r="P61" i="6"/>
  <c r="D61" i="6"/>
  <c r="C61" i="6"/>
  <c r="A61" i="6"/>
  <c r="Z60" i="6"/>
  <c r="S60" i="6"/>
  <c r="P60" i="6"/>
  <c r="D60" i="6"/>
  <c r="C60" i="6"/>
  <c r="A60" i="6"/>
  <c r="Z59" i="6"/>
  <c r="S59" i="6"/>
  <c r="P59" i="6"/>
  <c r="D59" i="6"/>
  <c r="C59" i="6"/>
  <c r="A59" i="6"/>
  <c r="Z58" i="6"/>
  <c r="S58" i="6"/>
  <c r="P58" i="6"/>
  <c r="D58" i="6"/>
  <c r="C58" i="6"/>
  <c r="A58" i="6"/>
  <c r="Z57" i="6"/>
  <c r="S57" i="6"/>
  <c r="P57" i="6"/>
  <c r="D57" i="6"/>
  <c r="C57" i="6"/>
  <c r="A57" i="6"/>
  <c r="Z56" i="6"/>
  <c r="S56" i="6"/>
  <c r="P56" i="6"/>
  <c r="D56" i="6"/>
  <c r="C56" i="6"/>
  <c r="A56" i="6"/>
  <c r="Z55" i="6"/>
  <c r="S55" i="6"/>
  <c r="P55" i="6"/>
  <c r="D55" i="6"/>
  <c r="C55" i="6"/>
  <c r="A55" i="6"/>
  <c r="Z54" i="6"/>
  <c r="S54" i="6"/>
  <c r="P54" i="6"/>
  <c r="D54" i="6"/>
  <c r="C54" i="6"/>
  <c r="A54" i="6"/>
  <c r="Z53" i="6"/>
  <c r="S53" i="6"/>
  <c r="P53" i="6"/>
  <c r="D53" i="6"/>
  <c r="C53" i="6"/>
  <c r="A53" i="6"/>
  <c r="Z52" i="6"/>
  <c r="S52" i="6"/>
  <c r="P52" i="6"/>
  <c r="D52" i="6"/>
  <c r="C52" i="6"/>
  <c r="A52" i="6"/>
  <c r="Z51" i="6"/>
  <c r="S51" i="6"/>
  <c r="P51" i="6"/>
  <c r="D51" i="6"/>
  <c r="C51" i="6"/>
  <c r="A51" i="6"/>
  <c r="Z50" i="6"/>
  <c r="S50" i="6"/>
  <c r="P50" i="6"/>
  <c r="D50" i="6"/>
  <c r="C50" i="6"/>
  <c r="A50" i="6"/>
  <c r="Z49" i="6"/>
  <c r="S49" i="6"/>
  <c r="P49" i="6"/>
  <c r="D49" i="6"/>
  <c r="C49" i="6"/>
  <c r="A49" i="6"/>
  <c r="Z48" i="6"/>
  <c r="S48" i="6"/>
  <c r="P48" i="6"/>
  <c r="D48" i="6"/>
  <c r="C48" i="6"/>
  <c r="A48" i="6"/>
  <c r="Z47" i="6"/>
  <c r="S47" i="6"/>
  <c r="P47" i="6"/>
  <c r="D47" i="6"/>
  <c r="C47" i="6"/>
  <c r="A47" i="6"/>
  <c r="Z46" i="6"/>
  <c r="S46" i="6"/>
  <c r="P46" i="6"/>
  <c r="D46" i="6"/>
  <c r="C46" i="6"/>
  <c r="A46" i="6"/>
  <c r="Z45" i="6"/>
  <c r="S45" i="6"/>
  <c r="P45" i="6"/>
  <c r="D45" i="6"/>
  <c r="C45" i="6"/>
  <c r="A45" i="6"/>
  <c r="Z44" i="6"/>
  <c r="S44" i="6"/>
  <c r="P44" i="6"/>
  <c r="D44" i="6"/>
  <c r="C44" i="6"/>
  <c r="A44" i="6"/>
  <c r="Z43" i="6"/>
  <c r="S43" i="6"/>
  <c r="P43" i="6"/>
  <c r="D43" i="6"/>
  <c r="C43" i="6"/>
  <c r="A43" i="6"/>
  <c r="Z42" i="6"/>
  <c r="S42" i="6"/>
  <c r="P42" i="6"/>
  <c r="D42" i="6"/>
  <c r="C42" i="6"/>
  <c r="A42" i="6"/>
  <c r="Z41" i="6"/>
  <c r="S41" i="6"/>
  <c r="P41" i="6"/>
  <c r="D41" i="6"/>
  <c r="C41" i="6"/>
  <c r="A41" i="6"/>
  <c r="Z40" i="6"/>
  <c r="S40" i="6"/>
  <c r="P40" i="6"/>
  <c r="D40" i="6"/>
  <c r="C40" i="6"/>
  <c r="A40" i="6"/>
  <c r="Z39" i="6"/>
  <c r="S39" i="6"/>
  <c r="P39" i="6"/>
  <c r="D39" i="6"/>
  <c r="C39" i="6"/>
  <c r="A39" i="6"/>
  <c r="Z38" i="6"/>
  <c r="S38" i="6"/>
  <c r="P38" i="6"/>
  <c r="D38" i="6"/>
  <c r="C38" i="6"/>
  <c r="A38" i="6"/>
  <c r="Z37" i="6"/>
  <c r="S37" i="6"/>
  <c r="P37" i="6"/>
  <c r="D37" i="6"/>
  <c r="C37" i="6"/>
  <c r="A37" i="6"/>
  <c r="Z36" i="6"/>
  <c r="S36" i="6"/>
  <c r="P36" i="6"/>
  <c r="D36" i="6"/>
  <c r="C36" i="6"/>
  <c r="A36" i="6"/>
  <c r="Z35" i="6"/>
  <c r="S35" i="6"/>
  <c r="P35" i="6"/>
  <c r="D35" i="6"/>
  <c r="C35" i="6"/>
  <c r="A35" i="6"/>
  <c r="Z34" i="6"/>
  <c r="S34" i="6"/>
  <c r="P34" i="6"/>
  <c r="D34" i="6"/>
  <c r="C34" i="6"/>
  <c r="A34" i="6"/>
  <c r="Z33" i="6"/>
  <c r="S33" i="6"/>
  <c r="P33" i="6"/>
  <c r="D33" i="6"/>
  <c r="C33" i="6"/>
  <c r="A33" i="6"/>
  <c r="Z32" i="6"/>
  <c r="S32" i="6"/>
  <c r="P32" i="6"/>
  <c r="D32" i="6"/>
  <c r="C32" i="6"/>
  <c r="A32" i="6"/>
  <c r="Z31" i="6"/>
  <c r="S31" i="6"/>
  <c r="P31" i="6"/>
  <c r="D31" i="6"/>
  <c r="C31" i="6"/>
  <c r="A31" i="6"/>
  <c r="Z30" i="6"/>
  <c r="S30" i="6"/>
  <c r="P30" i="6"/>
  <c r="D30" i="6"/>
  <c r="C30" i="6"/>
  <c r="A30" i="6"/>
  <c r="Z29" i="6"/>
  <c r="S29" i="6"/>
  <c r="P29" i="6"/>
  <c r="D29" i="6"/>
  <c r="C29" i="6"/>
  <c r="A29" i="6"/>
  <c r="Z28" i="6"/>
  <c r="S28" i="6"/>
  <c r="P28" i="6"/>
  <c r="D28" i="6"/>
  <c r="C28" i="6"/>
  <c r="A28" i="6"/>
  <c r="Z27" i="6"/>
  <c r="S27" i="6"/>
  <c r="P27" i="6"/>
  <c r="D27" i="6"/>
  <c r="C27" i="6"/>
  <c r="A27" i="6"/>
  <c r="Z26" i="6"/>
  <c r="S26" i="6"/>
  <c r="P26" i="6"/>
  <c r="D26" i="6"/>
  <c r="C26" i="6"/>
  <c r="A26" i="6"/>
  <c r="Z25" i="6"/>
  <c r="S25" i="6"/>
  <c r="P25" i="6"/>
  <c r="D25" i="6"/>
  <c r="C25" i="6"/>
  <c r="A25" i="6"/>
  <c r="Z24" i="6"/>
  <c r="S24" i="6"/>
  <c r="P24" i="6"/>
  <c r="D24" i="6"/>
  <c r="C24" i="6"/>
  <c r="A24" i="6"/>
  <c r="Z23" i="6"/>
  <c r="S23" i="6"/>
  <c r="P23" i="6"/>
  <c r="D23" i="6"/>
  <c r="C23" i="6"/>
  <c r="A23" i="6"/>
  <c r="Z22" i="6"/>
  <c r="S22" i="6"/>
  <c r="P22" i="6"/>
  <c r="D22" i="6"/>
  <c r="C22" i="6"/>
  <c r="A22" i="6"/>
  <c r="Z21" i="6"/>
  <c r="S21" i="6"/>
  <c r="P21" i="6"/>
  <c r="D21" i="6"/>
  <c r="C21" i="6"/>
  <c r="A21" i="6"/>
  <c r="Z20" i="6"/>
  <c r="S20" i="6"/>
  <c r="P20" i="6"/>
  <c r="D20" i="6"/>
  <c r="C20" i="6"/>
  <c r="A20" i="6"/>
  <c r="Z19" i="6"/>
  <c r="S19" i="6"/>
  <c r="P19" i="6"/>
  <c r="D19" i="6"/>
  <c r="C19" i="6"/>
  <c r="A19" i="6"/>
  <c r="Z18" i="6"/>
  <c r="S18" i="6"/>
  <c r="P18" i="6"/>
  <c r="D18" i="6"/>
  <c r="C18" i="6"/>
  <c r="A18" i="6"/>
  <c r="Z17" i="6"/>
  <c r="S17" i="6"/>
  <c r="P17" i="6"/>
  <c r="D17" i="6"/>
  <c r="C17" i="6"/>
  <c r="A17" i="6"/>
  <c r="Z16" i="6"/>
  <c r="S16" i="6"/>
  <c r="P16" i="6"/>
  <c r="D16" i="6"/>
  <c r="C16" i="6"/>
  <c r="A16" i="6"/>
  <c r="Z15" i="6"/>
  <c r="S15" i="6"/>
  <c r="P15" i="6"/>
  <c r="D15" i="6"/>
  <c r="C15" i="6"/>
  <c r="A15" i="6"/>
  <c r="Z14" i="6"/>
  <c r="S14" i="6"/>
  <c r="P14" i="6"/>
  <c r="D14" i="6"/>
  <c r="C14" i="6"/>
  <c r="A14" i="6"/>
  <c r="Z13" i="6"/>
  <c r="S13" i="6"/>
  <c r="P13" i="6"/>
  <c r="D13" i="6"/>
  <c r="C13" i="6"/>
  <c r="A13" i="6"/>
  <c r="Z12" i="6"/>
  <c r="S12" i="6"/>
  <c r="P12" i="6"/>
  <c r="D12" i="6"/>
  <c r="C12" i="6"/>
  <c r="A12" i="6"/>
  <c r="Z11" i="6"/>
  <c r="S11" i="6"/>
  <c r="P11" i="6"/>
  <c r="D11" i="6"/>
  <c r="C11" i="6"/>
  <c r="A11" i="6"/>
  <c r="Z10" i="6"/>
  <c r="S10" i="6"/>
  <c r="P10" i="6"/>
  <c r="D10" i="6"/>
  <c r="C10" i="6"/>
  <c r="A10" i="6"/>
  <c r="Z9" i="6"/>
  <c r="S9" i="6"/>
  <c r="P9" i="6"/>
  <c r="D9" i="6"/>
  <c r="C9" i="6"/>
  <c r="A9" i="6"/>
  <c r="Z8" i="6"/>
  <c r="S8" i="6"/>
  <c r="P8" i="6"/>
  <c r="D8" i="6"/>
  <c r="C8" i="6"/>
  <c r="A8" i="6"/>
  <c r="Z7" i="6"/>
  <c r="P7" i="6"/>
  <c r="D7" i="6"/>
  <c r="C7" i="6"/>
  <c r="A7" i="6"/>
  <c r="N156" i="5"/>
  <c r="L156" i="5"/>
  <c r="M156" i="5" s="1"/>
  <c r="E156" i="5"/>
  <c r="X156" i="5" s="1"/>
  <c r="D156" i="5"/>
  <c r="A156" i="5"/>
  <c r="N155" i="5"/>
  <c r="L155" i="5"/>
  <c r="M155" i="5" s="1"/>
  <c r="K155" i="5"/>
  <c r="E155" i="5"/>
  <c r="X155" i="5" s="1"/>
  <c r="D155" i="5"/>
  <c r="A155" i="5"/>
  <c r="N154" i="5"/>
  <c r="L154" i="5"/>
  <c r="M154" i="5" s="1"/>
  <c r="E154" i="5"/>
  <c r="K154" i="5" s="1"/>
  <c r="D154" i="5"/>
  <c r="A154" i="5"/>
  <c r="N153" i="5"/>
  <c r="L153" i="5"/>
  <c r="M153" i="5" s="1"/>
  <c r="E153" i="5"/>
  <c r="X153" i="5" s="1"/>
  <c r="D153" i="5"/>
  <c r="A153" i="5"/>
  <c r="N152" i="5"/>
  <c r="L152" i="5"/>
  <c r="M152" i="5" s="1"/>
  <c r="E152" i="5"/>
  <c r="X152" i="5" s="1"/>
  <c r="D152" i="5"/>
  <c r="A152" i="5"/>
  <c r="N151" i="5"/>
  <c r="L151" i="5"/>
  <c r="M151" i="5" s="1"/>
  <c r="E151" i="5"/>
  <c r="K151" i="5" s="1"/>
  <c r="D151" i="5"/>
  <c r="A151" i="5"/>
  <c r="N150" i="5"/>
  <c r="L150" i="5"/>
  <c r="M150" i="5" s="1"/>
  <c r="E150" i="5"/>
  <c r="K150" i="5" s="1"/>
  <c r="D150" i="5"/>
  <c r="A150" i="5"/>
  <c r="N149" i="5"/>
  <c r="L149" i="5"/>
  <c r="M149" i="5" s="1"/>
  <c r="E149" i="5"/>
  <c r="X149" i="5" s="1"/>
  <c r="D149" i="5"/>
  <c r="A149" i="5"/>
  <c r="N148" i="5"/>
  <c r="L148" i="5"/>
  <c r="M148" i="5" s="1"/>
  <c r="E148" i="5"/>
  <c r="K148" i="5" s="1"/>
  <c r="D148" i="5"/>
  <c r="A148" i="5"/>
  <c r="N147" i="5"/>
  <c r="L147" i="5"/>
  <c r="M147" i="5" s="1"/>
  <c r="E147" i="5"/>
  <c r="X147" i="5" s="1"/>
  <c r="D147" i="5"/>
  <c r="A147" i="5"/>
  <c r="N146" i="5"/>
  <c r="L146" i="5"/>
  <c r="M146" i="5" s="1"/>
  <c r="E146" i="5"/>
  <c r="X146" i="5" s="1"/>
  <c r="D146" i="5"/>
  <c r="A146" i="5"/>
  <c r="N145" i="5"/>
  <c r="L145" i="5"/>
  <c r="M145" i="5" s="1"/>
  <c r="E145" i="5"/>
  <c r="K145" i="5" s="1"/>
  <c r="D145" i="5"/>
  <c r="A145" i="5"/>
  <c r="N144" i="5"/>
  <c r="L144" i="5"/>
  <c r="M144" i="5" s="1"/>
  <c r="K144" i="5"/>
  <c r="E144" i="5"/>
  <c r="X144" i="5" s="1"/>
  <c r="D144" i="5"/>
  <c r="A144" i="5"/>
  <c r="N143" i="5"/>
  <c r="L143" i="5"/>
  <c r="M143" i="5" s="1"/>
  <c r="E143" i="5"/>
  <c r="K143" i="5" s="1"/>
  <c r="D143" i="5"/>
  <c r="A143" i="5"/>
  <c r="N142" i="5"/>
  <c r="L142" i="5"/>
  <c r="M142" i="5" s="1"/>
  <c r="E142" i="5"/>
  <c r="K142" i="5" s="1"/>
  <c r="D142" i="5"/>
  <c r="A142" i="5"/>
  <c r="N141" i="5"/>
  <c r="L141" i="5"/>
  <c r="M141" i="5" s="1"/>
  <c r="E141" i="5"/>
  <c r="K141" i="5" s="1"/>
  <c r="D141" i="5"/>
  <c r="A141" i="5"/>
  <c r="N140" i="5"/>
  <c r="L140" i="5"/>
  <c r="M140" i="5" s="1"/>
  <c r="E140" i="5"/>
  <c r="X140" i="5" s="1"/>
  <c r="D140" i="5"/>
  <c r="A140" i="5"/>
  <c r="N139" i="5"/>
  <c r="L139" i="5"/>
  <c r="M139" i="5" s="1"/>
  <c r="E139" i="5"/>
  <c r="K139" i="5" s="1"/>
  <c r="D139" i="5"/>
  <c r="A139" i="5"/>
  <c r="N138" i="5"/>
  <c r="L138" i="5"/>
  <c r="M138" i="5" s="1"/>
  <c r="E138" i="5"/>
  <c r="X138" i="5" s="1"/>
  <c r="D138" i="5"/>
  <c r="A138" i="5"/>
  <c r="N137" i="5"/>
  <c r="L137" i="5"/>
  <c r="M137" i="5" s="1"/>
  <c r="E137" i="5"/>
  <c r="X137" i="5" s="1"/>
  <c r="D137" i="5"/>
  <c r="A137" i="5"/>
  <c r="N136" i="5"/>
  <c r="L136" i="5"/>
  <c r="M136" i="5" s="1"/>
  <c r="E136" i="5"/>
  <c r="K136" i="5" s="1"/>
  <c r="D136" i="5"/>
  <c r="A136" i="5"/>
  <c r="N135" i="5"/>
  <c r="L135" i="5"/>
  <c r="M135" i="5" s="1"/>
  <c r="E135" i="5"/>
  <c r="X135" i="5" s="1"/>
  <c r="D135" i="5"/>
  <c r="A135" i="5"/>
  <c r="N134" i="5"/>
  <c r="L134" i="5"/>
  <c r="M134" i="5" s="1"/>
  <c r="E134" i="5"/>
  <c r="K134" i="5" s="1"/>
  <c r="D134" i="5"/>
  <c r="A134" i="5"/>
  <c r="N133" i="5"/>
  <c r="L133" i="5"/>
  <c r="M133" i="5" s="1"/>
  <c r="E133" i="5"/>
  <c r="K133" i="5" s="1"/>
  <c r="D133" i="5"/>
  <c r="A133" i="5"/>
  <c r="N132" i="5"/>
  <c r="L132" i="5"/>
  <c r="M132" i="5" s="1"/>
  <c r="E132" i="5"/>
  <c r="K132" i="5" s="1"/>
  <c r="D132" i="5"/>
  <c r="A132" i="5"/>
  <c r="N131" i="5"/>
  <c r="L131" i="5"/>
  <c r="M131" i="5" s="1"/>
  <c r="E131" i="5"/>
  <c r="X131" i="5" s="1"/>
  <c r="D131" i="5"/>
  <c r="A131" i="5"/>
  <c r="N130" i="5"/>
  <c r="L130" i="5"/>
  <c r="M130" i="5" s="1"/>
  <c r="E130" i="5"/>
  <c r="K130" i="5" s="1"/>
  <c r="D130" i="5"/>
  <c r="A130" i="5"/>
  <c r="N129" i="5"/>
  <c r="L129" i="5"/>
  <c r="M129" i="5" s="1"/>
  <c r="E129" i="5"/>
  <c r="X129" i="5" s="1"/>
  <c r="D129" i="5"/>
  <c r="A129" i="5"/>
  <c r="X128" i="5"/>
  <c r="N128" i="5"/>
  <c r="L128" i="5"/>
  <c r="M128" i="5" s="1"/>
  <c r="E128" i="5"/>
  <c r="K128" i="5" s="1"/>
  <c r="D128" i="5"/>
  <c r="A128" i="5"/>
  <c r="N127" i="5"/>
  <c r="L127" i="5"/>
  <c r="M127" i="5" s="1"/>
  <c r="E127" i="5"/>
  <c r="K127" i="5" s="1"/>
  <c r="D127" i="5"/>
  <c r="A127" i="5"/>
  <c r="X126" i="5"/>
  <c r="N126" i="5"/>
  <c r="L126" i="5"/>
  <c r="M126" i="5" s="1"/>
  <c r="E126" i="5"/>
  <c r="K126" i="5" s="1"/>
  <c r="D126" i="5"/>
  <c r="A126" i="5"/>
  <c r="X125" i="5"/>
  <c r="N125" i="5"/>
  <c r="L125" i="5"/>
  <c r="M125" i="5" s="1"/>
  <c r="E125" i="5"/>
  <c r="K125" i="5" s="1"/>
  <c r="D125" i="5"/>
  <c r="A125" i="5"/>
  <c r="N124" i="5"/>
  <c r="L124" i="5"/>
  <c r="M124" i="5" s="1"/>
  <c r="E124" i="5"/>
  <c r="K124" i="5" s="1"/>
  <c r="D124" i="5"/>
  <c r="A124" i="5"/>
  <c r="X123" i="5"/>
  <c r="N123" i="5"/>
  <c r="L123" i="5"/>
  <c r="M123" i="5" s="1"/>
  <c r="E123" i="5"/>
  <c r="K123" i="5" s="1"/>
  <c r="D123" i="5"/>
  <c r="A123" i="5"/>
  <c r="X122" i="5"/>
  <c r="N122" i="5"/>
  <c r="L122" i="5"/>
  <c r="M122" i="5" s="1"/>
  <c r="K122" i="5"/>
  <c r="E122" i="5"/>
  <c r="D122" i="5"/>
  <c r="A122" i="5"/>
  <c r="N121" i="5"/>
  <c r="L121" i="5"/>
  <c r="M121" i="5" s="1"/>
  <c r="E121" i="5"/>
  <c r="K121" i="5" s="1"/>
  <c r="D121" i="5"/>
  <c r="A121" i="5"/>
  <c r="X120" i="5"/>
  <c r="N120" i="5"/>
  <c r="L120" i="5"/>
  <c r="M120" i="5" s="1"/>
  <c r="K120" i="5"/>
  <c r="E120" i="5"/>
  <c r="D120" i="5"/>
  <c r="A120" i="5"/>
  <c r="N119" i="5"/>
  <c r="L119" i="5"/>
  <c r="M119" i="5" s="1"/>
  <c r="E119" i="5"/>
  <c r="X119" i="5" s="1"/>
  <c r="D119" i="5"/>
  <c r="A119" i="5"/>
  <c r="N118" i="5"/>
  <c r="L118" i="5"/>
  <c r="M118" i="5" s="1"/>
  <c r="E118" i="5"/>
  <c r="K118" i="5" s="1"/>
  <c r="D118" i="5"/>
  <c r="A118" i="5"/>
  <c r="N117" i="5"/>
  <c r="L117" i="5"/>
  <c r="M117" i="5" s="1"/>
  <c r="K117" i="5"/>
  <c r="E117" i="5"/>
  <c r="X117" i="5" s="1"/>
  <c r="D117" i="5"/>
  <c r="A117" i="5"/>
  <c r="N116" i="5"/>
  <c r="L116" i="5"/>
  <c r="M116" i="5" s="1"/>
  <c r="K116" i="5"/>
  <c r="E116" i="5"/>
  <c r="X116" i="5" s="1"/>
  <c r="D116" i="5"/>
  <c r="A116" i="5"/>
  <c r="N115" i="5"/>
  <c r="L115" i="5"/>
  <c r="M115" i="5" s="1"/>
  <c r="E115" i="5"/>
  <c r="K115" i="5" s="1"/>
  <c r="D115" i="5"/>
  <c r="A115" i="5"/>
  <c r="N114" i="5"/>
  <c r="L114" i="5"/>
  <c r="M114" i="5" s="1"/>
  <c r="K114" i="5"/>
  <c r="E114" i="5"/>
  <c r="X114" i="5" s="1"/>
  <c r="D114" i="5"/>
  <c r="A114" i="5"/>
  <c r="X113" i="5"/>
  <c r="N113" i="5"/>
  <c r="L113" i="5"/>
  <c r="M113" i="5" s="1"/>
  <c r="K113" i="5"/>
  <c r="E113" i="5"/>
  <c r="D113" i="5"/>
  <c r="A113" i="5"/>
  <c r="N112" i="5"/>
  <c r="L112" i="5"/>
  <c r="M112" i="5" s="1"/>
  <c r="E112" i="5"/>
  <c r="K112" i="5" s="1"/>
  <c r="D112" i="5"/>
  <c r="A112" i="5"/>
  <c r="X111" i="5"/>
  <c r="N111" i="5"/>
  <c r="L111" i="5"/>
  <c r="M111" i="5" s="1"/>
  <c r="K111" i="5"/>
  <c r="E111" i="5"/>
  <c r="D111" i="5"/>
  <c r="A111" i="5"/>
  <c r="X110" i="5"/>
  <c r="N110" i="5"/>
  <c r="L110" i="5"/>
  <c r="M110" i="5" s="1"/>
  <c r="E110" i="5"/>
  <c r="K110" i="5" s="1"/>
  <c r="D110" i="5"/>
  <c r="A110" i="5"/>
  <c r="X109" i="5"/>
  <c r="N109" i="5"/>
  <c r="L109" i="5"/>
  <c r="M109" i="5" s="1"/>
  <c r="E109" i="5"/>
  <c r="K109" i="5" s="1"/>
  <c r="D109" i="5"/>
  <c r="A109" i="5"/>
  <c r="X108" i="5"/>
  <c r="N108" i="5"/>
  <c r="L108" i="5"/>
  <c r="M108" i="5" s="1"/>
  <c r="E108" i="5"/>
  <c r="K108" i="5" s="1"/>
  <c r="D108" i="5"/>
  <c r="A108" i="5"/>
  <c r="N107" i="5"/>
  <c r="L107" i="5"/>
  <c r="M107" i="5" s="1"/>
  <c r="E107" i="5"/>
  <c r="X107" i="5" s="1"/>
  <c r="D107" i="5"/>
  <c r="A107" i="5"/>
  <c r="N106" i="5"/>
  <c r="L106" i="5"/>
  <c r="M106" i="5" s="1"/>
  <c r="E106" i="5"/>
  <c r="K106" i="5" s="1"/>
  <c r="D106" i="5"/>
  <c r="A106" i="5"/>
  <c r="N105" i="5"/>
  <c r="L105" i="5"/>
  <c r="M105" i="5" s="1"/>
  <c r="E105" i="5"/>
  <c r="X105" i="5" s="1"/>
  <c r="D105" i="5"/>
  <c r="A105" i="5"/>
  <c r="N104" i="5"/>
  <c r="L104" i="5"/>
  <c r="M104" i="5" s="1"/>
  <c r="E104" i="5"/>
  <c r="X104" i="5" s="1"/>
  <c r="D104" i="5"/>
  <c r="A104" i="5"/>
  <c r="N103" i="5"/>
  <c r="L103" i="5"/>
  <c r="M103" i="5" s="1"/>
  <c r="E103" i="5"/>
  <c r="K103" i="5" s="1"/>
  <c r="D103" i="5"/>
  <c r="A103" i="5"/>
  <c r="N102" i="5"/>
  <c r="L102" i="5"/>
  <c r="M102" i="5" s="1"/>
  <c r="E102" i="5"/>
  <c r="X102" i="5" s="1"/>
  <c r="D102" i="5"/>
  <c r="A102" i="5"/>
  <c r="N101" i="5"/>
  <c r="L101" i="5"/>
  <c r="M101" i="5" s="1"/>
  <c r="E101" i="5"/>
  <c r="X101" i="5" s="1"/>
  <c r="D101" i="5"/>
  <c r="A101" i="5"/>
  <c r="N100" i="5"/>
  <c r="L100" i="5"/>
  <c r="M100" i="5" s="1"/>
  <c r="E100" i="5"/>
  <c r="K100" i="5" s="1"/>
  <c r="D100" i="5"/>
  <c r="A100" i="5"/>
  <c r="N99" i="5"/>
  <c r="L99" i="5"/>
  <c r="M99" i="5" s="1"/>
  <c r="E99" i="5"/>
  <c r="X99" i="5" s="1"/>
  <c r="D99" i="5"/>
  <c r="A99" i="5"/>
  <c r="N98" i="5"/>
  <c r="L98" i="5"/>
  <c r="M98" i="5" s="1"/>
  <c r="E98" i="5"/>
  <c r="K98" i="5" s="1"/>
  <c r="D98" i="5"/>
  <c r="A98" i="5"/>
  <c r="N97" i="5"/>
  <c r="L97" i="5"/>
  <c r="M97" i="5" s="1"/>
  <c r="E97" i="5"/>
  <c r="K97" i="5" s="1"/>
  <c r="D97" i="5"/>
  <c r="A97" i="5"/>
  <c r="N96" i="5"/>
  <c r="L96" i="5"/>
  <c r="M96" i="5" s="1"/>
  <c r="E96" i="5"/>
  <c r="K96" i="5" s="1"/>
  <c r="D96" i="5"/>
  <c r="A96" i="5"/>
  <c r="N95" i="5"/>
  <c r="L95" i="5"/>
  <c r="M95" i="5" s="1"/>
  <c r="E95" i="5"/>
  <c r="K95" i="5" s="1"/>
  <c r="D95" i="5"/>
  <c r="A95" i="5"/>
  <c r="N94" i="5"/>
  <c r="L94" i="5"/>
  <c r="M94" i="5" s="1"/>
  <c r="E94" i="5"/>
  <c r="K94" i="5" s="1"/>
  <c r="D94" i="5"/>
  <c r="A94" i="5"/>
  <c r="X93" i="5"/>
  <c r="N93" i="5"/>
  <c r="L93" i="5"/>
  <c r="M93" i="5" s="1"/>
  <c r="E93" i="5"/>
  <c r="K93" i="5" s="1"/>
  <c r="D93" i="5"/>
  <c r="A93" i="5"/>
  <c r="N92" i="5"/>
  <c r="L92" i="5"/>
  <c r="M92" i="5" s="1"/>
  <c r="E92" i="5"/>
  <c r="X92" i="5" s="1"/>
  <c r="D92" i="5"/>
  <c r="A92" i="5"/>
  <c r="N91" i="5"/>
  <c r="L91" i="5"/>
  <c r="M91" i="5" s="1"/>
  <c r="E91" i="5"/>
  <c r="K91" i="5" s="1"/>
  <c r="D91" i="5"/>
  <c r="A91" i="5"/>
  <c r="N90" i="5"/>
  <c r="L90" i="5"/>
  <c r="M90" i="5" s="1"/>
  <c r="E90" i="5"/>
  <c r="X90" i="5" s="1"/>
  <c r="D90" i="5"/>
  <c r="A90" i="5"/>
  <c r="N89" i="5"/>
  <c r="L89" i="5"/>
  <c r="M89" i="5" s="1"/>
  <c r="K89" i="5"/>
  <c r="E89" i="5"/>
  <c r="X89" i="5" s="1"/>
  <c r="D89" i="5"/>
  <c r="A89" i="5"/>
  <c r="N88" i="5"/>
  <c r="L88" i="5"/>
  <c r="M88" i="5" s="1"/>
  <c r="E88" i="5"/>
  <c r="K88" i="5" s="1"/>
  <c r="D88" i="5"/>
  <c r="A88" i="5"/>
  <c r="N87" i="5"/>
  <c r="L87" i="5"/>
  <c r="M87" i="5" s="1"/>
  <c r="E87" i="5"/>
  <c r="X87" i="5" s="1"/>
  <c r="D87" i="5"/>
  <c r="A87" i="5"/>
  <c r="N86" i="5"/>
  <c r="L86" i="5"/>
  <c r="M86" i="5" s="1"/>
  <c r="E86" i="5"/>
  <c r="X86" i="5" s="1"/>
  <c r="D86" i="5"/>
  <c r="A86" i="5"/>
  <c r="N85" i="5"/>
  <c r="L85" i="5"/>
  <c r="M85" i="5" s="1"/>
  <c r="E85" i="5"/>
  <c r="K85" i="5" s="1"/>
  <c r="D85" i="5"/>
  <c r="A85" i="5"/>
  <c r="N84" i="5"/>
  <c r="L84" i="5"/>
  <c r="M84" i="5" s="1"/>
  <c r="E84" i="5"/>
  <c r="X84" i="5" s="1"/>
  <c r="D84" i="5"/>
  <c r="A84" i="5"/>
  <c r="X83" i="5"/>
  <c r="N83" i="5"/>
  <c r="L83" i="5"/>
  <c r="M83" i="5" s="1"/>
  <c r="E83" i="5"/>
  <c r="K83" i="5" s="1"/>
  <c r="D83" i="5"/>
  <c r="A83" i="5"/>
  <c r="X82" i="5"/>
  <c r="N82" i="5"/>
  <c r="L82" i="5"/>
  <c r="M82" i="5" s="1"/>
  <c r="E82" i="5"/>
  <c r="K82" i="5" s="1"/>
  <c r="D82" i="5"/>
  <c r="A82" i="5"/>
  <c r="X81" i="5"/>
  <c r="N81" i="5"/>
  <c r="L81" i="5"/>
  <c r="M81" i="5" s="1"/>
  <c r="E81" i="5"/>
  <c r="K81" i="5" s="1"/>
  <c r="D81" i="5"/>
  <c r="A81" i="5"/>
  <c r="N80" i="5"/>
  <c r="L80" i="5"/>
  <c r="M80" i="5" s="1"/>
  <c r="E80" i="5"/>
  <c r="X80" i="5" s="1"/>
  <c r="D80" i="5"/>
  <c r="A80" i="5"/>
  <c r="N79" i="5"/>
  <c r="L79" i="5"/>
  <c r="M79" i="5" s="1"/>
  <c r="E79" i="5"/>
  <c r="K79" i="5" s="1"/>
  <c r="D79" i="5"/>
  <c r="A79" i="5"/>
  <c r="N78" i="5"/>
  <c r="L78" i="5"/>
  <c r="M78" i="5" s="1"/>
  <c r="E78" i="5"/>
  <c r="X78" i="5" s="1"/>
  <c r="D78" i="5"/>
  <c r="A78" i="5"/>
  <c r="N77" i="5"/>
  <c r="L77" i="5"/>
  <c r="M77" i="5" s="1"/>
  <c r="E77" i="5"/>
  <c r="X77" i="5" s="1"/>
  <c r="D77" i="5"/>
  <c r="A77" i="5"/>
  <c r="N76" i="5"/>
  <c r="L76" i="5"/>
  <c r="M76" i="5" s="1"/>
  <c r="E76" i="5"/>
  <c r="K76" i="5" s="1"/>
  <c r="D76" i="5"/>
  <c r="A76" i="5"/>
  <c r="N75" i="5"/>
  <c r="L75" i="5"/>
  <c r="M75" i="5" s="1"/>
  <c r="E75" i="5"/>
  <c r="X75" i="5" s="1"/>
  <c r="D75" i="5"/>
  <c r="A75" i="5"/>
  <c r="N74" i="5"/>
  <c r="L74" i="5"/>
  <c r="M74" i="5" s="1"/>
  <c r="E74" i="5"/>
  <c r="X74" i="5" s="1"/>
  <c r="D74" i="5"/>
  <c r="A74" i="5"/>
  <c r="N73" i="5"/>
  <c r="L73" i="5"/>
  <c r="M73" i="5" s="1"/>
  <c r="E73" i="5"/>
  <c r="K73" i="5" s="1"/>
  <c r="D73" i="5"/>
  <c r="A73" i="5"/>
  <c r="N72" i="5"/>
  <c r="L72" i="5"/>
  <c r="M72" i="5" s="1"/>
  <c r="E72" i="5"/>
  <c r="K72" i="5" s="1"/>
  <c r="D72" i="5"/>
  <c r="A72" i="5"/>
  <c r="N71" i="5"/>
  <c r="L71" i="5"/>
  <c r="M71" i="5" s="1"/>
  <c r="E71" i="5"/>
  <c r="X71" i="5" s="1"/>
  <c r="D71" i="5"/>
  <c r="A71" i="5"/>
  <c r="N70" i="5"/>
  <c r="L70" i="5"/>
  <c r="M70" i="5" s="1"/>
  <c r="E70" i="5"/>
  <c r="K70" i="5" s="1"/>
  <c r="D70" i="5"/>
  <c r="A70" i="5"/>
  <c r="N69" i="5"/>
  <c r="L69" i="5"/>
  <c r="M69" i="5" s="1"/>
  <c r="E69" i="5"/>
  <c r="X69" i="5" s="1"/>
  <c r="D69" i="5"/>
  <c r="A69" i="5"/>
  <c r="N68" i="5"/>
  <c r="L68" i="5"/>
  <c r="M68" i="5" s="1"/>
  <c r="K68" i="5"/>
  <c r="E68" i="5"/>
  <c r="X68" i="5" s="1"/>
  <c r="D68" i="5"/>
  <c r="A68" i="5"/>
  <c r="X67" i="5"/>
  <c r="N67" i="5"/>
  <c r="L67" i="5"/>
  <c r="M67" i="5" s="1"/>
  <c r="E67" i="5"/>
  <c r="K67" i="5" s="1"/>
  <c r="D67" i="5"/>
  <c r="A67" i="5"/>
  <c r="N66" i="5"/>
  <c r="L66" i="5"/>
  <c r="M66" i="5" s="1"/>
  <c r="E66" i="5"/>
  <c r="X66" i="5" s="1"/>
  <c r="D66" i="5"/>
  <c r="A66" i="5"/>
  <c r="N65" i="5"/>
  <c r="L65" i="5"/>
  <c r="M65" i="5" s="1"/>
  <c r="E65" i="5"/>
  <c r="K65" i="5" s="1"/>
  <c r="D65" i="5"/>
  <c r="A65" i="5"/>
  <c r="N64" i="5"/>
  <c r="L64" i="5"/>
  <c r="M64" i="5" s="1"/>
  <c r="E64" i="5"/>
  <c r="K64" i="5" s="1"/>
  <c r="D64" i="5"/>
  <c r="A64" i="5"/>
  <c r="N63" i="5"/>
  <c r="L63" i="5"/>
  <c r="M63" i="5" s="1"/>
  <c r="E63" i="5"/>
  <c r="K63" i="5" s="1"/>
  <c r="D63" i="5"/>
  <c r="A63" i="5"/>
  <c r="N62" i="5"/>
  <c r="L62" i="5"/>
  <c r="M62" i="5" s="1"/>
  <c r="E62" i="5"/>
  <c r="X62" i="5" s="1"/>
  <c r="D62" i="5"/>
  <c r="A62" i="5"/>
  <c r="N61" i="5"/>
  <c r="L61" i="5"/>
  <c r="M61" i="5" s="1"/>
  <c r="E61" i="5"/>
  <c r="K61" i="5" s="1"/>
  <c r="D61" i="5"/>
  <c r="A61" i="5"/>
  <c r="N60" i="5"/>
  <c r="L60" i="5"/>
  <c r="M60" i="5" s="1"/>
  <c r="E60" i="5"/>
  <c r="K60" i="5" s="1"/>
  <c r="D60" i="5"/>
  <c r="A60" i="5"/>
  <c r="X59" i="5"/>
  <c r="N59" i="5"/>
  <c r="L59" i="5"/>
  <c r="M59" i="5" s="1"/>
  <c r="E59" i="5"/>
  <c r="K59" i="5" s="1"/>
  <c r="D59" i="5"/>
  <c r="A59" i="5"/>
  <c r="N58" i="5"/>
  <c r="L58" i="5"/>
  <c r="M58" i="5" s="1"/>
  <c r="E58" i="5"/>
  <c r="K58" i="5" s="1"/>
  <c r="D58" i="5"/>
  <c r="A58" i="5"/>
  <c r="N57" i="5"/>
  <c r="L57" i="5"/>
  <c r="M57" i="5" s="1"/>
  <c r="E57" i="5"/>
  <c r="X57" i="5" s="1"/>
  <c r="D57" i="5"/>
  <c r="A57" i="5"/>
  <c r="X56" i="5"/>
  <c r="N56" i="5"/>
  <c r="M56" i="5"/>
  <c r="L56" i="5"/>
  <c r="E56" i="5"/>
  <c r="K56" i="5" s="1"/>
  <c r="D56" i="5"/>
  <c r="A56" i="5"/>
  <c r="N55" i="5"/>
  <c r="L55" i="5"/>
  <c r="M55" i="5" s="1"/>
  <c r="E55" i="5"/>
  <c r="K55" i="5" s="1"/>
  <c r="D55" i="5"/>
  <c r="A55" i="5"/>
  <c r="N54" i="5"/>
  <c r="L54" i="5"/>
  <c r="M54" i="5" s="1"/>
  <c r="E54" i="5"/>
  <c r="X54" i="5" s="1"/>
  <c r="D54" i="5"/>
  <c r="A54" i="5"/>
  <c r="N53" i="5"/>
  <c r="L53" i="5"/>
  <c r="M53" i="5" s="1"/>
  <c r="E53" i="5"/>
  <c r="K53" i="5" s="1"/>
  <c r="D53" i="5"/>
  <c r="A53" i="5"/>
  <c r="N52" i="5"/>
  <c r="L52" i="5"/>
  <c r="M52" i="5" s="1"/>
  <c r="E52" i="5"/>
  <c r="K52" i="5" s="1"/>
  <c r="D52" i="5"/>
  <c r="A52" i="5"/>
  <c r="N51" i="5"/>
  <c r="L51" i="5"/>
  <c r="M51" i="5" s="1"/>
  <c r="E51" i="5"/>
  <c r="K51" i="5" s="1"/>
  <c r="D51" i="5"/>
  <c r="A51" i="5"/>
  <c r="N50" i="5"/>
  <c r="L50" i="5"/>
  <c r="M50" i="5" s="1"/>
  <c r="E50" i="5"/>
  <c r="K50" i="5" s="1"/>
  <c r="D50" i="5"/>
  <c r="A50" i="5"/>
  <c r="X49" i="5"/>
  <c r="N49" i="5"/>
  <c r="L49" i="5"/>
  <c r="M49" i="5" s="1"/>
  <c r="E49" i="5"/>
  <c r="K49" i="5" s="1"/>
  <c r="D49" i="5"/>
  <c r="A49" i="5"/>
  <c r="N48" i="5"/>
  <c r="L48" i="5"/>
  <c r="M48" i="5" s="1"/>
  <c r="E48" i="5"/>
  <c r="K48" i="5" s="1"/>
  <c r="D48" i="5"/>
  <c r="A48" i="5"/>
  <c r="X47" i="5"/>
  <c r="N47" i="5"/>
  <c r="L47" i="5"/>
  <c r="M47" i="5" s="1"/>
  <c r="E47" i="5"/>
  <c r="K47" i="5" s="1"/>
  <c r="D47" i="5"/>
  <c r="A47" i="5"/>
  <c r="N46" i="5"/>
  <c r="L46" i="5"/>
  <c r="M46" i="5" s="1"/>
  <c r="E46" i="5"/>
  <c r="K46" i="5" s="1"/>
  <c r="D46" i="5"/>
  <c r="A46" i="5"/>
  <c r="N45" i="5"/>
  <c r="L45" i="5"/>
  <c r="M45" i="5" s="1"/>
  <c r="E45" i="5"/>
  <c r="X45" i="5" s="1"/>
  <c r="D45" i="5"/>
  <c r="A45" i="5"/>
  <c r="N44" i="5"/>
  <c r="L44" i="5"/>
  <c r="M44" i="5" s="1"/>
  <c r="K44" i="5"/>
  <c r="E44" i="5"/>
  <c r="X44" i="5" s="1"/>
  <c r="D44" i="5"/>
  <c r="A44" i="5"/>
  <c r="N43" i="5"/>
  <c r="L43" i="5"/>
  <c r="M43" i="5" s="1"/>
  <c r="E43" i="5"/>
  <c r="X43" i="5" s="1"/>
  <c r="D43" i="5"/>
  <c r="A43" i="5"/>
  <c r="X42" i="5"/>
  <c r="N42" i="5"/>
  <c r="L42" i="5"/>
  <c r="M42" i="5" s="1"/>
  <c r="K42" i="5"/>
  <c r="E42" i="5"/>
  <c r="D42" i="5"/>
  <c r="A42" i="5"/>
  <c r="N41" i="5"/>
  <c r="L41" i="5"/>
  <c r="M41" i="5" s="1"/>
  <c r="E41" i="5"/>
  <c r="X41" i="5" s="1"/>
  <c r="D41" i="5"/>
  <c r="A41" i="5"/>
  <c r="N40" i="5"/>
  <c r="L40" i="5"/>
  <c r="M40" i="5" s="1"/>
  <c r="E40" i="5"/>
  <c r="X40" i="5" s="1"/>
  <c r="D40" i="5"/>
  <c r="A40" i="5"/>
  <c r="N39" i="5"/>
  <c r="L39" i="5"/>
  <c r="M39" i="5" s="1"/>
  <c r="E39" i="5"/>
  <c r="X39" i="5" s="1"/>
  <c r="D39" i="5"/>
  <c r="A39" i="5"/>
  <c r="X38" i="5"/>
  <c r="N38" i="5"/>
  <c r="L38" i="5"/>
  <c r="M38" i="5" s="1"/>
  <c r="K38" i="5"/>
  <c r="E38" i="5"/>
  <c r="D38" i="5"/>
  <c r="A38" i="5"/>
  <c r="N37" i="5"/>
  <c r="L37" i="5"/>
  <c r="M37" i="5" s="1"/>
  <c r="E37" i="5"/>
  <c r="X37" i="5" s="1"/>
  <c r="D37" i="5"/>
  <c r="A37" i="5"/>
  <c r="X36" i="5"/>
  <c r="N36" i="5"/>
  <c r="L36" i="5"/>
  <c r="M36" i="5" s="1"/>
  <c r="K36" i="5"/>
  <c r="E36" i="5"/>
  <c r="D36" i="5"/>
  <c r="A36" i="5"/>
  <c r="N35" i="5"/>
  <c r="L35" i="5"/>
  <c r="M35" i="5" s="1"/>
  <c r="E35" i="5"/>
  <c r="K35" i="5" s="1"/>
  <c r="D35" i="5"/>
  <c r="A35" i="5"/>
  <c r="X34" i="5"/>
  <c r="N34" i="5"/>
  <c r="L34" i="5"/>
  <c r="M34" i="5" s="1"/>
  <c r="K34" i="5"/>
  <c r="E34" i="5"/>
  <c r="D34" i="5"/>
  <c r="A34" i="5"/>
  <c r="X33" i="5"/>
  <c r="N33" i="5"/>
  <c r="L33" i="5"/>
  <c r="M33" i="5" s="1"/>
  <c r="E33" i="5"/>
  <c r="K33" i="5" s="1"/>
  <c r="D33" i="5"/>
  <c r="A33" i="5"/>
  <c r="N32" i="5"/>
  <c r="L32" i="5"/>
  <c r="M32" i="5" s="1"/>
  <c r="E32" i="5"/>
  <c r="X32" i="5" s="1"/>
  <c r="D32" i="5"/>
  <c r="A32" i="5"/>
  <c r="X31" i="5"/>
  <c r="N31" i="5"/>
  <c r="L31" i="5"/>
  <c r="M31" i="5" s="1"/>
  <c r="E31" i="5"/>
  <c r="K31" i="5" s="1"/>
  <c r="D31" i="5"/>
  <c r="A31" i="5"/>
  <c r="X30" i="5"/>
  <c r="N30" i="5"/>
  <c r="L30" i="5"/>
  <c r="M30" i="5" s="1"/>
  <c r="E30" i="5"/>
  <c r="K30" i="5" s="1"/>
  <c r="D30" i="5"/>
  <c r="A30" i="5"/>
  <c r="X29" i="5"/>
  <c r="N29" i="5"/>
  <c r="L29" i="5"/>
  <c r="M29" i="5" s="1"/>
  <c r="E29" i="5"/>
  <c r="K29" i="5" s="1"/>
  <c r="D29" i="5"/>
  <c r="A29" i="5"/>
  <c r="N28" i="5"/>
  <c r="L28" i="5"/>
  <c r="M28" i="5" s="1"/>
  <c r="E28" i="5"/>
  <c r="X28" i="5" s="1"/>
  <c r="D28" i="5"/>
  <c r="A28" i="5"/>
  <c r="N27" i="5"/>
  <c r="L27" i="5"/>
  <c r="M27" i="5" s="1"/>
  <c r="E27" i="5"/>
  <c r="X27" i="5" s="1"/>
  <c r="D27" i="5"/>
  <c r="A27" i="5"/>
  <c r="N26" i="5"/>
  <c r="L26" i="5"/>
  <c r="M26" i="5" s="1"/>
  <c r="E26" i="5"/>
  <c r="K26" i="5" s="1"/>
  <c r="D26" i="5"/>
  <c r="A26" i="5"/>
  <c r="N25" i="5"/>
  <c r="L25" i="5"/>
  <c r="M25" i="5" s="1"/>
  <c r="E25" i="5"/>
  <c r="X25" i="5" s="1"/>
  <c r="D25" i="5"/>
  <c r="A25" i="5"/>
  <c r="N24" i="5"/>
  <c r="L24" i="5"/>
  <c r="M24" i="5" s="1"/>
  <c r="E24" i="5"/>
  <c r="X24" i="5" s="1"/>
  <c r="D24" i="5"/>
  <c r="A24" i="5"/>
  <c r="N23" i="5"/>
  <c r="L23" i="5"/>
  <c r="M23" i="5" s="1"/>
  <c r="E23" i="5"/>
  <c r="K23" i="5" s="1"/>
  <c r="D23" i="5"/>
  <c r="A23" i="5"/>
  <c r="N22" i="5"/>
  <c r="L22" i="5"/>
  <c r="M22" i="5" s="1"/>
  <c r="E22" i="5"/>
  <c r="X22" i="5" s="1"/>
  <c r="D22" i="5"/>
  <c r="A22" i="5"/>
  <c r="N21" i="5"/>
  <c r="L21" i="5"/>
  <c r="M21" i="5" s="1"/>
  <c r="E21" i="5"/>
  <c r="X21" i="5" s="1"/>
  <c r="D21" i="5"/>
  <c r="A21" i="5"/>
  <c r="X20" i="5"/>
  <c r="N20" i="5"/>
  <c r="M20" i="5"/>
  <c r="L20" i="5"/>
  <c r="E20" i="5"/>
  <c r="K20" i="5" s="1"/>
  <c r="D20" i="5"/>
  <c r="A20" i="5"/>
  <c r="N19" i="5"/>
  <c r="L19" i="5"/>
  <c r="M19" i="5" s="1"/>
  <c r="E19" i="5"/>
  <c r="X19" i="5" s="1"/>
  <c r="D19" i="5"/>
  <c r="A19" i="5"/>
  <c r="N18" i="5"/>
  <c r="L18" i="5"/>
  <c r="M18" i="5" s="1"/>
  <c r="E18" i="5"/>
  <c r="X18" i="5" s="1"/>
  <c r="D18" i="5"/>
  <c r="A18" i="5"/>
  <c r="N17" i="5"/>
  <c r="L17" i="5"/>
  <c r="M17" i="5" s="1"/>
  <c r="E17" i="5"/>
  <c r="K17" i="5" s="1"/>
  <c r="D17" i="5"/>
  <c r="A17" i="5"/>
  <c r="N16" i="5"/>
  <c r="G9" i="3" s="1"/>
  <c r="L16" i="5"/>
  <c r="M16" i="5" s="1"/>
  <c r="E16" i="5"/>
  <c r="K16" i="5" s="1"/>
  <c r="D16" i="5"/>
  <c r="A16" i="5"/>
  <c r="N15" i="5"/>
  <c r="L15" i="5"/>
  <c r="M15" i="5" s="1"/>
  <c r="E15" i="5"/>
  <c r="X15" i="5" s="1"/>
  <c r="D15" i="5"/>
  <c r="A15" i="5"/>
  <c r="X14" i="5"/>
  <c r="N14" i="5"/>
  <c r="L14" i="5"/>
  <c r="M14" i="5" s="1"/>
  <c r="E14" i="5"/>
  <c r="K14" i="5" s="1"/>
  <c r="D14" i="5"/>
  <c r="A14" i="5"/>
  <c r="N13" i="5"/>
  <c r="G7" i="3" s="1"/>
  <c r="L13" i="5"/>
  <c r="M13" i="5" s="1"/>
  <c r="E13" i="5"/>
  <c r="X13" i="5" s="1"/>
  <c r="D13" i="5"/>
  <c r="A13" i="5"/>
  <c r="N12" i="5"/>
  <c r="L12" i="5"/>
  <c r="M12" i="5" s="1"/>
  <c r="K12" i="5"/>
  <c r="E12" i="5"/>
  <c r="X12" i="5" s="1"/>
  <c r="D12" i="5"/>
  <c r="A12" i="5"/>
  <c r="N11" i="5"/>
  <c r="M11" i="5"/>
  <c r="L11" i="5"/>
  <c r="E11" i="5"/>
  <c r="K11" i="5" s="1"/>
  <c r="D11" i="5"/>
  <c r="A11" i="5"/>
  <c r="N10" i="5"/>
  <c r="L10" i="5"/>
  <c r="M10" i="5" s="1"/>
  <c r="E10" i="5"/>
  <c r="X10" i="5" s="1"/>
  <c r="D10" i="5"/>
  <c r="A10" i="5"/>
  <c r="N9" i="5"/>
  <c r="L9" i="5"/>
  <c r="M9" i="5" s="1"/>
  <c r="E9" i="5"/>
  <c r="X9" i="5" s="1"/>
  <c r="D9" i="5"/>
  <c r="A9" i="5"/>
  <c r="N8" i="5"/>
  <c r="L8" i="5"/>
  <c r="M8" i="5" s="1"/>
  <c r="E8" i="5"/>
  <c r="K8" i="5" s="1"/>
  <c r="D8" i="5"/>
  <c r="A8" i="5"/>
  <c r="N7" i="5"/>
  <c r="L7" i="5"/>
  <c r="M7" i="5" s="1"/>
  <c r="E7" i="5"/>
  <c r="X7" i="5" s="1"/>
  <c r="D7" i="5"/>
  <c r="A7" i="5"/>
  <c r="N16" i="4"/>
  <c r="M16" i="4"/>
  <c r="K16" i="4"/>
  <c r="J16" i="4"/>
  <c r="I16" i="4"/>
  <c r="G16" i="4"/>
  <c r="F16" i="4"/>
  <c r="E16" i="4"/>
  <c r="D16" i="4"/>
  <c r="C16" i="4"/>
  <c r="B16" i="4"/>
  <c r="A16" i="4"/>
  <c r="N15" i="4"/>
  <c r="M15" i="4"/>
  <c r="K15" i="4"/>
  <c r="J15" i="4"/>
  <c r="I15" i="4"/>
  <c r="G15" i="4"/>
  <c r="F15" i="4"/>
  <c r="E15" i="4"/>
  <c r="D15" i="4"/>
  <c r="C15" i="4"/>
  <c r="B15" i="4"/>
  <c r="A15" i="4"/>
  <c r="N14" i="4"/>
  <c r="M14" i="4"/>
  <c r="K14" i="4"/>
  <c r="J14" i="4"/>
  <c r="I14" i="4"/>
  <c r="G14" i="4"/>
  <c r="F14" i="4"/>
  <c r="E14" i="4"/>
  <c r="D14" i="4"/>
  <c r="C14" i="4"/>
  <c r="B14" i="4"/>
  <c r="A14" i="4"/>
  <c r="N13" i="4"/>
  <c r="M13" i="4"/>
  <c r="K13" i="4"/>
  <c r="J13" i="4"/>
  <c r="I13" i="4"/>
  <c r="G13" i="4"/>
  <c r="F13" i="4"/>
  <c r="E13" i="4"/>
  <c r="D13" i="4"/>
  <c r="C13" i="4"/>
  <c r="B13" i="4"/>
  <c r="A13" i="4"/>
  <c r="N12" i="4"/>
  <c r="M12" i="4"/>
  <c r="K12" i="4"/>
  <c r="J12" i="4"/>
  <c r="I12" i="4"/>
  <c r="G12" i="4"/>
  <c r="F12" i="4"/>
  <c r="E12" i="4"/>
  <c r="D12" i="4"/>
  <c r="C12" i="4"/>
  <c r="B12" i="4"/>
  <c r="A12" i="4"/>
  <c r="N11" i="4"/>
  <c r="M11" i="4"/>
  <c r="K11" i="4"/>
  <c r="J11" i="4"/>
  <c r="I11" i="4"/>
  <c r="G11" i="4"/>
  <c r="F11" i="4"/>
  <c r="E11" i="4"/>
  <c r="D11" i="4"/>
  <c r="C11" i="4"/>
  <c r="B11" i="4"/>
  <c r="A11" i="4"/>
  <c r="N10" i="4"/>
  <c r="M10" i="4"/>
  <c r="K10" i="4"/>
  <c r="J10" i="4"/>
  <c r="I10" i="4"/>
  <c r="G10" i="4"/>
  <c r="F10" i="4"/>
  <c r="E10" i="4"/>
  <c r="D10" i="4"/>
  <c r="C10" i="4"/>
  <c r="B10" i="4"/>
  <c r="A10" i="4"/>
  <c r="N9" i="4"/>
  <c r="M9" i="4"/>
  <c r="K9" i="4"/>
  <c r="J9" i="4"/>
  <c r="I9" i="4"/>
  <c r="G9" i="4"/>
  <c r="F9" i="4"/>
  <c r="E9" i="4"/>
  <c r="D9" i="4"/>
  <c r="C9" i="4"/>
  <c r="B9" i="4"/>
  <c r="A9" i="4"/>
  <c r="N8" i="4"/>
  <c r="M8" i="4"/>
  <c r="K8" i="4"/>
  <c r="J8" i="4"/>
  <c r="I8" i="4"/>
  <c r="G8" i="4"/>
  <c r="F8" i="4"/>
  <c r="E8" i="4"/>
  <c r="D8" i="4"/>
  <c r="C8" i="4"/>
  <c r="B8" i="4"/>
  <c r="A8" i="4"/>
  <c r="N7" i="4"/>
  <c r="M7" i="4"/>
  <c r="K7" i="4"/>
  <c r="J7" i="4"/>
  <c r="I7" i="4"/>
  <c r="G7" i="4"/>
  <c r="F7" i="4"/>
  <c r="E7" i="4"/>
  <c r="D7" i="4"/>
  <c r="C7" i="4"/>
  <c r="B7" i="4"/>
  <c r="A7" i="4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I28" i="3"/>
  <c r="H28" i="3"/>
  <c r="G28" i="3"/>
  <c r="F28" i="3"/>
  <c r="E28" i="3"/>
  <c r="D28" i="3"/>
  <c r="A28" i="3"/>
  <c r="C28" i="3" s="1"/>
  <c r="R27" i="3"/>
  <c r="R26" i="3"/>
  <c r="I26" i="3"/>
  <c r="H26" i="3"/>
  <c r="G26" i="3"/>
  <c r="F26" i="3"/>
  <c r="E26" i="3"/>
  <c r="D26" i="3"/>
  <c r="C26" i="3"/>
  <c r="B26" i="3"/>
  <c r="A26" i="3"/>
  <c r="R25" i="3"/>
  <c r="R24" i="3"/>
  <c r="I24" i="3"/>
  <c r="H24" i="3"/>
  <c r="G24" i="3"/>
  <c r="F24" i="3"/>
  <c r="E24" i="3"/>
  <c r="D24" i="3"/>
  <c r="C24" i="3"/>
  <c r="B24" i="3"/>
  <c r="A24" i="3"/>
  <c r="R23" i="3"/>
  <c r="R22" i="3"/>
  <c r="I22" i="3"/>
  <c r="H22" i="3"/>
  <c r="G22" i="3"/>
  <c r="F22" i="3"/>
  <c r="E22" i="3"/>
  <c r="D22" i="3"/>
  <c r="C22" i="3"/>
  <c r="B22" i="3"/>
  <c r="A22" i="3"/>
  <c r="R21" i="3"/>
  <c r="R20" i="3"/>
  <c r="F20" i="3"/>
  <c r="C20" i="3"/>
  <c r="B20" i="3"/>
  <c r="A20" i="3"/>
  <c r="G15" i="3"/>
  <c r="G14" i="3"/>
  <c r="G13" i="3"/>
  <c r="G12" i="3"/>
  <c r="G11" i="3"/>
  <c r="G10" i="3"/>
  <c r="B9" i="3"/>
  <c r="B10" i="3" s="1"/>
  <c r="B8" i="3"/>
  <c r="B7" i="3"/>
  <c r="K6" i="3"/>
  <c r="B9" i="2"/>
  <c r="G7" i="12" s="1"/>
  <c r="B8" i="2"/>
  <c r="B7" i="2"/>
  <c r="B6" i="2"/>
  <c r="B6" i="3" s="1"/>
  <c r="K99" i="5" l="1"/>
  <c r="K101" i="5"/>
  <c r="K146" i="5"/>
  <c r="K18" i="5"/>
  <c r="X142" i="5"/>
  <c r="X150" i="5"/>
  <c r="X73" i="5"/>
  <c r="X95" i="5"/>
  <c r="X132" i="5"/>
  <c r="X134" i="5"/>
  <c r="K149" i="5"/>
  <c r="K153" i="5"/>
  <c r="K87" i="5"/>
  <c r="K104" i="5"/>
  <c r="X65" i="5"/>
  <c r="K74" i="5"/>
  <c r="K102" i="5"/>
  <c r="K135" i="5"/>
  <c r="K137" i="5"/>
  <c r="X141" i="5"/>
  <c r="X143" i="5"/>
  <c r="X151" i="5"/>
  <c r="K21" i="5"/>
  <c r="X63" i="5"/>
  <c r="X98" i="5"/>
  <c r="X100" i="5"/>
  <c r="X145" i="5"/>
  <c r="X23" i="5"/>
  <c r="K28" i="5"/>
  <c r="X72" i="5"/>
  <c r="X96" i="5"/>
  <c r="X133" i="5"/>
  <c r="G6" i="3"/>
  <c r="X48" i="5"/>
  <c r="X50" i="5"/>
  <c r="K24" i="5"/>
  <c r="G8" i="3"/>
  <c r="K9" i="5"/>
  <c r="K62" i="5"/>
  <c r="K69" i="5"/>
  <c r="K71" i="5"/>
  <c r="K78" i="5"/>
  <c r="K80" i="5"/>
  <c r="K119" i="5"/>
  <c r="L22" i="3"/>
  <c r="L21" i="3"/>
  <c r="K15" i="5"/>
  <c r="X26" i="5"/>
  <c r="K32" i="5"/>
  <c r="X51" i="5"/>
  <c r="X53" i="5"/>
  <c r="X60" i="5"/>
  <c r="X91" i="5"/>
  <c r="X130" i="5"/>
  <c r="X139" i="5"/>
  <c r="L23" i="3"/>
  <c r="X11" i="5"/>
  <c r="X35" i="5"/>
  <c r="K39" i="5"/>
  <c r="K41" i="5"/>
  <c r="X55" i="5"/>
  <c r="K57" i="5"/>
  <c r="K66" i="5"/>
  <c r="K84" i="5"/>
  <c r="K86" i="5"/>
  <c r="X148" i="5"/>
  <c r="K152" i="5"/>
  <c r="X17" i="5"/>
  <c r="K75" i="5"/>
  <c r="K77" i="5"/>
  <c r="K90" i="5"/>
  <c r="K129" i="5"/>
  <c r="K138" i="5"/>
  <c r="K27" i="5"/>
  <c r="K45" i="5"/>
  <c r="K54" i="5"/>
  <c r="K92" i="5"/>
  <c r="K105" i="5"/>
  <c r="K107" i="5"/>
  <c r="X127" i="5"/>
  <c r="K131" i="5"/>
  <c r="X136" i="5"/>
  <c r="K140" i="5"/>
  <c r="K147" i="5"/>
  <c r="K156" i="5"/>
  <c r="L25" i="3"/>
  <c r="X154" i="5"/>
  <c r="X8" i="5"/>
  <c r="X61" i="5"/>
  <c r="X118" i="5"/>
  <c r="AA10" i="7"/>
  <c r="AE10" i="7"/>
  <c r="AF10" i="7" s="1"/>
  <c r="AK10" i="7"/>
  <c r="AL10" i="7" s="1"/>
  <c r="Z10" i="7"/>
  <c r="AE9" i="7"/>
  <c r="AF9" i="7" s="1"/>
  <c r="AA9" i="7"/>
  <c r="Z9" i="7"/>
  <c r="AK9" i="7"/>
  <c r="AL9" i="7" s="1"/>
  <c r="K7" i="5"/>
  <c r="K10" i="5"/>
  <c r="K13" i="5"/>
  <c r="AE14" i="7"/>
  <c r="AF14" i="7" s="1"/>
  <c r="AA14" i="7"/>
  <c r="AK14" i="7"/>
  <c r="AL14" i="7" s="1"/>
  <c r="Z8" i="7"/>
  <c r="AK8" i="7"/>
  <c r="AL8" i="7" s="1"/>
  <c r="AE8" i="7"/>
  <c r="AF8" i="7" s="1"/>
  <c r="AE43" i="7"/>
  <c r="AF43" i="7" s="1"/>
  <c r="AK43" i="7"/>
  <c r="AL43" i="7" s="1"/>
  <c r="AA43" i="7"/>
  <c r="Z43" i="7"/>
  <c r="Z53" i="7"/>
  <c r="AK53" i="7"/>
  <c r="AL53" i="7" s="1"/>
  <c r="AE53" i="7"/>
  <c r="AF53" i="7" s="1"/>
  <c r="AA53" i="7"/>
  <c r="AA19" i="7"/>
  <c r="Z19" i="7"/>
  <c r="AA20" i="7"/>
  <c r="Z20" i="7"/>
  <c r="AK20" i="7"/>
  <c r="AL20" i="7" s="1"/>
  <c r="AE20" i="7"/>
  <c r="AF20" i="7" s="1"/>
  <c r="AE30" i="7"/>
  <c r="AF30" i="7" s="1"/>
  <c r="AA30" i="7"/>
  <c r="AK30" i="7"/>
  <c r="AL30" i="7" s="1"/>
  <c r="Z30" i="7"/>
  <c r="AK48" i="7"/>
  <c r="AL48" i="7" s="1"/>
  <c r="AE48" i="7"/>
  <c r="AF48" i="7" s="1"/>
  <c r="Z48" i="7"/>
  <c r="AA48" i="7"/>
  <c r="K43" i="5"/>
  <c r="X46" i="5"/>
  <c r="X58" i="5"/>
  <c r="X70" i="5"/>
  <c r="AC8" i="7"/>
  <c r="AG8" i="7"/>
  <c r="AH8" i="7" s="1"/>
  <c r="Z14" i="7"/>
  <c r="AE21" i="7"/>
  <c r="AF21" i="7" s="1"/>
  <c r="AK21" i="7"/>
  <c r="AL21" i="7" s="1"/>
  <c r="AA21" i="7"/>
  <c r="Z21" i="7"/>
  <c r="AD35" i="7"/>
  <c r="AO35" i="7"/>
  <c r="AP35" i="7" s="1"/>
  <c r="AI35" i="7"/>
  <c r="AJ35" i="7" s="1"/>
  <c r="AE42" i="7"/>
  <c r="AF42" i="7" s="1"/>
  <c r="AA42" i="7"/>
  <c r="Z42" i="7"/>
  <c r="AK42" i="7"/>
  <c r="AL42" i="7" s="1"/>
  <c r="K19" i="5"/>
  <c r="K22" i="5"/>
  <c r="K25" i="5"/>
  <c r="AE18" i="7"/>
  <c r="AF18" i="7" s="1"/>
  <c r="AA18" i="7"/>
  <c r="Z18" i="7"/>
  <c r="AK18" i="7"/>
  <c r="AL18" i="7" s="1"/>
  <c r="AE16" i="7"/>
  <c r="AF16" i="7" s="1"/>
  <c r="AA16" i="7"/>
  <c r="AK16" i="7"/>
  <c r="AL16" i="7" s="1"/>
  <c r="AA22" i="7"/>
  <c r="Z22" i="7"/>
  <c r="AK22" i="7"/>
  <c r="AL22" i="7" s="1"/>
  <c r="AE22" i="7"/>
  <c r="AF22" i="7" s="1"/>
  <c r="AE75" i="7"/>
  <c r="AF75" i="7" s="1"/>
  <c r="AA75" i="7"/>
  <c r="AK75" i="7"/>
  <c r="AL75" i="7" s="1"/>
  <c r="Z75" i="7"/>
  <c r="K40" i="5"/>
  <c r="X79" i="5"/>
  <c r="X88" i="5"/>
  <c r="X97" i="5"/>
  <c r="X106" i="5"/>
  <c r="X115" i="5"/>
  <c r="X124" i="5"/>
  <c r="AM8" i="7"/>
  <c r="AN8" i="7" s="1"/>
  <c r="AA11" i="7"/>
  <c r="Z11" i="7"/>
  <c r="AK11" i="7"/>
  <c r="AL11" i="7" s="1"/>
  <c r="Z16" i="7"/>
  <c r="AN36" i="7"/>
  <c r="AA74" i="7"/>
  <c r="Z74" i="7"/>
  <c r="AK74" i="7"/>
  <c r="AL74" i="7" s="1"/>
  <c r="AE74" i="7"/>
  <c r="AF74" i="7" s="1"/>
  <c r="X16" i="5"/>
  <c r="Z12" i="7"/>
  <c r="AK12" i="7"/>
  <c r="AL12" i="7" s="1"/>
  <c r="AE12" i="7"/>
  <c r="AF12" i="7" s="1"/>
  <c r="AA12" i="7"/>
  <c r="AE19" i="7"/>
  <c r="AF19" i="7" s="1"/>
  <c r="AA49" i="7"/>
  <c r="Z49" i="7"/>
  <c r="AK49" i="7"/>
  <c r="AL49" i="7" s="1"/>
  <c r="AE49" i="7"/>
  <c r="AF49" i="7" s="1"/>
  <c r="L20" i="3"/>
  <c r="L26" i="3"/>
  <c r="K37" i="5"/>
  <c r="AK19" i="7"/>
  <c r="AL19" i="7" s="1"/>
  <c r="AA25" i="7"/>
  <c r="Z25" i="7"/>
  <c r="AK25" i="7"/>
  <c r="AL25" i="7" s="1"/>
  <c r="AE25" i="7"/>
  <c r="AF25" i="7" s="1"/>
  <c r="AK7" i="7"/>
  <c r="AL7" i="7" s="1"/>
  <c r="AE7" i="7"/>
  <c r="AF7" i="7" s="1"/>
  <c r="AA7" i="7"/>
  <c r="Z7" i="7"/>
  <c r="L24" i="3"/>
  <c r="X52" i="5"/>
  <c r="X64" i="5"/>
  <c r="X76" i="5"/>
  <c r="X85" i="5"/>
  <c r="X94" i="5"/>
  <c r="X103" i="5"/>
  <c r="X112" i="5"/>
  <c r="X121" i="5"/>
  <c r="AE13" i="7"/>
  <c r="AF13" i="7" s="1"/>
  <c r="AA13" i="7"/>
  <c r="Z13" i="7"/>
  <c r="AK13" i="7"/>
  <c r="AL13" i="7" s="1"/>
  <c r="Z29" i="7"/>
  <c r="AK29" i="7"/>
  <c r="AL29" i="7" s="1"/>
  <c r="AE29" i="7"/>
  <c r="AF29" i="7" s="1"/>
  <c r="AA29" i="7"/>
  <c r="B28" i="3"/>
  <c r="AE23" i="7"/>
  <c r="AF23" i="7" s="1"/>
  <c r="AA23" i="7"/>
  <c r="Z23" i="7"/>
  <c r="AK23" i="7"/>
  <c r="AL23" i="7" s="1"/>
  <c r="AA34" i="7"/>
  <c r="Z34" i="7"/>
  <c r="AK34" i="7"/>
  <c r="AL34" i="7" s="1"/>
  <c r="AE34" i="7"/>
  <c r="AF34" i="7" s="1"/>
  <c r="AE45" i="7"/>
  <c r="AF45" i="7" s="1"/>
  <c r="AA45" i="7"/>
  <c r="Z45" i="7"/>
  <c r="AE11" i="7"/>
  <c r="AF11" i="7" s="1"/>
  <c r="Z15" i="7"/>
  <c r="AK15" i="7"/>
  <c r="AL15" i="7" s="1"/>
  <c r="AA15" i="7"/>
  <c r="AE15" i="7"/>
  <c r="AF15" i="7" s="1"/>
  <c r="AE50" i="7"/>
  <c r="AF50" i="7" s="1"/>
  <c r="AA50" i="7"/>
  <c r="AE57" i="7"/>
  <c r="AF57" i="7" s="1"/>
  <c r="AA57" i="7"/>
  <c r="Z57" i="7"/>
  <c r="AK57" i="7"/>
  <c r="AL57" i="7" s="1"/>
  <c r="AG26" i="7"/>
  <c r="AH26" i="7" s="1"/>
  <c r="AB26" i="7"/>
  <c r="AI36" i="7"/>
  <c r="AJ36" i="7" s="1"/>
  <c r="AD36" i="7"/>
  <c r="AA37" i="7"/>
  <c r="Z37" i="7"/>
  <c r="AK37" i="7"/>
  <c r="AL37" i="7" s="1"/>
  <c r="AE37" i="7"/>
  <c r="AF37" i="7" s="1"/>
  <c r="AA44" i="7"/>
  <c r="Z44" i="7"/>
  <c r="AK44" i="7"/>
  <c r="AL44" i="7" s="1"/>
  <c r="AD47" i="7"/>
  <c r="AO47" i="7"/>
  <c r="AP47" i="7" s="1"/>
  <c r="AG73" i="7"/>
  <c r="AH73" i="7" s="1"/>
  <c r="AC73" i="7"/>
  <c r="AM73" i="7"/>
  <c r="AN73" i="7" s="1"/>
  <c r="AE96" i="7"/>
  <c r="AF96" i="7" s="1"/>
  <c r="AA96" i="7"/>
  <c r="Z96" i="7"/>
  <c r="AK96" i="7"/>
  <c r="AL96" i="7" s="1"/>
  <c r="Z105" i="7"/>
  <c r="AA105" i="7"/>
  <c r="AK105" i="7"/>
  <c r="AL105" i="7" s="1"/>
  <c r="AE105" i="7"/>
  <c r="AF105" i="7" s="1"/>
  <c r="AJ26" i="7"/>
  <c r="T27" i="7"/>
  <c r="Y27" i="7" s="1"/>
  <c r="AE28" i="7"/>
  <c r="AF28" i="7" s="1"/>
  <c r="Z28" i="7"/>
  <c r="AG31" i="7"/>
  <c r="AH31" i="7" s="1"/>
  <c r="AC31" i="7"/>
  <c r="AA39" i="7"/>
  <c r="Z39" i="7"/>
  <c r="AK39" i="7"/>
  <c r="AL39" i="7" s="1"/>
  <c r="AE55" i="7"/>
  <c r="AF55" i="7" s="1"/>
  <c r="AK55" i="7"/>
  <c r="AL55" i="7" s="1"/>
  <c r="AK60" i="7"/>
  <c r="AL60" i="7" s="1"/>
  <c r="AE60" i="7"/>
  <c r="AF60" i="7" s="1"/>
  <c r="Z60" i="7"/>
  <c r="AE62" i="7"/>
  <c r="AF62" i="7" s="1"/>
  <c r="AA62" i="7"/>
  <c r="AB73" i="7"/>
  <c r="AD26" i="7"/>
  <c r="AA28" i="7"/>
  <c r="AB31" i="7"/>
  <c r="AE40" i="7"/>
  <c r="AF40" i="7" s="1"/>
  <c r="AA40" i="7"/>
  <c r="Z40" i="7"/>
  <c r="AK40" i="7"/>
  <c r="AL40" i="7" s="1"/>
  <c r="AA46" i="7"/>
  <c r="Z46" i="7"/>
  <c r="AK46" i="7"/>
  <c r="AL46" i="7" s="1"/>
  <c r="AE46" i="7"/>
  <c r="AF46" i="7" s="1"/>
  <c r="AJ47" i="7"/>
  <c r="AE54" i="7"/>
  <c r="AF54" i="7" s="1"/>
  <c r="AA54" i="7"/>
  <c r="Z54" i="7"/>
  <c r="AK54" i="7"/>
  <c r="AL54" i="7" s="1"/>
  <c r="AA65" i="7"/>
  <c r="Z65" i="7"/>
  <c r="AK65" i="7"/>
  <c r="AL65" i="7" s="1"/>
  <c r="AK66" i="7"/>
  <c r="AL66" i="7" s="1"/>
  <c r="AE66" i="7"/>
  <c r="AF66" i="7" s="1"/>
  <c r="Z66" i="7"/>
  <c r="AA66" i="7"/>
  <c r="Z17" i="7"/>
  <c r="AK17" i="7"/>
  <c r="AL17" i="7" s="1"/>
  <c r="AA32" i="7"/>
  <c r="Z32" i="7"/>
  <c r="AK32" i="7"/>
  <c r="AL32" i="7" s="1"/>
  <c r="AP36" i="7"/>
  <c r="Z41" i="7"/>
  <c r="AK41" i="7"/>
  <c r="AL41" i="7" s="1"/>
  <c r="AE41" i="7"/>
  <c r="AF41" i="7" s="1"/>
  <c r="AA41" i="7"/>
  <c r="AG92" i="7"/>
  <c r="AH92" i="7" s="1"/>
  <c r="AC92" i="7"/>
  <c r="AB92" i="7"/>
  <c r="AM92" i="7"/>
  <c r="AN92" i="7" s="1"/>
  <c r="AE38" i="7"/>
  <c r="AF38" i="7" s="1"/>
  <c r="AA38" i="7"/>
  <c r="AE44" i="7"/>
  <c r="AF44" i="7" s="1"/>
  <c r="AA51" i="7"/>
  <c r="Z51" i="7"/>
  <c r="AK51" i="7"/>
  <c r="AL51" i="7" s="1"/>
  <c r="AF59" i="7"/>
  <c r="AF63" i="7"/>
  <c r="Z147" i="7"/>
  <c r="AK147" i="7"/>
  <c r="AL147" i="7" s="1"/>
  <c r="AE147" i="7"/>
  <c r="AF147" i="7" s="1"/>
  <c r="AA147" i="7"/>
  <c r="Z24" i="7"/>
  <c r="AM26" i="7"/>
  <c r="AN26" i="7" s="1"/>
  <c r="AM31" i="7"/>
  <c r="AN31" i="7" s="1"/>
  <c r="AK36" i="7"/>
  <c r="AL36" i="7" s="1"/>
  <c r="AE36" i="7"/>
  <c r="AF36" i="7" s="1"/>
  <c r="Z36" i="7"/>
  <c r="Z38" i="7"/>
  <c r="AA56" i="7"/>
  <c r="Z56" i="7"/>
  <c r="AK56" i="7"/>
  <c r="AL56" i="7" s="1"/>
  <c r="AA17" i="7"/>
  <c r="AA24" i="7"/>
  <c r="AO26" i="7"/>
  <c r="AP26" i="7" s="1"/>
  <c r="AK28" i="7"/>
  <c r="AL28" i="7" s="1"/>
  <c r="AK38" i="7"/>
  <c r="AL38" i="7" s="1"/>
  <c r="Z55" i="7"/>
  <c r="AF64" i="7"/>
  <c r="AA70" i="7"/>
  <c r="Z70" i="7"/>
  <c r="AK70" i="7"/>
  <c r="AL70" i="7" s="1"/>
  <c r="AE70" i="7"/>
  <c r="AF70" i="7" s="1"/>
  <c r="AE82" i="7"/>
  <c r="AF82" i="7" s="1"/>
  <c r="AA82" i="7"/>
  <c r="Z82" i="7"/>
  <c r="AE133" i="7"/>
  <c r="AF133" i="7" s="1"/>
  <c r="AA133" i="7"/>
  <c r="Z133" i="7"/>
  <c r="AK133" i="7"/>
  <c r="AL133" i="7" s="1"/>
  <c r="AE32" i="7"/>
  <c r="AF32" i="7" s="1"/>
  <c r="AF35" i="7"/>
  <c r="AE39" i="7"/>
  <c r="AF39" i="7" s="1"/>
  <c r="AA55" i="7"/>
  <c r="AA58" i="7"/>
  <c r="Z58" i="7"/>
  <c r="AK58" i="7"/>
  <c r="AL58" i="7" s="1"/>
  <c r="AE58" i="7"/>
  <c r="AF58" i="7" s="1"/>
  <c r="AA60" i="7"/>
  <c r="AA61" i="7"/>
  <c r="Z61" i="7"/>
  <c r="AK61" i="7"/>
  <c r="AL61" i="7" s="1"/>
  <c r="AE61" i="7"/>
  <c r="AF61" i="7" s="1"/>
  <c r="AE68" i="7"/>
  <c r="AF68" i="7" s="1"/>
  <c r="AK68" i="7"/>
  <c r="AL68" i="7" s="1"/>
  <c r="Z68" i="7"/>
  <c r="AA79" i="7"/>
  <c r="Z79" i="7"/>
  <c r="AK79" i="7"/>
  <c r="AL79" i="7" s="1"/>
  <c r="AE79" i="7"/>
  <c r="AF79" i="7" s="1"/>
  <c r="AA81" i="7"/>
  <c r="Z81" i="7"/>
  <c r="AK81" i="7"/>
  <c r="AL81" i="7" s="1"/>
  <c r="AE81" i="7"/>
  <c r="AF81" i="7" s="1"/>
  <c r="AE87" i="7"/>
  <c r="AF87" i="7" s="1"/>
  <c r="AA87" i="7"/>
  <c r="AK87" i="7"/>
  <c r="AL87" i="7" s="1"/>
  <c r="Z87" i="7"/>
  <c r="AE114" i="7"/>
  <c r="AF114" i="7" s="1"/>
  <c r="AA114" i="7"/>
  <c r="Z114" i="7"/>
  <c r="AK114" i="7"/>
  <c r="AL114" i="7" s="1"/>
  <c r="AE128" i="7"/>
  <c r="AF128" i="7" s="1"/>
  <c r="AA128" i="7"/>
  <c r="Z128" i="7"/>
  <c r="AK128" i="7"/>
  <c r="AL128" i="7" s="1"/>
  <c r="AE97" i="7"/>
  <c r="AF97" i="7" s="1"/>
  <c r="AK97" i="7"/>
  <c r="AL97" i="7" s="1"/>
  <c r="AA97" i="7"/>
  <c r="Z97" i="7"/>
  <c r="AE106" i="7"/>
  <c r="AF106" i="7" s="1"/>
  <c r="AA106" i="7"/>
  <c r="AK106" i="7"/>
  <c r="AL106" i="7" s="1"/>
  <c r="Z106" i="7"/>
  <c r="AA113" i="7"/>
  <c r="Z113" i="7"/>
  <c r="AE113" i="7"/>
  <c r="AF113" i="7" s="1"/>
  <c r="AK113" i="7"/>
  <c r="AL113" i="7" s="1"/>
  <c r="AE17" i="7"/>
  <c r="AF17" i="7" s="1"/>
  <c r="AE24" i="7"/>
  <c r="AF24" i="7" s="1"/>
  <c r="AF26" i="7"/>
  <c r="AH36" i="7"/>
  <c r="AE51" i="7"/>
  <c r="AF51" i="7" s="1"/>
  <c r="AA63" i="7"/>
  <c r="Z63" i="7"/>
  <c r="AK63" i="7"/>
  <c r="AL63" i="7" s="1"/>
  <c r="AA91" i="7"/>
  <c r="Z91" i="7"/>
  <c r="AK91" i="7"/>
  <c r="AL91" i="7" s="1"/>
  <c r="AE91" i="7"/>
  <c r="AF91" i="7" s="1"/>
  <c r="AE94" i="7"/>
  <c r="AF94" i="7" s="1"/>
  <c r="AA94" i="7"/>
  <c r="Z94" i="7"/>
  <c r="AK94" i="7"/>
  <c r="AL94" i="7" s="1"/>
  <c r="AA125" i="7"/>
  <c r="Z125" i="7"/>
  <c r="AE125" i="7"/>
  <c r="AF125" i="7" s="1"/>
  <c r="AK125" i="7"/>
  <c r="AL125" i="7" s="1"/>
  <c r="Z26" i="7"/>
  <c r="AE33" i="7"/>
  <c r="AF33" i="7" s="1"/>
  <c r="AA33" i="7"/>
  <c r="AB36" i="7"/>
  <c r="AF47" i="7"/>
  <c r="AA68" i="7"/>
  <c r="AA100" i="7"/>
  <c r="Z100" i="7"/>
  <c r="AK100" i="7"/>
  <c r="AL100" i="7" s="1"/>
  <c r="AE100" i="7"/>
  <c r="AF100" i="7" s="1"/>
  <c r="AG35" i="7"/>
  <c r="AH35" i="7" s="1"/>
  <c r="AG47" i="7"/>
  <c r="AH47" i="7" s="1"/>
  <c r="AA67" i="7"/>
  <c r="Z67" i="7"/>
  <c r="AK67" i="7"/>
  <c r="AL67" i="7" s="1"/>
  <c r="AE67" i="7"/>
  <c r="AF67" i="7" s="1"/>
  <c r="AK78" i="7"/>
  <c r="AL78" i="7" s="1"/>
  <c r="AE78" i="7"/>
  <c r="AF78" i="7" s="1"/>
  <c r="Z78" i="7"/>
  <c r="AA86" i="7"/>
  <c r="Z86" i="7"/>
  <c r="AK86" i="7"/>
  <c r="AL86" i="7" s="1"/>
  <c r="Z103" i="7"/>
  <c r="AK103" i="7"/>
  <c r="AL103" i="7" s="1"/>
  <c r="AE103" i="7"/>
  <c r="AF103" i="7" s="1"/>
  <c r="AA103" i="7"/>
  <c r="AK52" i="7"/>
  <c r="AL52" i="7" s="1"/>
  <c r="AK64" i="7"/>
  <c r="AL64" i="7" s="1"/>
  <c r="AE99" i="7"/>
  <c r="AF99" i="7" s="1"/>
  <c r="AA99" i="7"/>
  <c r="AK107" i="7"/>
  <c r="AL107" i="7" s="1"/>
  <c r="AE107" i="7"/>
  <c r="AF107" i="7" s="1"/>
  <c r="AA107" i="7"/>
  <c r="Z107" i="7"/>
  <c r="AA188" i="7"/>
  <c r="AK188" i="7"/>
  <c r="AL188" i="7" s="1"/>
  <c r="AE188" i="7"/>
  <c r="AF188" i="7" s="1"/>
  <c r="Z188" i="7"/>
  <c r="AK35" i="7"/>
  <c r="AL35" i="7" s="1"/>
  <c r="AK47" i="7"/>
  <c r="AL47" i="7" s="1"/>
  <c r="Z52" i="7"/>
  <c r="AK59" i="7"/>
  <c r="AL59" i="7" s="1"/>
  <c r="AE84" i="7"/>
  <c r="AF84" i="7" s="1"/>
  <c r="AA84" i="7"/>
  <c r="Z84" i="7"/>
  <c r="AK84" i="7"/>
  <c r="AL84" i="7" s="1"/>
  <c r="AA88" i="7"/>
  <c r="Z88" i="7"/>
  <c r="AK88" i="7"/>
  <c r="AL88" i="7" s="1"/>
  <c r="AA137" i="7"/>
  <c r="Z137" i="7"/>
  <c r="AE137" i="7"/>
  <c r="AF137" i="7" s="1"/>
  <c r="AK137" i="7"/>
  <c r="AL137" i="7" s="1"/>
  <c r="AA52" i="7"/>
  <c r="Z59" i="7"/>
  <c r="AA64" i="7"/>
  <c r="AA80" i="7"/>
  <c r="AC90" i="7"/>
  <c r="AA101" i="7"/>
  <c r="AE101" i="7"/>
  <c r="AF101" i="7" s="1"/>
  <c r="Z101" i="7"/>
  <c r="AE116" i="7"/>
  <c r="AF116" i="7" s="1"/>
  <c r="AA116" i="7"/>
  <c r="Z116" i="7"/>
  <c r="AK116" i="7"/>
  <c r="AL116" i="7" s="1"/>
  <c r="AM35" i="7"/>
  <c r="AN35" i="7" s="1"/>
  <c r="AM47" i="7"/>
  <c r="AN47" i="7" s="1"/>
  <c r="AA59" i="7"/>
  <c r="AE72" i="7"/>
  <c r="AF72" i="7" s="1"/>
  <c r="AA72" i="7"/>
  <c r="Z72" i="7"/>
  <c r="AK72" i="7"/>
  <c r="AL72" i="7" s="1"/>
  <c r="AA76" i="7"/>
  <c r="Z76" i="7"/>
  <c r="AK76" i="7"/>
  <c r="AL76" i="7" s="1"/>
  <c r="AA78" i="7"/>
  <c r="AK80" i="7"/>
  <c r="AL80" i="7" s="1"/>
  <c r="AM90" i="7"/>
  <c r="AN90" i="7" s="1"/>
  <c r="Z95" i="7"/>
  <c r="AK95" i="7"/>
  <c r="AL95" i="7" s="1"/>
  <c r="AE95" i="7"/>
  <c r="AF95" i="7" s="1"/>
  <c r="AA95" i="7"/>
  <c r="AK99" i="7"/>
  <c r="AL99" i="7" s="1"/>
  <c r="AK155" i="7"/>
  <c r="AL155" i="7" s="1"/>
  <c r="AA155" i="7"/>
  <c r="Z155" i="7"/>
  <c r="AE155" i="7"/>
  <c r="AF155" i="7" s="1"/>
  <c r="AB35" i="7"/>
  <c r="AB47" i="7"/>
  <c r="AE85" i="7"/>
  <c r="AF85" i="7" s="1"/>
  <c r="AK85" i="7"/>
  <c r="AL85" i="7" s="1"/>
  <c r="AE89" i="7"/>
  <c r="AF89" i="7" s="1"/>
  <c r="AA89" i="7"/>
  <c r="Z89" i="7"/>
  <c r="AK89" i="7"/>
  <c r="AL89" i="7" s="1"/>
  <c r="Z83" i="7"/>
  <c r="AK83" i="7"/>
  <c r="AL83" i="7" s="1"/>
  <c r="AE83" i="7"/>
  <c r="AF83" i="7" s="1"/>
  <c r="AA83" i="7"/>
  <c r="AE102" i="7"/>
  <c r="AF102" i="7" s="1"/>
  <c r="AA102" i="7"/>
  <c r="Z102" i="7"/>
  <c r="Z71" i="7"/>
  <c r="AK71" i="7"/>
  <c r="AL71" i="7" s="1"/>
  <c r="AE71" i="7"/>
  <c r="AF71" i="7" s="1"/>
  <c r="AA71" i="7"/>
  <c r="AE73" i="7"/>
  <c r="AF73" i="7" s="1"/>
  <c r="AK73" i="7"/>
  <c r="AL73" i="7" s="1"/>
  <c r="AK90" i="7"/>
  <c r="AL90" i="7" s="1"/>
  <c r="AE90" i="7"/>
  <c r="AF90" i="7" s="1"/>
  <c r="Z90" i="7"/>
  <c r="AA98" i="7"/>
  <c r="Z98" i="7"/>
  <c r="AK98" i="7"/>
  <c r="AL98" i="7" s="1"/>
  <c r="AA110" i="7"/>
  <c r="Z110" i="7"/>
  <c r="AK110" i="7"/>
  <c r="AL110" i="7" s="1"/>
  <c r="AE110" i="7"/>
  <c r="AF110" i="7" s="1"/>
  <c r="Z163" i="7"/>
  <c r="AA163" i="7"/>
  <c r="AK163" i="7"/>
  <c r="AL163" i="7" s="1"/>
  <c r="AE163" i="7"/>
  <c r="AF163" i="7" s="1"/>
  <c r="AE77" i="7"/>
  <c r="AF77" i="7" s="1"/>
  <c r="AA77" i="7"/>
  <c r="Z77" i="7"/>
  <c r="AK77" i="7"/>
  <c r="AL77" i="7" s="1"/>
  <c r="Z85" i="7"/>
  <c r="AE111" i="7"/>
  <c r="AF111" i="7" s="1"/>
  <c r="AK111" i="7"/>
  <c r="AL111" i="7" s="1"/>
  <c r="AA111" i="7"/>
  <c r="Z111" i="7"/>
  <c r="AE164" i="7"/>
  <c r="AF164" i="7" s="1"/>
  <c r="Z164" i="7"/>
  <c r="AK164" i="7"/>
  <c r="AL164" i="7" s="1"/>
  <c r="AA164" i="7"/>
  <c r="T69" i="7"/>
  <c r="Y69" i="7" s="1"/>
  <c r="AA85" i="7"/>
  <c r="AE88" i="7"/>
  <c r="AF88" i="7" s="1"/>
  <c r="T93" i="7"/>
  <c r="Y93" i="7" s="1"/>
  <c r="AK101" i="7"/>
  <c r="AL101" i="7" s="1"/>
  <c r="AF108" i="7"/>
  <c r="AE126" i="7"/>
  <c r="AF126" i="7" s="1"/>
  <c r="AA126" i="7"/>
  <c r="Z126" i="7"/>
  <c r="AK126" i="7"/>
  <c r="AL126" i="7" s="1"/>
  <c r="AE104" i="7"/>
  <c r="AF104" i="7" s="1"/>
  <c r="AK104" i="7"/>
  <c r="AL104" i="7" s="1"/>
  <c r="AL109" i="7"/>
  <c r="AE118" i="7"/>
  <c r="AF118" i="7" s="1"/>
  <c r="AA118" i="7"/>
  <c r="AK118" i="7"/>
  <c r="AL118" i="7" s="1"/>
  <c r="AE121" i="7"/>
  <c r="AF121" i="7" s="1"/>
  <c r="AA121" i="7"/>
  <c r="Z121" i="7"/>
  <c r="AA156" i="7"/>
  <c r="AE156" i="7"/>
  <c r="AF156" i="7" s="1"/>
  <c r="Z156" i="7"/>
  <c r="AK156" i="7"/>
  <c r="AL156" i="7" s="1"/>
  <c r="AG131" i="7"/>
  <c r="AH131" i="7" s="1"/>
  <c r="AC131" i="7"/>
  <c r="AB131" i="7"/>
  <c r="AA134" i="7"/>
  <c r="Z134" i="7"/>
  <c r="AK134" i="7"/>
  <c r="AL134" i="7" s="1"/>
  <c r="AE134" i="7"/>
  <c r="AF134" i="7" s="1"/>
  <c r="AF135" i="7"/>
  <c r="AE138" i="7"/>
  <c r="AF138" i="7" s="1"/>
  <c r="AA138" i="7"/>
  <c r="Z138" i="7"/>
  <c r="AK138" i="7"/>
  <c r="AL138" i="7" s="1"/>
  <c r="AA149" i="7"/>
  <c r="AK149" i="7"/>
  <c r="AL149" i="7" s="1"/>
  <c r="AE149" i="7"/>
  <c r="AF149" i="7" s="1"/>
  <c r="Z166" i="7"/>
  <c r="AE166" i="7"/>
  <c r="AF166" i="7" s="1"/>
  <c r="AA166" i="7"/>
  <c r="AK166" i="7"/>
  <c r="AL166" i="7" s="1"/>
  <c r="Z175" i="7"/>
  <c r="AK175" i="7"/>
  <c r="AL175" i="7" s="1"/>
  <c r="AE175" i="7"/>
  <c r="AF175" i="7" s="1"/>
  <c r="AF115" i="7"/>
  <c r="AA120" i="7"/>
  <c r="Z120" i="7"/>
  <c r="AK120" i="7"/>
  <c r="AL120" i="7" s="1"/>
  <c r="AL135" i="7"/>
  <c r="AA139" i="7"/>
  <c r="AK139" i="7"/>
  <c r="AL139" i="7" s="1"/>
  <c r="Z139" i="7"/>
  <c r="AE139" i="7"/>
  <c r="AF139" i="7" s="1"/>
  <c r="AO145" i="7"/>
  <c r="AP145" i="7" s="1"/>
  <c r="AI145" i="7"/>
  <c r="AJ145" i="7" s="1"/>
  <c r="AD145" i="7"/>
  <c r="AK150" i="7"/>
  <c r="AL150" i="7" s="1"/>
  <c r="AE150" i="7"/>
  <c r="AF150" i="7" s="1"/>
  <c r="AA150" i="7"/>
  <c r="AC175" i="7"/>
  <c r="AM175" i="7"/>
  <c r="AN175" i="7" s="1"/>
  <c r="AG175" i="7"/>
  <c r="AH175" i="7" s="1"/>
  <c r="AB175" i="7"/>
  <c r="AE176" i="7"/>
  <c r="AF176" i="7" s="1"/>
  <c r="Z176" i="7"/>
  <c r="AK176" i="7"/>
  <c r="AL176" i="7" s="1"/>
  <c r="AA176" i="7"/>
  <c r="AA104" i="7"/>
  <c r="Z129" i="7"/>
  <c r="AK129" i="7"/>
  <c r="AL129" i="7" s="1"/>
  <c r="AE129" i="7"/>
  <c r="AF129" i="7" s="1"/>
  <c r="AA129" i="7"/>
  <c r="AM131" i="7"/>
  <c r="AN131" i="7" s="1"/>
  <c r="AN135" i="7"/>
  <c r="AE148" i="7"/>
  <c r="AF148" i="7" s="1"/>
  <c r="AA148" i="7"/>
  <c r="Z148" i="7"/>
  <c r="AK148" i="7"/>
  <c r="AL148" i="7" s="1"/>
  <c r="AD162" i="7"/>
  <c r="AB162" i="7"/>
  <c r="AK141" i="7"/>
  <c r="AL141" i="7" s="1"/>
  <c r="AA141" i="7"/>
  <c r="Z141" i="7"/>
  <c r="AE141" i="7"/>
  <c r="AF141" i="7" s="1"/>
  <c r="T112" i="7"/>
  <c r="Y112" i="7" s="1"/>
  <c r="Z117" i="7"/>
  <c r="AK117" i="7"/>
  <c r="AL117" i="7" s="1"/>
  <c r="AE117" i="7"/>
  <c r="AF117" i="7" s="1"/>
  <c r="AA117" i="7"/>
  <c r="AA119" i="7"/>
  <c r="T124" i="7"/>
  <c r="Y124" i="7" s="1"/>
  <c r="AE109" i="7"/>
  <c r="AF109" i="7" s="1"/>
  <c r="AA109" i="7"/>
  <c r="Z109" i="7"/>
  <c r="AE119" i="7"/>
  <c r="AF119" i="7" s="1"/>
  <c r="AA127" i="7"/>
  <c r="Z127" i="7"/>
  <c r="AK127" i="7"/>
  <c r="AL127" i="7" s="1"/>
  <c r="AE131" i="7"/>
  <c r="AF131" i="7" s="1"/>
  <c r="AK131" i="7"/>
  <c r="AL131" i="7" s="1"/>
  <c r="AA140" i="7"/>
  <c r="Z140" i="7"/>
  <c r="AK140" i="7"/>
  <c r="AL140" i="7" s="1"/>
  <c r="AE140" i="7"/>
  <c r="AF140" i="7" s="1"/>
  <c r="AA115" i="7"/>
  <c r="Z115" i="7"/>
  <c r="AK115" i="7"/>
  <c r="AL115" i="7" s="1"/>
  <c r="AF123" i="7"/>
  <c r="AE130" i="7"/>
  <c r="AF130" i="7" s="1"/>
  <c r="AA130" i="7"/>
  <c r="Z130" i="7"/>
  <c r="AK130" i="7"/>
  <c r="AL130" i="7" s="1"/>
  <c r="Z149" i="7"/>
  <c r="AE120" i="7"/>
  <c r="AF120" i="7" s="1"/>
  <c r="AA122" i="7"/>
  <c r="Z122" i="7"/>
  <c r="AK122" i="7"/>
  <c r="AL122" i="7" s="1"/>
  <c r="AE122" i="7"/>
  <c r="AF122" i="7" s="1"/>
  <c r="AC123" i="7"/>
  <c r="AB123" i="7"/>
  <c r="AG123" i="7"/>
  <c r="AH123" i="7" s="1"/>
  <c r="AM145" i="7"/>
  <c r="AN145" i="7" s="1"/>
  <c r="AG145" i="7"/>
  <c r="AH145" i="7" s="1"/>
  <c r="Z150" i="7"/>
  <c r="AA108" i="7"/>
  <c r="Z108" i="7"/>
  <c r="AK108" i="7"/>
  <c r="AL108" i="7" s="1"/>
  <c r="T132" i="7"/>
  <c r="Y132" i="7" s="1"/>
  <c r="AK153" i="7"/>
  <c r="AL153" i="7" s="1"/>
  <c r="AE153" i="7"/>
  <c r="AF153" i="7" s="1"/>
  <c r="Z153" i="7"/>
  <c r="AA153" i="7"/>
  <c r="Z154" i="7"/>
  <c r="AK154" i="7"/>
  <c r="AL154" i="7" s="1"/>
  <c r="AE154" i="7"/>
  <c r="AF154" i="7" s="1"/>
  <c r="AA154" i="7"/>
  <c r="AK158" i="7"/>
  <c r="AL158" i="7" s="1"/>
  <c r="Z158" i="7"/>
  <c r="AE158" i="7"/>
  <c r="AF158" i="7" s="1"/>
  <c r="AA158" i="7"/>
  <c r="AA172" i="7"/>
  <c r="Z172" i="7"/>
  <c r="AK172" i="7"/>
  <c r="AL172" i="7" s="1"/>
  <c r="AA187" i="7"/>
  <c r="AK187" i="7"/>
  <c r="AL187" i="7" s="1"/>
  <c r="AE187" i="7"/>
  <c r="AF187" i="7" s="1"/>
  <c r="Z187" i="7"/>
  <c r="AM143" i="7"/>
  <c r="AN143" i="7" s="1"/>
  <c r="AK123" i="7"/>
  <c r="AL123" i="7" s="1"/>
  <c r="Z135" i="7"/>
  <c r="AA142" i="7"/>
  <c r="AK142" i="7"/>
  <c r="AL142" i="7" s="1"/>
  <c r="Z151" i="7"/>
  <c r="AE151" i="7"/>
  <c r="AF151" i="7" s="1"/>
  <c r="AA151" i="7"/>
  <c r="AK151" i="7"/>
  <c r="AL151" i="7" s="1"/>
  <c r="Z173" i="7"/>
  <c r="AK173" i="7"/>
  <c r="AL173" i="7" s="1"/>
  <c r="AA173" i="7"/>
  <c r="AC135" i="7"/>
  <c r="AB135" i="7"/>
  <c r="AE160" i="7"/>
  <c r="AF160" i="7" s="1"/>
  <c r="AA160" i="7"/>
  <c r="Z160" i="7"/>
  <c r="T161" i="7"/>
  <c r="Y161" i="7" s="1"/>
  <c r="AO162" i="7"/>
  <c r="AP162" i="7" s="1"/>
  <c r="AI162" i="7"/>
  <c r="AJ162" i="7" s="1"/>
  <c r="AE146" i="7"/>
  <c r="AF146" i="7" s="1"/>
  <c r="AA146" i="7"/>
  <c r="Z185" i="7"/>
  <c r="AE185" i="7"/>
  <c r="AF185" i="7" s="1"/>
  <c r="AK185" i="7"/>
  <c r="AL185" i="7" s="1"/>
  <c r="AA185" i="7"/>
  <c r="AE196" i="7"/>
  <c r="AF196" i="7" s="1"/>
  <c r="Z196" i="7"/>
  <c r="AK196" i="7"/>
  <c r="AL196" i="7" s="1"/>
  <c r="AA196" i="7"/>
  <c r="Z145" i="7"/>
  <c r="AE145" i="7"/>
  <c r="AF145" i="7" s="1"/>
  <c r="AC169" i="7"/>
  <c r="AB169" i="7"/>
  <c r="AM169" i="7"/>
  <c r="AN169" i="7" s="1"/>
  <c r="AG169" i="7"/>
  <c r="AH169" i="7" s="1"/>
  <c r="AE186" i="7"/>
  <c r="AF186" i="7" s="1"/>
  <c r="AA186" i="7"/>
  <c r="AK186" i="7"/>
  <c r="AL186" i="7" s="1"/>
  <c r="Z186" i="7"/>
  <c r="AE198" i="7"/>
  <c r="AF198" i="7" s="1"/>
  <c r="AA198" i="7"/>
  <c r="Z198" i="7"/>
  <c r="AK198" i="7"/>
  <c r="AL198" i="7" s="1"/>
  <c r="Z142" i="7"/>
  <c r="AB143" i="7"/>
  <c r="AK160" i="7"/>
  <c r="AL160" i="7" s="1"/>
  <c r="AK170" i="7"/>
  <c r="AL170" i="7" s="1"/>
  <c r="Z170" i="7"/>
  <c r="AE170" i="7"/>
  <c r="AF170" i="7" s="1"/>
  <c r="AA170" i="7"/>
  <c r="AG135" i="7"/>
  <c r="AH135" i="7" s="1"/>
  <c r="AC143" i="7"/>
  <c r="T152" i="7"/>
  <c r="Y152" i="7" s="1"/>
  <c r="AE173" i="7"/>
  <c r="AF173" i="7" s="1"/>
  <c r="T136" i="7"/>
  <c r="Y136" i="7" s="1"/>
  <c r="AE142" i="7"/>
  <c r="AF142" i="7" s="1"/>
  <c r="Z146" i="7"/>
  <c r="Z165" i="7"/>
  <c r="AK165" i="7"/>
  <c r="AL165" i="7" s="1"/>
  <c r="AE165" i="7"/>
  <c r="AF165" i="7" s="1"/>
  <c r="AA165" i="7"/>
  <c r="AP177" i="7"/>
  <c r="AE193" i="7"/>
  <c r="AF193" i="7" s="1"/>
  <c r="AK193" i="7"/>
  <c r="AL193" i="7" s="1"/>
  <c r="AA193" i="7"/>
  <c r="Z193" i="7"/>
  <c r="T144" i="7"/>
  <c r="Y144" i="7" s="1"/>
  <c r="AE157" i="7"/>
  <c r="AF157" i="7" s="1"/>
  <c r="AA157" i="7"/>
  <c r="Z157" i="7"/>
  <c r="AK157" i="7"/>
  <c r="AL157" i="7" s="1"/>
  <c r="AA159" i="7"/>
  <c r="AK159" i="7"/>
  <c r="AL159" i="7" s="1"/>
  <c r="AE159" i="7"/>
  <c r="AF159" i="7" s="1"/>
  <c r="AG162" i="7"/>
  <c r="AH162" i="7" s="1"/>
  <c r="AM162" i="7"/>
  <c r="AN162" i="7" s="1"/>
  <c r="Z181" i="7"/>
  <c r="AK181" i="7"/>
  <c r="AL181" i="7" s="1"/>
  <c r="AE181" i="7"/>
  <c r="AF181" i="7" s="1"/>
  <c r="AA181" i="7"/>
  <c r="AK191" i="7"/>
  <c r="AL191" i="7" s="1"/>
  <c r="AA191" i="7"/>
  <c r="T202" i="7"/>
  <c r="Y202" i="7" s="1"/>
  <c r="AE162" i="7"/>
  <c r="AF162" i="7" s="1"/>
  <c r="AK169" i="7"/>
  <c r="AL169" i="7" s="1"/>
  <c r="Z177" i="7"/>
  <c r="Z178" i="7"/>
  <c r="T180" i="7"/>
  <c r="Y180" i="7" s="1"/>
  <c r="Z191" i="7"/>
  <c r="Z194" i="7"/>
  <c r="AA194" i="7"/>
  <c r="AK194" i="7"/>
  <c r="AL194" i="7" s="1"/>
  <c r="AK201" i="7"/>
  <c r="AL201" i="7" s="1"/>
  <c r="T174" i="7"/>
  <c r="Y174" i="7" s="1"/>
  <c r="AB177" i="7"/>
  <c r="AE191" i="7"/>
  <c r="AF191" i="7" s="1"/>
  <c r="AD177" i="7"/>
  <c r="AK192" i="7"/>
  <c r="AL192" i="7" s="1"/>
  <c r="Z192" i="7"/>
  <c r="AA168" i="7"/>
  <c r="AE168" i="7"/>
  <c r="AF168" i="7" s="1"/>
  <c r="AF177" i="7"/>
  <c r="AA189" i="7"/>
  <c r="AK189" i="7"/>
  <c r="AL189" i="7" s="1"/>
  <c r="AG201" i="7"/>
  <c r="AH201" i="7" s="1"/>
  <c r="AC201" i="7"/>
  <c r="AB201" i="7"/>
  <c r="AM201" i="7"/>
  <c r="AN201" i="7" s="1"/>
  <c r="AA204" i="7"/>
  <c r="AE204" i="7"/>
  <c r="AF204" i="7" s="1"/>
  <c r="AK162" i="7"/>
  <c r="AL162" i="7" s="1"/>
  <c r="Z168" i="7"/>
  <c r="AG177" i="7"/>
  <c r="AH177" i="7" s="1"/>
  <c r="T197" i="7"/>
  <c r="Y197" i="7" s="1"/>
  <c r="AH200" i="7"/>
  <c r="AA171" i="7"/>
  <c r="AK171" i="7"/>
  <c r="AL171" i="7" s="1"/>
  <c r="AA179" i="7"/>
  <c r="AK179" i="7"/>
  <c r="AL179" i="7" s="1"/>
  <c r="AB192" i="7"/>
  <c r="AC192" i="7"/>
  <c r="AM192" i="7"/>
  <c r="AN192" i="7" s="1"/>
  <c r="Z162" i="7"/>
  <c r="Z171" i="7"/>
  <c r="AF190" i="7"/>
  <c r="AE192" i="7"/>
  <c r="AF192" i="7" s="1"/>
  <c r="AA199" i="7"/>
  <c r="Z199" i="7"/>
  <c r="AK199" i="7"/>
  <c r="AL199" i="7" s="1"/>
  <c r="AF200" i="7"/>
  <c r="T167" i="7"/>
  <c r="Y167" i="7" s="1"/>
  <c r="AA178" i="7"/>
  <c r="AK178" i="7"/>
  <c r="AL178" i="7" s="1"/>
  <c r="Z189" i="7"/>
  <c r="AG192" i="7"/>
  <c r="AH192" i="7" s="1"/>
  <c r="AE194" i="7"/>
  <c r="AF194" i="7" s="1"/>
  <c r="T205" i="7"/>
  <c r="Y205" i="7" s="1"/>
  <c r="AA190" i="7"/>
  <c r="AK190" i="7"/>
  <c r="AL190" i="7" s="1"/>
  <c r="T195" i="7"/>
  <c r="Y195" i="7" s="1"/>
  <c r="AK200" i="7"/>
  <c r="AL200" i="7" s="1"/>
  <c r="L11" i="10"/>
  <c r="D11" i="10"/>
  <c r="F11" i="10"/>
  <c r="C11" i="10"/>
  <c r="K11" i="10"/>
  <c r="I11" i="10"/>
  <c r="G11" i="10"/>
  <c r="O11" i="10"/>
  <c r="N11" i="10"/>
  <c r="M11" i="10"/>
  <c r="J11" i="10"/>
  <c r="H11" i="10"/>
  <c r="B11" i="10"/>
  <c r="AC200" i="7"/>
  <c r="AM200" i="7"/>
  <c r="AN200" i="7" s="1"/>
  <c r="Z206" i="7"/>
  <c r="T182" i="7"/>
  <c r="Y182" i="7" s="1"/>
  <c r="T183" i="7"/>
  <c r="Y183" i="7" s="1"/>
  <c r="T184" i="7"/>
  <c r="Y184" i="7" s="1"/>
  <c r="Z200" i="7"/>
  <c r="T203" i="7"/>
  <c r="Y203" i="7" s="1"/>
  <c r="AA206" i="7"/>
  <c r="H7" i="10"/>
  <c r="F7" i="10"/>
  <c r="B7" i="10"/>
  <c r="N7" i="10"/>
  <c r="I7" i="10"/>
  <c r="E7" i="10"/>
  <c r="C7" i="10"/>
  <c r="G7" i="10"/>
  <c r="E10" i="10"/>
  <c r="H10" i="10"/>
  <c r="I10" i="10"/>
  <c r="F10" i="10"/>
  <c r="N10" i="10"/>
  <c r="L10" i="10"/>
  <c r="J10" i="10"/>
  <c r="J7" i="10"/>
  <c r="K16" i="10"/>
  <c r="E16" i="10"/>
  <c r="L16" i="10"/>
  <c r="F16" i="10"/>
  <c r="C16" i="10"/>
  <c r="P16" i="10" s="1"/>
  <c r="O16" i="10"/>
  <c r="N16" i="10"/>
  <c r="M16" i="10"/>
  <c r="J16" i="10"/>
  <c r="I16" i="10"/>
  <c r="G16" i="10"/>
  <c r="P18" i="10"/>
  <c r="P15" i="11"/>
  <c r="S28" i="3" s="1"/>
  <c r="O7" i="10"/>
  <c r="K10" i="10"/>
  <c r="O8" i="10"/>
  <c r="C8" i="10"/>
  <c r="B8" i="10"/>
  <c r="M8" i="10"/>
  <c r="K8" i="10"/>
  <c r="F8" i="10"/>
  <c r="D8" i="10"/>
  <c r="N8" i="10"/>
  <c r="M10" i="10"/>
  <c r="F17" i="10"/>
  <c r="L17" i="10"/>
  <c r="I17" i="10"/>
  <c r="D17" i="10"/>
  <c r="B17" i="10"/>
  <c r="P17" i="10" s="1"/>
  <c r="N17" i="10"/>
  <c r="M17" i="10"/>
  <c r="K17" i="10"/>
  <c r="J17" i="10"/>
  <c r="H17" i="10"/>
  <c r="E17" i="10"/>
  <c r="N10" i="11"/>
  <c r="B10" i="11"/>
  <c r="H10" i="11"/>
  <c r="L10" i="11"/>
  <c r="J10" i="11"/>
  <c r="F10" i="11"/>
  <c r="M10" i="11"/>
  <c r="O10" i="11"/>
  <c r="K10" i="11"/>
  <c r="I10" i="11"/>
  <c r="G10" i="11"/>
  <c r="E10" i="11"/>
  <c r="D10" i="11"/>
  <c r="C10" i="11"/>
  <c r="N13" i="10"/>
  <c r="B13" i="10"/>
  <c r="P13" i="10" s="1"/>
  <c r="I13" i="10"/>
  <c r="L8" i="11"/>
  <c r="F8" i="11"/>
  <c r="B8" i="11"/>
  <c r="P8" i="11" s="1"/>
  <c r="S21" i="3" s="1"/>
  <c r="M8" i="11"/>
  <c r="E8" i="11"/>
  <c r="J13" i="11"/>
  <c r="J19" i="11"/>
  <c r="D24" i="11"/>
  <c r="J24" i="11"/>
  <c r="F24" i="11"/>
  <c r="N24" i="11"/>
  <c r="M24" i="11"/>
  <c r="L24" i="11"/>
  <c r="K24" i="11"/>
  <c r="I24" i="11"/>
  <c r="H24" i="11"/>
  <c r="G24" i="11"/>
  <c r="O24" i="11"/>
  <c r="J9" i="10"/>
  <c r="L9" i="10"/>
  <c r="O9" i="10"/>
  <c r="D13" i="10"/>
  <c r="I14" i="10"/>
  <c r="E14" i="10"/>
  <c r="O14" i="10"/>
  <c r="J21" i="10"/>
  <c r="D21" i="10"/>
  <c r="G21" i="10"/>
  <c r="C21" i="10"/>
  <c r="P21" i="10" s="1"/>
  <c r="K21" i="10"/>
  <c r="D8" i="11"/>
  <c r="F11" i="11"/>
  <c r="N13" i="11"/>
  <c r="M19" i="11"/>
  <c r="C24" i="11"/>
  <c r="P24" i="11" s="1"/>
  <c r="S37" i="3" s="1"/>
  <c r="O20" i="10"/>
  <c r="C20" i="10"/>
  <c r="I20" i="10"/>
  <c r="J20" i="10"/>
  <c r="F20" i="10"/>
  <c r="M20" i="10"/>
  <c r="E24" i="11"/>
  <c r="C9" i="10"/>
  <c r="P9" i="10" s="1"/>
  <c r="F13" i="10"/>
  <c r="C14" i="10"/>
  <c r="P14" i="10" s="1"/>
  <c r="B20" i="10"/>
  <c r="E21" i="10"/>
  <c r="H8" i="11"/>
  <c r="F14" i="11"/>
  <c r="L14" i="11"/>
  <c r="B14" i="11"/>
  <c r="N14" i="11"/>
  <c r="J14" i="11"/>
  <c r="C14" i="11"/>
  <c r="D20" i="10"/>
  <c r="I8" i="11"/>
  <c r="H16" i="11"/>
  <c r="N16" i="11"/>
  <c r="B16" i="11"/>
  <c r="P16" i="11" s="1"/>
  <c r="S29" i="3" s="1"/>
  <c r="J16" i="11"/>
  <c r="I16" i="11"/>
  <c r="F16" i="11"/>
  <c r="C16" i="11"/>
  <c r="K16" i="11"/>
  <c r="L20" i="11"/>
  <c r="F20" i="11"/>
  <c r="N20" i="11"/>
  <c r="B20" i="11"/>
  <c r="E20" i="11"/>
  <c r="C20" i="11"/>
  <c r="O20" i="11"/>
  <c r="G20" i="11"/>
  <c r="I28" i="11"/>
  <c r="H28" i="11"/>
  <c r="O28" i="11"/>
  <c r="C28" i="11"/>
  <c r="N28" i="11"/>
  <c r="B28" i="11"/>
  <c r="L28" i="11"/>
  <c r="K28" i="11"/>
  <c r="J28" i="11"/>
  <c r="M28" i="11"/>
  <c r="G28" i="11"/>
  <c r="F28" i="11"/>
  <c r="E28" i="11"/>
  <c r="E20" i="10"/>
  <c r="J8" i="11"/>
  <c r="D28" i="11"/>
  <c r="K13" i="11"/>
  <c r="E13" i="11"/>
  <c r="D13" i="11"/>
  <c r="B13" i="11"/>
  <c r="M13" i="11"/>
  <c r="F13" i="11"/>
  <c r="E19" i="11"/>
  <c r="K19" i="11"/>
  <c r="G19" i="11"/>
  <c r="F19" i="11"/>
  <c r="C19" i="11"/>
  <c r="O19" i="11"/>
  <c r="H19" i="11"/>
  <c r="H9" i="10"/>
  <c r="G12" i="10"/>
  <c r="M12" i="10"/>
  <c r="O12" i="10"/>
  <c r="L13" i="10"/>
  <c r="J14" i="10"/>
  <c r="K20" i="10"/>
  <c r="M21" i="10"/>
  <c r="O8" i="11"/>
  <c r="G13" i="11"/>
  <c r="I14" i="11"/>
  <c r="L16" i="11"/>
  <c r="B19" i="11"/>
  <c r="J20" i="11"/>
  <c r="H13" i="11"/>
  <c r="D19" i="11"/>
  <c r="O34" i="11"/>
  <c r="C34" i="11"/>
  <c r="N34" i="11"/>
  <c r="B34" i="11"/>
  <c r="L34" i="11"/>
  <c r="K34" i="11"/>
  <c r="I34" i="11"/>
  <c r="H34" i="11"/>
  <c r="G34" i="11"/>
  <c r="F34" i="11"/>
  <c r="E34" i="11"/>
  <c r="D34" i="11"/>
  <c r="M34" i="11"/>
  <c r="K9" i="10"/>
  <c r="C12" i="10"/>
  <c r="P12" i="10" s="1"/>
  <c r="O13" i="10"/>
  <c r="L14" i="10"/>
  <c r="N20" i="10"/>
  <c r="O21" i="10"/>
  <c r="I11" i="11"/>
  <c r="O11" i="11"/>
  <c r="C11" i="11"/>
  <c r="P11" i="11" s="1"/>
  <c r="S24" i="3" s="1"/>
  <c r="J11" i="11"/>
  <c r="G11" i="11"/>
  <c r="D11" i="11"/>
  <c r="K11" i="11"/>
  <c r="I13" i="11"/>
  <c r="O16" i="11"/>
  <c r="I19" i="11"/>
  <c r="M20" i="11"/>
  <c r="N15" i="10"/>
  <c r="P15" i="10" s="1"/>
  <c r="H19" i="10"/>
  <c r="N19" i="10"/>
  <c r="B19" i="10"/>
  <c r="P19" i="10" s="1"/>
  <c r="N22" i="11"/>
  <c r="B22" i="11"/>
  <c r="H22" i="11"/>
  <c r="D22" i="11"/>
  <c r="I23" i="11"/>
  <c r="O23" i="11"/>
  <c r="C23" i="11"/>
  <c r="P23" i="11" s="1"/>
  <c r="S36" i="3" s="1"/>
  <c r="K23" i="11"/>
  <c r="F31" i="11"/>
  <c r="E31" i="11"/>
  <c r="O31" i="11"/>
  <c r="C31" i="11"/>
  <c r="N31" i="11"/>
  <c r="B31" i="11"/>
  <c r="L31" i="11"/>
  <c r="K31" i="11"/>
  <c r="I31" i="11"/>
  <c r="H31" i="11"/>
  <c r="G31" i="11"/>
  <c r="P27" i="11"/>
  <c r="S40" i="3" s="1"/>
  <c r="E7" i="11"/>
  <c r="K7" i="11"/>
  <c r="O7" i="11"/>
  <c r="D12" i="11"/>
  <c r="J12" i="11"/>
  <c r="O12" i="11"/>
  <c r="O17" i="11"/>
  <c r="C17" i="11"/>
  <c r="P17" i="11" s="1"/>
  <c r="S30" i="3" s="1"/>
  <c r="I17" i="11"/>
  <c r="E17" i="11"/>
  <c r="J18" i="11"/>
  <c r="D18" i="11"/>
  <c r="P18" i="11" s="1"/>
  <c r="S31" i="3" s="1"/>
  <c r="L18" i="11"/>
  <c r="L7" i="12"/>
  <c r="D7" i="11"/>
  <c r="P7" i="11" s="1"/>
  <c r="E12" i="11"/>
  <c r="F17" i="11"/>
  <c r="E18" i="11"/>
  <c r="M22" i="11"/>
  <c r="M23" i="11"/>
  <c r="P7" i="12"/>
  <c r="G12" i="11"/>
  <c r="P12" i="11" s="1"/>
  <c r="S25" i="3" s="1"/>
  <c r="H17" i="11"/>
  <c r="G18" i="11"/>
  <c r="D29" i="11"/>
  <c r="O29" i="11"/>
  <c r="C29" i="11"/>
  <c r="P29" i="11" s="1"/>
  <c r="S42" i="3" s="1"/>
  <c r="M29" i="11"/>
  <c r="J29" i="11"/>
  <c r="I29" i="11"/>
  <c r="G29" i="11"/>
  <c r="F29" i="11"/>
  <c r="E29" i="11"/>
  <c r="D8" i="12"/>
  <c r="D17" i="12" s="1"/>
  <c r="B14" i="3" s="1"/>
  <c r="C8" i="12"/>
  <c r="B8" i="12"/>
  <c r="D10" i="12"/>
  <c r="C10" i="12"/>
  <c r="B10" i="12"/>
  <c r="D12" i="12"/>
  <c r="C12" i="12"/>
  <c r="B12" i="12"/>
  <c r="D14" i="12"/>
  <c r="C14" i="12"/>
  <c r="B14" i="12"/>
  <c r="D16" i="12"/>
  <c r="C16" i="12"/>
  <c r="B16" i="12"/>
  <c r="M25" i="11"/>
  <c r="H26" i="11"/>
  <c r="O27" i="11"/>
  <c r="L30" i="11"/>
  <c r="B32" i="11"/>
  <c r="N32" i="11"/>
  <c r="I33" i="11"/>
  <c r="P33" i="11" s="1"/>
  <c r="S46" i="3" s="1"/>
  <c r="K35" i="11"/>
  <c r="F36" i="11"/>
  <c r="M7" i="12"/>
  <c r="M9" i="12"/>
  <c r="M11" i="12"/>
  <c r="M13" i="12"/>
  <c r="M15" i="12"/>
  <c r="M30" i="11"/>
  <c r="L35" i="11"/>
  <c r="G36" i="11"/>
  <c r="N9" i="12"/>
  <c r="N11" i="12"/>
  <c r="N13" i="12"/>
  <c r="N15" i="12"/>
  <c r="J26" i="11"/>
  <c r="B30" i="11"/>
  <c r="N30" i="11"/>
  <c r="M35" i="11"/>
  <c r="H36" i="11"/>
  <c r="O7" i="12"/>
  <c r="I36" i="11"/>
  <c r="M9" i="11"/>
  <c r="P9" i="11" s="1"/>
  <c r="S22" i="3" s="1"/>
  <c r="M21" i="11"/>
  <c r="P21" i="11" s="1"/>
  <c r="S34" i="3" s="1"/>
  <c r="E25" i="11"/>
  <c r="P25" i="11" s="1"/>
  <c r="S38" i="3" s="1"/>
  <c r="L26" i="11"/>
  <c r="D30" i="11"/>
  <c r="F32" i="11"/>
  <c r="M33" i="11"/>
  <c r="C35" i="11"/>
  <c r="P35" i="11" s="1"/>
  <c r="S48" i="3" s="1"/>
  <c r="O35" i="11"/>
  <c r="J36" i="11"/>
  <c r="E7" i="12"/>
  <c r="N7" i="12" s="1"/>
  <c r="E9" i="12"/>
  <c r="R9" i="12"/>
  <c r="E11" i="12"/>
  <c r="R11" i="12"/>
  <c r="E13" i="12"/>
  <c r="R13" i="12"/>
  <c r="E15" i="12"/>
  <c r="R15" i="12"/>
  <c r="M26" i="11"/>
  <c r="E30" i="11"/>
  <c r="D35" i="11"/>
  <c r="K36" i="11"/>
  <c r="F7" i="12"/>
  <c r="S7" i="12"/>
  <c r="F9" i="12"/>
  <c r="S9" i="12"/>
  <c r="F11" i="12"/>
  <c r="S11" i="12"/>
  <c r="F13" i="12"/>
  <c r="S13" i="12"/>
  <c r="F15" i="12"/>
  <c r="S15" i="12"/>
  <c r="M36" i="11"/>
  <c r="B36" i="11"/>
  <c r="N36" i="11"/>
  <c r="F26" i="11"/>
  <c r="P26" i="11" s="1"/>
  <c r="S39" i="3" s="1"/>
  <c r="J30" i="11"/>
  <c r="L32" i="11"/>
  <c r="I35" i="11"/>
  <c r="D36" i="11"/>
  <c r="K9" i="12"/>
  <c r="K11" i="12"/>
  <c r="K13" i="12"/>
  <c r="K15" i="12"/>
  <c r="Q7" i="11" l="1"/>
  <c r="Q8" i="11"/>
  <c r="Q11" i="11"/>
  <c r="Q9" i="11"/>
  <c r="S20" i="3"/>
  <c r="P20" i="11"/>
  <c r="S33" i="3" s="1"/>
  <c r="P8" i="10"/>
  <c r="P11" i="10"/>
  <c r="AE167" i="7"/>
  <c r="AF167" i="7" s="1"/>
  <c r="AA167" i="7"/>
  <c r="Z167" i="7"/>
  <c r="AK167" i="7"/>
  <c r="AL167" i="7" s="1"/>
  <c r="Z202" i="7"/>
  <c r="AA202" i="7"/>
  <c r="AE202" i="7"/>
  <c r="AF202" i="7" s="1"/>
  <c r="AK202" i="7"/>
  <c r="AL202" i="7" s="1"/>
  <c r="AB173" i="7"/>
  <c r="AM173" i="7"/>
  <c r="AN173" i="7" s="1"/>
  <c r="AG173" i="7"/>
  <c r="AH173" i="7" s="1"/>
  <c r="AC173" i="7"/>
  <c r="AA93" i="7"/>
  <c r="Z93" i="7"/>
  <c r="AK93" i="7"/>
  <c r="AL93" i="7" s="1"/>
  <c r="AE93" i="7"/>
  <c r="AF93" i="7" s="1"/>
  <c r="AM110" i="7"/>
  <c r="AN110" i="7" s="1"/>
  <c r="AB110" i="7"/>
  <c r="AG110" i="7"/>
  <c r="AH110" i="7" s="1"/>
  <c r="AC110" i="7"/>
  <c r="AM100" i="7"/>
  <c r="AN100" i="7" s="1"/>
  <c r="AG100" i="7"/>
  <c r="AH100" i="7" s="1"/>
  <c r="AB100" i="7"/>
  <c r="AC100" i="7"/>
  <c r="AG97" i="7"/>
  <c r="AH97" i="7" s="1"/>
  <c r="AC97" i="7"/>
  <c r="AM97" i="7"/>
  <c r="AN97" i="7" s="1"/>
  <c r="AB97" i="7"/>
  <c r="AM46" i="7"/>
  <c r="AN46" i="7" s="1"/>
  <c r="AG46" i="7"/>
  <c r="AH46" i="7" s="1"/>
  <c r="AB46" i="7"/>
  <c r="AC46" i="7"/>
  <c r="AG11" i="7"/>
  <c r="AH11" i="7" s="1"/>
  <c r="AC11" i="7"/>
  <c r="AB11" i="7"/>
  <c r="AM11" i="7"/>
  <c r="AN11" i="7" s="1"/>
  <c r="AG179" i="7"/>
  <c r="AH179" i="7" s="1"/>
  <c r="AM179" i="7"/>
  <c r="AN179" i="7" s="1"/>
  <c r="AC179" i="7"/>
  <c r="AB179" i="7"/>
  <c r="AI201" i="7"/>
  <c r="AJ201" i="7" s="1"/>
  <c r="AO201" i="7"/>
  <c r="AP201" i="7" s="1"/>
  <c r="AD201" i="7"/>
  <c r="Z174" i="7"/>
  <c r="AK174" i="7"/>
  <c r="AL174" i="7" s="1"/>
  <c r="AE174" i="7"/>
  <c r="AF174" i="7" s="1"/>
  <c r="AA174" i="7"/>
  <c r="AB191" i="7"/>
  <c r="AM191" i="7"/>
  <c r="AN191" i="7" s="1"/>
  <c r="AG191" i="7"/>
  <c r="AH191" i="7" s="1"/>
  <c r="AC191" i="7"/>
  <c r="AC130" i="7"/>
  <c r="AB130" i="7"/>
  <c r="AM130" i="7"/>
  <c r="AN130" i="7" s="1"/>
  <c r="AG130" i="7"/>
  <c r="AH130" i="7" s="1"/>
  <c r="AM139" i="7"/>
  <c r="AN139" i="7" s="1"/>
  <c r="AC139" i="7"/>
  <c r="AB139" i="7"/>
  <c r="AG139" i="7"/>
  <c r="AH139" i="7" s="1"/>
  <c r="AM134" i="7"/>
  <c r="AN134" i="7" s="1"/>
  <c r="AG134" i="7"/>
  <c r="AH134" i="7" s="1"/>
  <c r="AB134" i="7"/>
  <c r="AC134" i="7"/>
  <c r="AC118" i="7"/>
  <c r="AB118" i="7"/>
  <c r="AM118" i="7"/>
  <c r="AN118" i="7" s="1"/>
  <c r="AG118" i="7"/>
  <c r="AH118" i="7" s="1"/>
  <c r="AG52" i="7"/>
  <c r="AH52" i="7" s="1"/>
  <c r="AC52" i="7"/>
  <c r="AB52" i="7"/>
  <c r="AM52" i="7"/>
  <c r="AN52" i="7" s="1"/>
  <c r="AG99" i="7"/>
  <c r="AH99" i="7" s="1"/>
  <c r="AC99" i="7"/>
  <c r="AB99" i="7"/>
  <c r="AM99" i="7"/>
  <c r="AN99" i="7" s="1"/>
  <c r="AC68" i="7"/>
  <c r="AB68" i="7"/>
  <c r="AM68" i="7"/>
  <c r="AN68" i="7" s="1"/>
  <c r="AG68" i="7"/>
  <c r="AH68" i="7" s="1"/>
  <c r="AG94" i="7"/>
  <c r="AH94" i="7" s="1"/>
  <c r="AC94" i="7"/>
  <c r="AB94" i="7"/>
  <c r="AM94" i="7"/>
  <c r="AN94" i="7" s="1"/>
  <c r="AG87" i="7"/>
  <c r="AH87" i="7" s="1"/>
  <c r="AC87" i="7"/>
  <c r="AB87" i="7"/>
  <c r="AM87" i="7"/>
  <c r="AN87" i="7" s="1"/>
  <c r="AG70" i="7"/>
  <c r="AH70" i="7" s="1"/>
  <c r="AC70" i="7"/>
  <c r="AB70" i="7"/>
  <c r="AM70" i="7"/>
  <c r="AN70" i="7" s="1"/>
  <c r="AM29" i="7"/>
  <c r="AN29" i="7" s="1"/>
  <c r="AG29" i="7"/>
  <c r="AH29" i="7" s="1"/>
  <c r="AB29" i="7"/>
  <c r="AC29" i="7"/>
  <c r="AC25" i="7"/>
  <c r="AB25" i="7"/>
  <c r="AM25" i="7"/>
  <c r="AN25" i="7" s="1"/>
  <c r="AG25" i="7"/>
  <c r="AH25" i="7" s="1"/>
  <c r="S14" i="12"/>
  <c r="F14" i="12"/>
  <c r="R14" i="12"/>
  <c r="E14" i="12"/>
  <c r="P14" i="12"/>
  <c r="O14" i="12"/>
  <c r="N14" i="12"/>
  <c r="L14" i="12"/>
  <c r="K14" i="12"/>
  <c r="J14" i="12"/>
  <c r="I14" i="12"/>
  <c r="H14" i="12"/>
  <c r="G14" i="12"/>
  <c r="M14" i="12"/>
  <c r="A27" i="3"/>
  <c r="AB206" i="7"/>
  <c r="AG206" i="7"/>
  <c r="AH206" i="7" s="1"/>
  <c r="AM206" i="7"/>
  <c r="AN206" i="7" s="1"/>
  <c r="AC206" i="7"/>
  <c r="Z195" i="7"/>
  <c r="AE195" i="7"/>
  <c r="AF195" i="7" s="1"/>
  <c r="AA195" i="7"/>
  <c r="AK195" i="7"/>
  <c r="AL195" i="7" s="1"/>
  <c r="AG157" i="7"/>
  <c r="AH157" i="7" s="1"/>
  <c r="AC157" i="7"/>
  <c r="AM157" i="7"/>
  <c r="AN157" i="7" s="1"/>
  <c r="AB157" i="7"/>
  <c r="AG146" i="7"/>
  <c r="AH146" i="7" s="1"/>
  <c r="AB146" i="7"/>
  <c r="AC146" i="7"/>
  <c r="AM146" i="7"/>
  <c r="AN146" i="7" s="1"/>
  <c r="AK112" i="7"/>
  <c r="AL112" i="7" s="1"/>
  <c r="Z112" i="7"/>
  <c r="AA112" i="7"/>
  <c r="AE112" i="7"/>
  <c r="AF112" i="7" s="1"/>
  <c r="AG85" i="7"/>
  <c r="AH85" i="7" s="1"/>
  <c r="AC85" i="7"/>
  <c r="AB85" i="7"/>
  <c r="AM85" i="7"/>
  <c r="AN85" i="7" s="1"/>
  <c r="AG102" i="7"/>
  <c r="AH102" i="7" s="1"/>
  <c r="AM102" i="7"/>
  <c r="AN102" i="7" s="1"/>
  <c r="AC102" i="7"/>
  <c r="AB102" i="7"/>
  <c r="AG45" i="7"/>
  <c r="AH45" i="7" s="1"/>
  <c r="AC45" i="7"/>
  <c r="AB45" i="7"/>
  <c r="AM45" i="7"/>
  <c r="AN45" i="7" s="1"/>
  <c r="P28" i="11"/>
  <c r="S41" i="3" s="1"/>
  <c r="I20" i="3"/>
  <c r="P34" i="11"/>
  <c r="S47" i="3" s="1"/>
  <c r="AE203" i="7"/>
  <c r="AF203" i="7" s="1"/>
  <c r="Z203" i="7"/>
  <c r="AK203" i="7"/>
  <c r="AL203" i="7" s="1"/>
  <c r="AA203" i="7"/>
  <c r="AG171" i="7"/>
  <c r="AH171" i="7" s="1"/>
  <c r="AB171" i="7"/>
  <c r="AM171" i="7"/>
  <c r="AN171" i="7" s="1"/>
  <c r="AC171" i="7"/>
  <c r="AB181" i="7"/>
  <c r="AG181" i="7"/>
  <c r="AH181" i="7" s="1"/>
  <c r="AM181" i="7"/>
  <c r="AN181" i="7" s="1"/>
  <c r="AC181" i="7"/>
  <c r="AD169" i="7"/>
  <c r="AI169" i="7"/>
  <c r="AJ169" i="7" s="1"/>
  <c r="AO169" i="7"/>
  <c r="AP169" i="7" s="1"/>
  <c r="AC187" i="7"/>
  <c r="AM187" i="7"/>
  <c r="AN187" i="7" s="1"/>
  <c r="AG187" i="7"/>
  <c r="AH187" i="7" s="1"/>
  <c r="AB187" i="7"/>
  <c r="AG153" i="7"/>
  <c r="AH153" i="7" s="1"/>
  <c r="AB153" i="7"/>
  <c r="AM153" i="7"/>
  <c r="AN153" i="7" s="1"/>
  <c r="AC153" i="7"/>
  <c r="AB127" i="7"/>
  <c r="AM127" i="7"/>
  <c r="AN127" i="7" s="1"/>
  <c r="AG127" i="7"/>
  <c r="AH127" i="7" s="1"/>
  <c r="AC127" i="7"/>
  <c r="AG129" i="7"/>
  <c r="AH129" i="7" s="1"/>
  <c r="AM129" i="7"/>
  <c r="AN129" i="7" s="1"/>
  <c r="AC129" i="7"/>
  <c r="AB129" i="7"/>
  <c r="AI175" i="7"/>
  <c r="AJ175" i="7" s="1"/>
  <c r="AD175" i="7"/>
  <c r="AO175" i="7"/>
  <c r="AP175" i="7" s="1"/>
  <c r="AI131" i="7"/>
  <c r="AJ131" i="7" s="1"/>
  <c r="AD131" i="7"/>
  <c r="AO131" i="7"/>
  <c r="AP131" i="7" s="1"/>
  <c r="AA69" i="7"/>
  <c r="AK69" i="7"/>
  <c r="AL69" i="7" s="1"/>
  <c r="AE69" i="7"/>
  <c r="AF69" i="7" s="1"/>
  <c r="Z69" i="7"/>
  <c r="AC77" i="7"/>
  <c r="AB77" i="7"/>
  <c r="AM77" i="7"/>
  <c r="AN77" i="7" s="1"/>
  <c r="AG77" i="7"/>
  <c r="AH77" i="7" s="1"/>
  <c r="AC98" i="7"/>
  <c r="AB98" i="7"/>
  <c r="AM98" i="7"/>
  <c r="AN98" i="7" s="1"/>
  <c r="AG98" i="7"/>
  <c r="AH98" i="7" s="1"/>
  <c r="AG78" i="7"/>
  <c r="AH78" i="7" s="1"/>
  <c r="AM78" i="7"/>
  <c r="AN78" i="7" s="1"/>
  <c r="AC78" i="7"/>
  <c r="AB78" i="7"/>
  <c r="AB51" i="7"/>
  <c r="AM51" i="7"/>
  <c r="AN51" i="7" s="1"/>
  <c r="AG51" i="7"/>
  <c r="AH51" i="7" s="1"/>
  <c r="AC51" i="7"/>
  <c r="AB65" i="7"/>
  <c r="AM65" i="7"/>
  <c r="AN65" i="7" s="1"/>
  <c r="AG65" i="7"/>
  <c r="AH65" i="7" s="1"/>
  <c r="AC65" i="7"/>
  <c r="AG40" i="7"/>
  <c r="AH40" i="7" s="1"/>
  <c r="AC40" i="7"/>
  <c r="AB40" i="7"/>
  <c r="AM40" i="7"/>
  <c r="AN40" i="7" s="1"/>
  <c r="AM105" i="7"/>
  <c r="AN105" i="7" s="1"/>
  <c r="AG105" i="7"/>
  <c r="AH105" i="7" s="1"/>
  <c r="AC105" i="7"/>
  <c r="AB105" i="7"/>
  <c r="AG57" i="7"/>
  <c r="AH57" i="7" s="1"/>
  <c r="AC57" i="7"/>
  <c r="AB57" i="7"/>
  <c r="AM57" i="7"/>
  <c r="AN57" i="7" s="1"/>
  <c r="AC30" i="7"/>
  <c r="AB30" i="7"/>
  <c r="AM30" i="7"/>
  <c r="AN30" i="7" s="1"/>
  <c r="AG30" i="7"/>
  <c r="AH30" i="7" s="1"/>
  <c r="J7" i="12"/>
  <c r="E20" i="3"/>
  <c r="P10" i="10"/>
  <c r="AM190" i="7"/>
  <c r="AN190" i="7" s="1"/>
  <c r="AG190" i="7"/>
  <c r="AH190" i="7" s="1"/>
  <c r="AC190" i="7"/>
  <c r="AB190" i="7"/>
  <c r="AC199" i="7"/>
  <c r="AM199" i="7"/>
  <c r="AN199" i="7" s="1"/>
  <c r="AB199" i="7"/>
  <c r="AG199" i="7"/>
  <c r="AH199" i="7" s="1"/>
  <c r="AM189" i="7"/>
  <c r="AN189" i="7" s="1"/>
  <c r="AG189" i="7"/>
  <c r="AH189" i="7" s="1"/>
  <c r="AB189" i="7"/>
  <c r="AC189" i="7"/>
  <c r="AG194" i="7"/>
  <c r="AH194" i="7" s="1"/>
  <c r="AB194" i="7"/>
  <c r="AM194" i="7"/>
  <c r="AN194" i="7" s="1"/>
  <c r="AC194" i="7"/>
  <c r="AE144" i="7"/>
  <c r="AF144" i="7" s="1"/>
  <c r="AA144" i="7"/>
  <c r="Z144" i="7"/>
  <c r="AK144" i="7"/>
  <c r="AL144" i="7" s="1"/>
  <c r="AE136" i="7"/>
  <c r="AF136" i="7" s="1"/>
  <c r="AA136" i="7"/>
  <c r="Z136" i="7"/>
  <c r="AK136" i="7"/>
  <c r="AL136" i="7" s="1"/>
  <c r="AC151" i="7"/>
  <c r="AG151" i="7"/>
  <c r="AH151" i="7" s="1"/>
  <c r="AB151" i="7"/>
  <c r="AM151" i="7"/>
  <c r="AN151" i="7" s="1"/>
  <c r="AD123" i="7"/>
  <c r="AO123" i="7"/>
  <c r="AP123" i="7" s="1"/>
  <c r="AI123" i="7"/>
  <c r="AJ123" i="7" s="1"/>
  <c r="AG150" i="7"/>
  <c r="AH150" i="7" s="1"/>
  <c r="AB150" i="7"/>
  <c r="AM150" i="7"/>
  <c r="AN150" i="7" s="1"/>
  <c r="AC150" i="7"/>
  <c r="AM149" i="7"/>
  <c r="AN149" i="7" s="1"/>
  <c r="AG149" i="7"/>
  <c r="AH149" i="7" s="1"/>
  <c r="AC149" i="7"/>
  <c r="AB149" i="7"/>
  <c r="AM164" i="7"/>
  <c r="AN164" i="7" s="1"/>
  <c r="AC164" i="7"/>
  <c r="AB164" i="7"/>
  <c r="AG164" i="7"/>
  <c r="AH164" i="7" s="1"/>
  <c r="AG83" i="7"/>
  <c r="AH83" i="7" s="1"/>
  <c r="AM83" i="7"/>
  <c r="AN83" i="7" s="1"/>
  <c r="AC83" i="7"/>
  <c r="AB83" i="7"/>
  <c r="AG116" i="7"/>
  <c r="AH116" i="7" s="1"/>
  <c r="AC116" i="7"/>
  <c r="AM116" i="7"/>
  <c r="AN116" i="7" s="1"/>
  <c r="AB116" i="7"/>
  <c r="AG33" i="7"/>
  <c r="AH33" i="7" s="1"/>
  <c r="AC33" i="7"/>
  <c r="AB33" i="7"/>
  <c r="AM33" i="7"/>
  <c r="AN33" i="7" s="1"/>
  <c r="AC44" i="7"/>
  <c r="AB44" i="7"/>
  <c r="AM44" i="7"/>
  <c r="AN44" i="7" s="1"/>
  <c r="AG44" i="7"/>
  <c r="AH44" i="7" s="1"/>
  <c r="AM22" i="7"/>
  <c r="AN22" i="7" s="1"/>
  <c r="AC22" i="7"/>
  <c r="AB22" i="7"/>
  <c r="AG22" i="7"/>
  <c r="AH22" i="7" s="1"/>
  <c r="AD8" i="7"/>
  <c r="AO8" i="7"/>
  <c r="AP8" i="7" s="1"/>
  <c r="AI8" i="7"/>
  <c r="AJ8" i="7" s="1"/>
  <c r="AG43" i="7"/>
  <c r="AH43" i="7" s="1"/>
  <c r="AC43" i="7"/>
  <c r="AB43" i="7"/>
  <c r="AM43" i="7"/>
  <c r="AN43" i="7" s="1"/>
  <c r="S12" i="12"/>
  <c r="F12" i="12"/>
  <c r="R12" i="12"/>
  <c r="E12" i="12"/>
  <c r="P12" i="12"/>
  <c r="O12" i="12"/>
  <c r="N12" i="12"/>
  <c r="L12" i="12"/>
  <c r="K12" i="12"/>
  <c r="J12" i="12"/>
  <c r="I12" i="12"/>
  <c r="H12" i="12"/>
  <c r="G12" i="12"/>
  <c r="M12" i="12"/>
  <c r="A25" i="3"/>
  <c r="P14" i="11"/>
  <c r="S27" i="3" s="1"/>
  <c r="P10" i="11"/>
  <c r="S23" i="3" s="1"/>
  <c r="AE184" i="7"/>
  <c r="AF184" i="7" s="1"/>
  <c r="Z184" i="7"/>
  <c r="AK184" i="7"/>
  <c r="AL184" i="7" s="1"/>
  <c r="AA184" i="7"/>
  <c r="Z197" i="7"/>
  <c r="AE197" i="7"/>
  <c r="AF197" i="7" s="1"/>
  <c r="AA197" i="7"/>
  <c r="AK197" i="7"/>
  <c r="AL197" i="7" s="1"/>
  <c r="AC141" i="7"/>
  <c r="AB141" i="7"/>
  <c r="AM141" i="7"/>
  <c r="AN141" i="7" s="1"/>
  <c r="AG141" i="7"/>
  <c r="AH141" i="7" s="1"/>
  <c r="AC120" i="7"/>
  <c r="AB120" i="7"/>
  <c r="AM120" i="7"/>
  <c r="AN120" i="7" s="1"/>
  <c r="AG120" i="7"/>
  <c r="AH120" i="7" s="1"/>
  <c r="AC137" i="7"/>
  <c r="AM137" i="7"/>
  <c r="AN137" i="7" s="1"/>
  <c r="AB137" i="7"/>
  <c r="AG137" i="7"/>
  <c r="AH137" i="7" s="1"/>
  <c r="AC103" i="7"/>
  <c r="AG103" i="7"/>
  <c r="AH103" i="7" s="1"/>
  <c r="AB103" i="7"/>
  <c r="AM103" i="7"/>
  <c r="AN103" i="7" s="1"/>
  <c r="AG128" i="7"/>
  <c r="AH128" i="7" s="1"/>
  <c r="AC128" i="7"/>
  <c r="AM128" i="7"/>
  <c r="AN128" i="7" s="1"/>
  <c r="AB128" i="7"/>
  <c r="AC61" i="7"/>
  <c r="AB61" i="7"/>
  <c r="AM61" i="7"/>
  <c r="AN61" i="7" s="1"/>
  <c r="AG61" i="7"/>
  <c r="AH61" i="7" s="1"/>
  <c r="AG133" i="7"/>
  <c r="AH133" i="7" s="1"/>
  <c r="AC133" i="7"/>
  <c r="AB133" i="7"/>
  <c r="AM133" i="7"/>
  <c r="AN133" i="7" s="1"/>
  <c r="AG38" i="7"/>
  <c r="AH38" i="7" s="1"/>
  <c r="AC38" i="7"/>
  <c r="AB38" i="7"/>
  <c r="AM38" i="7"/>
  <c r="AN38" i="7" s="1"/>
  <c r="AG50" i="7"/>
  <c r="AH50" i="7" s="1"/>
  <c r="AC50" i="7"/>
  <c r="AB50" i="7"/>
  <c r="AM50" i="7"/>
  <c r="AN50" i="7" s="1"/>
  <c r="AC42" i="7"/>
  <c r="AB42" i="7"/>
  <c r="AM42" i="7"/>
  <c r="AN42" i="7" s="1"/>
  <c r="AG42" i="7"/>
  <c r="AH42" i="7" s="1"/>
  <c r="H7" i="12"/>
  <c r="D20" i="3"/>
  <c r="G20" i="3"/>
  <c r="P32" i="11"/>
  <c r="S45" i="3" s="1"/>
  <c r="Z183" i="7"/>
  <c r="AE183" i="7"/>
  <c r="AF183" i="7" s="1"/>
  <c r="AA183" i="7"/>
  <c r="AK183" i="7"/>
  <c r="AL183" i="7" s="1"/>
  <c r="Z205" i="7"/>
  <c r="AK205" i="7"/>
  <c r="AL205" i="7" s="1"/>
  <c r="AE205" i="7"/>
  <c r="AF205" i="7" s="1"/>
  <c r="AA205" i="7"/>
  <c r="AB193" i="7"/>
  <c r="AG193" i="7"/>
  <c r="AH193" i="7" s="1"/>
  <c r="AC193" i="7"/>
  <c r="AM193" i="7"/>
  <c r="AN193" i="7" s="1"/>
  <c r="AE152" i="7"/>
  <c r="AF152" i="7" s="1"/>
  <c r="AA152" i="7"/>
  <c r="Z152" i="7"/>
  <c r="AK152" i="7"/>
  <c r="AL152" i="7" s="1"/>
  <c r="AC198" i="7"/>
  <c r="AB198" i="7"/>
  <c r="AM198" i="7"/>
  <c r="AN198" i="7" s="1"/>
  <c r="AG198" i="7"/>
  <c r="AH198" i="7" s="1"/>
  <c r="AG196" i="7"/>
  <c r="AH196" i="7" s="1"/>
  <c r="AC196" i="7"/>
  <c r="AB196" i="7"/>
  <c r="AM196" i="7"/>
  <c r="AN196" i="7" s="1"/>
  <c r="AE161" i="7"/>
  <c r="AF161" i="7" s="1"/>
  <c r="Z161" i="7"/>
  <c r="AK161" i="7"/>
  <c r="AL161" i="7" s="1"/>
  <c r="AA161" i="7"/>
  <c r="AB172" i="7"/>
  <c r="AM172" i="7"/>
  <c r="AN172" i="7" s="1"/>
  <c r="AG172" i="7"/>
  <c r="AH172" i="7" s="1"/>
  <c r="AC172" i="7"/>
  <c r="AB115" i="7"/>
  <c r="AM115" i="7"/>
  <c r="AN115" i="7" s="1"/>
  <c r="AG115" i="7"/>
  <c r="AH115" i="7" s="1"/>
  <c r="AC115" i="7"/>
  <c r="AG109" i="7"/>
  <c r="AH109" i="7" s="1"/>
  <c r="AM109" i="7"/>
  <c r="AN109" i="7" s="1"/>
  <c r="AC109" i="7"/>
  <c r="AB109" i="7"/>
  <c r="AG155" i="7"/>
  <c r="AH155" i="7" s="1"/>
  <c r="AM155" i="7"/>
  <c r="AN155" i="7" s="1"/>
  <c r="AC155" i="7"/>
  <c r="AB155" i="7"/>
  <c r="AM76" i="7"/>
  <c r="AN76" i="7" s="1"/>
  <c r="AG76" i="7"/>
  <c r="AH76" i="7" s="1"/>
  <c r="AB76" i="7"/>
  <c r="AC76" i="7"/>
  <c r="AC67" i="7"/>
  <c r="AM67" i="7"/>
  <c r="AN67" i="7" s="1"/>
  <c r="AG67" i="7"/>
  <c r="AH67" i="7" s="1"/>
  <c r="AB67" i="7"/>
  <c r="AC91" i="7"/>
  <c r="AB91" i="7"/>
  <c r="AM91" i="7"/>
  <c r="AN91" i="7" s="1"/>
  <c r="AG91" i="7"/>
  <c r="AH91" i="7" s="1"/>
  <c r="AC113" i="7"/>
  <c r="AB113" i="7"/>
  <c r="AM113" i="7"/>
  <c r="AN113" i="7" s="1"/>
  <c r="AG113" i="7"/>
  <c r="AH113" i="7" s="1"/>
  <c r="AB81" i="7"/>
  <c r="AM81" i="7"/>
  <c r="AN81" i="7" s="1"/>
  <c r="AG81" i="7"/>
  <c r="AH81" i="7" s="1"/>
  <c r="AC81" i="7"/>
  <c r="AG60" i="7"/>
  <c r="AH60" i="7" s="1"/>
  <c r="AC60" i="7"/>
  <c r="AM60" i="7"/>
  <c r="AN60" i="7" s="1"/>
  <c r="AB60" i="7"/>
  <c r="AC32" i="7"/>
  <c r="AB32" i="7"/>
  <c r="AM32" i="7"/>
  <c r="AN32" i="7" s="1"/>
  <c r="AG32" i="7"/>
  <c r="AH32" i="7" s="1"/>
  <c r="AC54" i="7"/>
  <c r="AB54" i="7"/>
  <c r="AM54" i="7"/>
  <c r="AN54" i="7" s="1"/>
  <c r="AG54" i="7"/>
  <c r="AH54" i="7" s="1"/>
  <c r="AG28" i="7"/>
  <c r="AH28" i="7" s="1"/>
  <c r="AC28" i="7"/>
  <c r="AM28" i="7"/>
  <c r="AN28" i="7" s="1"/>
  <c r="AB28" i="7"/>
  <c r="AB39" i="7"/>
  <c r="AM39" i="7"/>
  <c r="AN39" i="7" s="1"/>
  <c r="AG39" i="7"/>
  <c r="AH39" i="7" s="1"/>
  <c r="AC39" i="7"/>
  <c r="AG16" i="7"/>
  <c r="AH16" i="7" s="1"/>
  <c r="AC16" i="7"/>
  <c r="AB16" i="7"/>
  <c r="AM16" i="7"/>
  <c r="AN16" i="7" s="1"/>
  <c r="AC9" i="7"/>
  <c r="AB9" i="7"/>
  <c r="AM9" i="7"/>
  <c r="AN9" i="7" s="1"/>
  <c r="AG9" i="7"/>
  <c r="AH9" i="7" s="1"/>
  <c r="P36" i="11"/>
  <c r="S49" i="3" s="1"/>
  <c r="P31" i="11"/>
  <c r="S44" i="3" s="1"/>
  <c r="P22" i="11"/>
  <c r="S35" i="3" s="1"/>
  <c r="Z182" i="7"/>
  <c r="AA182" i="7"/>
  <c r="AK182" i="7"/>
  <c r="AL182" i="7" s="1"/>
  <c r="AE182" i="7"/>
  <c r="AF182" i="7" s="1"/>
  <c r="AM168" i="7"/>
  <c r="AN168" i="7" s="1"/>
  <c r="AB168" i="7"/>
  <c r="AC168" i="7"/>
  <c r="AG168" i="7"/>
  <c r="AH168" i="7" s="1"/>
  <c r="AK180" i="7"/>
  <c r="AL180" i="7" s="1"/>
  <c r="Z180" i="7"/>
  <c r="AA180" i="7"/>
  <c r="AE180" i="7"/>
  <c r="AF180" i="7" s="1"/>
  <c r="AI143" i="7"/>
  <c r="AJ143" i="7" s="1"/>
  <c r="AD143" i="7"/>
  <c r="AO143" i="7"/>
  <c r="AP143" i="7" s="1"/>
  <c r="AG158" i="7"/>
  <c r="AH158" i="7" s="1"/>
  <c r="AC158" i="7"/>
  <c r="AB158" i="7"/>
  <c r="AM158" i="7"/>
  <c r="AN158" i="7" s="1"/>
  <c r="AA132" i="7"/>
  <c r="Z132" i="7"/>
  <c r="AK132" i="7"/>
  <c r="AL132" i="7" s="1"/>
  <c r="AE132" i="7"/>
  <c r="AF132" i="7" s="1"/>
  <c r="AC104" i="7"/>
  <c r="AG104" i="7"/>
  <c r="AH104" i="7" s="1"/>
  <c r="AB104" i="7"/>
  <c r="AM104" i="7"/>
  <c r="AN104" i="7" s="1"/>
  <c r="AC138" i="7"/>
  <c r="AB138" i="7"/>
  <c r="AM138" i="7"/>
  <c r="AN138" i="7" s="1"/>
  <c r="AG138" i="7"/>
  <c r="AH138" i="7" s="1"/>
  <c r="AG163" i="7"/>
  <c r="AH163" i="7" s="1"/>
  <c r="AC163" i="7"/>
  <c r="AB163" i="7"/>
  <c r="AM163" i="7"/>
  <c r="AN163" i="7" s="1"/>
  <c r="AG24" i="7"/>
  <c r="AH24" i="7" s="1"/>
  <c r="AB24" i="7"/>
  <c r="AM24" i="7"/>
  <c r="AN24" i="7" s="1"/>
  <c r="AC24" i="7"/>
  <c r="AM147" i="7"/>
  <c r="AN147" i="7" s="1"/>
  <c r="AG147" i="7"/>
  <c r="AH147" i="7" s="1"/>
  <c r="AC147" i="7"/>
  <c r="AB147" i="7"/>
  <c r="AI31" i="7"/>
  <c r="AJ31" i="7" s="1"/>
  <c r="AD31" i="7"/>
  <c r="AO31" i="7"/>
  <c r="AP31" i="7" s="1"/>
  <c r="AC96" i="7"/>
  <c r="AB96" i="7"/>
  <c r="AM96" i="7"/>
  <c r="AN96" i="7" s="1"/>
  <c r="AG96" i="7"/>
  <c r="AH96" i="7" s="1"/>
  <c r="AM34" i="7"/>
  <c r="AN34" i="7" s="1"/>
  <c r="AG34" i="7"/>
  <c r="AH34" i="7" s="1"/>
  <c r="AB34" i="7"/>
  <c r="AC34" i="7"/>
  <c r="AM13" i="7"/>
  <c r="AN13" i="7" s="1"/>
  <c r="AG13" i="7"/>
  <c r="AH13" i="7" s="1"/>
  <c r="AC13" i="7"/>
  <c r="AB13" i="7"/>
  <c r="AG7" i="7"/>
  <c r="AH7" i="7" s="1"/>
  <c r="AC7" i="7"/>
  <c r="AB7" i="7"/>
  <c r="AM7" i="7"/>
  <c r="AN7" i="7" s="1"/>
  <c r="AC74" i="7"/>
  <c r="AB74" i="7"/>
  <c r="AM74" i="7"/>
  <c r="AN74" i="7" s="1"/>
  <c r="AG74" i="7"/>
  <c r="AH74" i="7" s="1"/>
  <c r="S10" i="12"/>
  <c r="F10" i="12"/>
  <c r="R10" i="12"/>
  <c r="E10" i="12"/>
  <c r="P10" i="12"/>
  <c r="O10" i="12"/>
  <c r="N10" i="12"/>
  <c r="L10" i="12"/>
  <c r="K10" i="12"/>
  <c r="J10" i="12"/>
  <c r="I10" i="12"/>
  <c r="H10" i="12"/>
  <c r="G10" i="12"/>
  <c r="M10" i="12"/>
  <c r="A23" i="3"/>
  <c r="AG160" i="7"/>
  <c r="AH160" i="7" s="1"/>
  <c r="AC160" i="7"/>
  <c r="AB160" i="7"/>
  <c r="AM160" i="7"/>
  <c r="AN160" i="7" s="1"/>
  <c r="AB142" i="7"/>
  <c r="AM142" i="7"/>
  <c r="AN142" i="7" s="1"/>
  <c r="AC142" i="7"/>
  <c r="AG142" i="7"/>
  <c r="AH142" i="7" s="1"/>
  <c r="AM122" i="7"/>
  <c r="AN122" i="7" s="1"/>
  <c r="AG122" i="7"/>
  <c r="AH122" i="7" s="1"/>
  <c r="AB122" i="7"/>
  <c r="AC122" i="7"/>
  <c r="AK124" i="7"/>
  <c r="AL124" i="7" s="1"/>
  <c r="AE124" i="7"/>
  <c r="AF124" i="7" s="1"/>
  <c r="Z124" i="7"/>
  <c r="AA124" i="7"/>
  <c r="AM176" i="7"/>
  <c r="AN176" i="7" s="1"/>
  <c r="AG176" i="7"/>
  <c r="AH176" i="7" s="1"/>
  <c r="AC176" i="7"/>
  <c r="AB176" i="7"/>
  <c r="AM156" i="7"/>
  <c r="AN156" i="7" s="1"/>
  <c r="AG156" i="7"/>
  <c r="AH156" i="7" s="1"/>
  <c r="AC156" i="7"/>
  <c r="AB156" i="7"/>
  <c r="AG126" i="7"/>
  <c r="AH126" i="7" s="1"/>
  <c r="AC126" i="7"/>
  <c r="AB126" i="7"/>
  <c r="AM126" i="7"/>
  <c r="AN126" i="7" s="1"/>
  <c r="AM101" i="7"/>
  <c r="AN101" i="7" s="1"/>
  <c r="AG101" i="7"/>
  <c r="AH101" i="7" s="1"/>
  <c r="AC101" i="7"/>
  <c r="AB101" i="7"/>
  <c r="AM88" i="7"/>
  <c r="AN88" i="7" s="1"/>
  <c r="AG88" i="7"/>
  <c r="AH88" i="7" s="1"/>
  <c r="AB88" i="7"/>
  <c r="AC88" i="7"/>
  <c r="AC188" i="7"/>
  <c r="AM188" i="7"/>
  <c r="AN188" i="7" s="1"/>
  <c r="AB188" i="7"/>
  <c r="AG188" i="7"/>
  <c r="AH188" i="7" s="1"/>
  <c r="AG82" i="7"/>
  <c r="AH82" i="7" s="1"/>
  <c r="AC82" i="7"/>
  <c r="AB82" i="7"/>
  <c r="AM82" i="7"/>
  <c r="AN82" i="7" s="1"/>
  <c r="AB17" i="7"/>
  <c r="AM17" i="7"/>
  <c r="AN17" i="7" s="1"/>
  <c r="AG17" i="7"/>
  <c r="AH17" i="7" s="1"/>
  <c r="AC17" i="7"/>
  <c r="AC37" i="7"/>
  <c r="AB37" i="7"/>
  <c r="AM37" i="7"/>
  <c r="AN37" i="7" s="1"/>
  <c r="AG37" i="7"/>
  <c r="AH37" i="7" s="1"/>
  <c r="AB15" i="7"/>
  <c r="AM15" i="7"/>
  <c r="AN15" i="7" s="1"/>
  <c r="AC15" i="7"/>
  <c r="AG15" i="7"/>
  <c r="AH15" i="7" s="1"/>
  <c r="AC20" i="7"/>
  <c r="AB20" i="7"/>
  <c r="AM20" i="7"/>
  <c r="AN20" i="7" s="1"/>
  <c r="AG20" i="7"/>
  <c r="AH20" i="7" s="1"/>
  <c r="L17" i="12"/>
  <c r="AM170" i="7"/>
  <c r="AN170" i="7" s="1"/>
  <c r="AG170" i="7"/>
  <c r="AH170" i="7" s="1"/>
  <c r="AC170" i="7"/>
  <c r="AB170" i="7"/>
  <c r="AG119" i="7"/>
  <c r="AH119" i="7" s="1"/>
  <c r="AC119" i="7"/>
  <c r="AB119" i="7"/>
  <c r="AM119" i="7"/>
  <c r="AN119" i="7" s="1"/>
  <c r="AC111" i="7"/>
  <c r="AB111" i="7"/>
  <c r="AG111" i="7"/>
  <c r="AH111" i="7" s="1"/>
  <c r="AM111" i="7"/>
  <c r="AN111" i="7" s="1"/>
  <c r="AG71" i="7"/>
  <c r="AH71" i="7" s="1"/>
  <c r="AM71" i="7"/>
  <c r="AN71" i="7" s="1"/>
  <c r="AC71" i="7"/>
  <c r="AB71" i="7"/>
  <c r="AG95" i="7"/>
  <c r="AH95" i="7" s="1"/>
  <c r="AM95" i="7"/>
  <c r="AN95" i="7" s="1"/>
  <c r="AB95" i="7"/>
  <c r="AC95" i="7"/>
  <c r="AC72" i="7"/>
  <c r="AB72" i="7"/>
  <c r="AM72" i="7"/>
  <c r="AN72" i="7" s="1"/>
  <c r="AG72" i="7"/>
  <c r="AH72" i="7" s="1"/>
  <c r="AI90" i="7"/>
  <c r="AJ90" i="7" s="1"/>
  <c r="AD90" i="7"/>
  <c r="AO90" i="7"/>
  <c r="AP90" i="7" s="1"/>
  <c r="AB63" i="7"/>
  <c r="AM63" i="7"/>
  <c r="AN63" i="7" s="1"/>
  <c r="AG63" i="7"/>
  <c r="AH63" i="7" s="1"/>
  <c r="AC63" i="7"/>
  <c r="AC106" i="7"/>
  <c r="AB106" i="7"/>
  <c r="AM106" i="7"/>
  <c r="AN106" i="7" s="1"/>
  <c r="AG106" i="7"/>
  <c r="AH106" i="7" s="1"/>
  <c r="AG114" i="7"/>
  <c r="AH114" i="7" s="1"/>
  <c r="AC114" i="7"/>
  <c r="AB114" i="7"/>
  <c r="AM114" i="7"/>
  <c r="AN114" i="7" s="1"/>
  <c r="AI92" i="7"/>
  <c r="AJ92" i="7" s="1"/>
  <c r="AD92" i="7"/>
  <c r="AO92" i="7"/>
  <c r="AP92" i="7" s="1"/>
  <c r="AG66" i="7"/>
  <c r="AH66" i="7" s="1"/>
  <c r="AC66" i="7"/>
  <c r="AB66" i="7"/>
  <c r="AM66" i="7"/>
  <c r="AN66" i="7" s="1"/>
  <c r="AG62" i="7"/>
  <c r="AH62" i="7" s="1"/>
  <c r="AC62" i="7"/>
  <c r="AB62" i="7"/>
  <c r="AM62" i="7"/>
  <c r="AN62" i="7" s="1"/>
  <c r="AC49" i="7"/>
  <c r="AB49" i="7"/>
  <c r="AM49" i="7"/>
  <c r="AN49" i="7" s="1"/>
  <c r="AG49" i="7"/>
  <c r="AH49" i="7" s="1"/>
  <c r="AG48" i="7"/>
  <c r="AH48" i="7" s="1"/>
  <c r="AC48" i="7"/>
  <c r="AM48" i="7"/>
  <c r="AN48" i="7" s="1"/>
  <c r="AB48" i="7"/>
  <c r="P30" i="11"/>
  <c r="S43" i="3" s="1"/>
  <c r="P20" i="10"/>
  <c r="P7" i="10"/>
  <c r="AO200" i="7"/>
  <c r="AP200" i="7" s="1"/>
  <c r="AI200" i="7"/>
  <c r="AJ200" i="7" s="1"/>
  <c r="AD200" i="7"/>
  <c r="AI192" i="7"/>
  <c r="AJ192" i="7" s="1"/>
  <c r="AD192" i="7"/>
  <c r="AO192" i="7"/>
  <c r="AP192" i="7" s="1"/>
  <c r="AC204" i="7"/>
  <c r="AM204" i="7"/>
  <c r="AN204" i="7" s="1"/>
  <c r="AB204" i="7"/>
  <c r="AG204" i="7"/>
  <c r="AH204" i="7" s="1"/>
  <c r="AM165" i="7"/>
  <c r="AN165" i="7" s="1"/>
  <c r="AG165" i="7"/>
  <c r="AH165" i="7" s="1"/>
  <c r="AC165" i="7"/>
  <c r="AB165" i="7"/>
  <c r="AC186" i="7"/>
  <c r="AB186" i="7"/>
  <c r="AM186" i="7"/>
  <c r="AN186" i="7" s="1"/>
  <c r="AG186" i="7"/>
  <c r="AH186" i="7" s="1"/>
  <c r="AC185" i="7"/>
  <c r="AM185" i="7"/>
  <c r="AN185" i="7" s="1"/>
  <c r="AB185" i="7"/>
  <c r="AG185" i="7"/>
  <c r="AH185" i="7" s="1"/>
  <c r="AC108" i="7"/>
  <c r="AB108" i="7"/>
  <c r="AM108" i="7"/>
  <c r="AN108" i="7" s="1"/>
  <c r="AG108" i="7"/>
  <c r="AH108" i="7" s="1"/>
  <c r="AC140" i="7"/>
  <c r="AM140" i="7"/>
  <c r="AN140" i="7" s="1"/>
  <c r="AB140" i="7"/>
  <c r="AG140" i="7"/>
  <c r="AH140" i="7" s="1"/>
  <c r="AM117" i="7"/>
  <c r="AN117" i="7" s="1"/>
  <c r="AC117" i="7"/>
  <c r="AB117" i="7"/>
  <c r="AG117" i="7"/>
  <c r="AH117" i="7" s="1"/>
  <c r="AG121" i="7"/>
  <c r="AH121" i="7" s="1"/>
  <c r="AB121" i="7"/>
  <c r="AM121" i="7"/>
  <c r="AN121" i="7" s="1"/>
  <c r="AC121" i="7"/>
  <c r="AC89" i="7"/>
  <c r="AB89" i="7"/>
  <c r="AM89" i="7"/>
  <c r="AN89" i="7" s="1"/>
  <c r="AG89" i="7"/>
  <c r="AH89" i="7" s="1"/>
  <c r="AG80" i="7"/>
  <c r="AH80" i="7" s="1"/>
  <c r="AC80" i="7"/>
  <c r="AB80" i="7"/>
  <c r="AM80" i="7"/>
  <c r="AN80" i="7" s="1"/>
  <c r="AG107" i="7"/>
  <c r="AH107" i="7" s="1"/>
  <c r="AB107" i="7"/>
  <c r="AC107" i="7"/>
  <c r="AM107" i="7"/>
  <c r="AN107" i="7" s="1"/>
  <c r="AC125" i="7"/>
  <c r="AB125" i="7"/>
  <c r="AM125" i="7"/>
  <c r="AN125" i="7" s="1"/>
  <c r="AG125" i="7"/>
  <c r="AH125" i="7" s="1"/>
  <c r="AC79" i="7"/>
  <c r="AB79" i="7"/>
  <c r="AM79" i="7"/>
  <c r="AN79" i="7" s="1"/>
  <c r="AG79" i="7"/>
  <c r="AH79" i="7" s="1"/>
  <c r="AM58" i="7"/>
  <c r="AN58" i="7" s="1"/>
  <c r="AG58" i="7"/>
  <c r="AH58" i="7" s="1"/>
  <c r="AB58" i="7"/>
  <c r="AC58" i="7"/>
  <c r="AI73" i="7"/>
  <c r="AJ73" i="7" s="1"/>
  <c r="AD73" i="7"/>
  <c r="AO73" i="7"/>
  <c r="AP73" i="7" s="1"/>
  <c r="AC23" i="7"/>
  <c r="AB23" i="7"/>
  <c r="AM23" i="7"/>
  <c r="AN23" i="7" s="1"/>
  <c r="AG23" i="7"/>
  <c r="AH23" i="7" s="1"/>
  <c r="AC18" i="7"/>
  <c r="AB18" i="7"/>
  <c r="AM18" i="7"/>
  <c r="AN18" i="7" s="1"/>
  <c r="AG18" i="7"/>
  <c r="AH18" i="7" s="1"/>
  <c r="AG19" i="7"/>
  <c r="AH19" i="7" s="1"/>
  <c r="AM19" i="7"/>
  <c r="AN19" i="7" s="1"/>
  <c r="AC19" i="7"/>
  <c r="AB19" i="7"/>
  <c r="S16" i="12"/>
  <c r="F16" i="12"/>
  <c r="R16" i="12"/>
  <c r="E16" i="12"/>
  <c r="P16" i="12"/>
  <c r="O16" i="12"/>
  <c r="O17" i="12" s="1"/>
  <c r="B15" i="3" s="1"/>
  <c r="N16" i="12"/>
  <c r="L16" i="12"/>
  <c r="K16" i="12"/>
  <c r="J16" i="12"/>
  <c r="I16" i="12"/>
  <c r="H16" i="12"/>
  <c r="G16" i="12"/>
  <c r="M16" i="12"/>
  <c r="A29" i="3"/>
  <c r="S8" i="12"/>
  <c r="G16" i="3" s="1"/>
  <c r="F8" i="12"/>
  <c r="F17" i="12" s="1"/>
  <c r="B12" i="3" s="1"/>
  <c r="R8" i="12"/>
  <c r="E8" i="12"/>
  <c r="E17" i="12" s="1"/>
  <c r="B11" i="3" s="1"/>
  <c r="P8" i="12"/>
  <c r="P17" i="12" s="1"/>
  <c r="O8" i="12"/>
  <c r="N8" i="12"/>
  <c r="N17" i="12" s="1"/>
  <c r="L8" i="12"/>
  <c r="K8" i="12"/>
  <c r="J8" i="12"/>
  <c r="I8" i="12"/>
  <c r="H8" i="12"/>
  <c r="G8" i="12"/>
  <c r="G17" i="12" s="1"/>
  <c r="B13" i="3" s="1"/>
  <c r="M8" i="12"/>
  <c r="M17" i="12" s="1"/>
  <c r="A21" i="3"/>
  <c r="P19" i="11"/>
  <c r="S32" i="3" s="1"/>
  <c r="P13" i="11"/>
  <c r="S26" i="3" s="1"/>
  <c r="AM178" i="7"/>
  <c r="AN178" i="7" s="1"/>
  <c r="AC178" i="7"/>
  <c r="AG178" i="7"/>
  <c r="AH178" i="7" s="1"/>
  <c r="AB178" i="7"/>
  <c r="AG159" i="7"/>
  <c r="AH159" i="7" s="1"/>
  <c r="AC159" i="7"/>
  <c r="AM159" i="7"/>
  <c r="AN159" i="7" s="1"/>
  <c r="AB159" i="7"/>
  <c r="AO135" i="7"/>
  <c r="AP135" i="7" s="1"/>
  <c r="AI135" i="7"/>
  <c r="AJ135" i="7" s="1"/>
  <c r="AD135" i="7"/>
  <c r="AC154" i="7"/>
  <c r="AG154" i="7"/>
  <c r="AH154" i="7" s="1"/>
  <c r="AB154" i="7"/>
  <c r="AM154" i="7"/>
  <c r="AN154" i="7" s="1"/>
  <c r="AC148" i="7"/>
  <c r="AG148" i="7"/>
  <c r="AH148" i="7" s="1"/>
  <c r="AB148" i="7"/>
  <c r="AM148" i="7"/>
  <c r="AN148" i="7" s="1"/>
  <c r="AC166" i="7"/>
  <c r="AM166" i="7"/>
  <c r="AN166" i="7" s="1"/>
  <c r="AG166" i="7"/>
  <c r="AH166" i="7" s="1"/>
  <c r="AB166" i="7"/>
  <c r="AC59" i="7"/>
  <c r="AB59" i="7"/>
  <c r="AM59" i="7"/>
  <c r="AN59" i="7" s="1"/>
  <c r="AG59" i="7"/>
  <c r="AH59" i="7" s="1"/>
  <c r="AG64" i="7"/>
  <c r="AH64" i="7" s="1"/>
  <c r="AC64" i="7"/>
  <c r="AB64" i="7"/>
  <c r="AM64" i="7"/>
  <c r="AN64" i="7" s="1"/>
  <c r="AC84" i="7"/>
  <c r="AB84" i="7"/>
  <c r="AM84" i="7"/>
  <c r="AN84" i="7" s="1"/>
  <c r="AG84" i="7"/>
  <c r="AH84" i="7" s="1"/>
  <c r="AC86" i="7"/>
  <c r="AB86" i="7"/>
  <c r="AM86" i="7"/>
  <c r="AN86" i="7" s="1"/>
  <c r="AG86" i="7"/>
  <c r="AH86" i="7" s="1"/>
  <c r="AG55" i="7"/>
  <c r="AH55" i="7" s="1"/>
  <c r="AC55" i="7"/>
  <c r="AB55" i="7"/>
  <c r="AM55" i="7"/>
  <c r="AN55" i="7" s="1"/>
  <c r="AC56" i="7"/>
  <c r="AB56" i="7"/>
  <c r="AM56" i="7"/>
  <c r="AN56" i="7" s="1"/>
  <c r="AG56" i="7"/>
  <c r="AH56" i="7" s="1"/>
  <c r="AG41" i="7"/>
  <c r="AH41" i="7" s="1"/>
  <c r="AM41" i="7"/>
  <c r="AN41" i="7" s="1"/>
  <c r="AC41" i="7"/>
  <c r="AB41" i="7"/>
  <c r="AA27" i="7"/>
  <c r="Z27" i="7"/>
  <c r="AK27" i="7"/>
  <c r="AL27" i="7" s="1"/>
  <c r="AE27" i="7"/>
  <c r="AF27" i="7" s="1"/>
  <c r="AG12" i="7"/>
  <c r="AH12" i="7" s="1"/>
  <c r="AC12" i="7"/>
  <c r="AB12" i="7"/>
  <c r="AM12" i="7"/>
  <c r="AN12" i="7" s="1"/>
  <c r="AG75" i="7"/>
  <c r="AH75" i="7" s="1"/>
  <c r="AC75" i="7"/>
  <c r="AB75" i="7"/>
  <c r="AM75" i="7"/>
  <c r="AN75" i="7" s="1"/>
  <c r="AG21" i="7"/>
  <c r="AH21" i="7" s="1"/>
  <c r="AC21" i="7"/>
  <c r="AB21" i="7"/>
  <c r="AM21" i="7"/>
  <c r="AN21" i="7" s="1"/>
  <c r="AG53" i="7"/>
  <c r="AH53" i="7" s="1"/>
  <c r="AM53" i="7"/>
  <c r="AN53" i="7" s="1"/>
  <c r="AC53" i="7"/>
  <c r="AB53" i="7"/>
  <c r="AG14" i="7"/>
  <c r="AH14" i="7" s="1"/>
  <c r="AB14" i="7"/>
  <c r="AM14" i="7"/>
  <c r="AN14" i="7" s="1"/>
  <c r="AC14" i="7"/>
  <c r="AB10" i="7"/>
  <c r="AM10" i="7"/>
  <c r="AN10" i="7" s="1"/>
  <c r="AG10" i="7"/>
  <c r="AH10" i="7" s="1"/>
  <c r="AC10" i="7"/>
  <c r="AD96" i="7" l="1"/>
  <c r="AO96" i="7"/>
  <c r="AP96" i="7" s="1"/>
  <c r="AI96" i="7"/>
  <c r="AJ96" i="7" s="1"/>
  <c r="AO86" i="7"/>
  <c r="AP86" i="7" s="1"/>
  <c r="AI86" i="7"/>
  <c r="AJ86" i="7" s="1"/>
  <c r="AD86" i="7"/>
  <c r="AD59" i="7"/>
  <c r="AO59" i="7"/>
  <c r="AP59" i="7" s="1"/>
  <c r="AI59" i="7"/>
  <c r="AJ59" i="7" s="1"/>
  <c r="AO154" i="7"/>
  <c r="AP154" i="7" s="1"/>
  <c r="AD154" i="7"/>
  <c r="AI154" i="7"/>
  <c r="AJ154" i="7" s="1"/>
  <c r="AI107" i="7"/>
  <c r="AJ107" i="7" s="1"/>
  <c r="AD107" i="7"/>
  <c r="AO107" i="7"/>
  <c r="AP107" i="7" s="1"/>
  <c r="AI165" i="7"/>
  <c r="AJ165" i="7" s="1"/>
  <c r="AD165" i="7"/>
  <c r="AO165" i="7"/>
  <c r="AP165" i="7" s="1"/>
  <c r="AD7" i="7"/>
  <c r="AO7" i="7"/>
  <c r="AP7" i="7" s="1"/>
  <c r="AI7" i="7"/>
  <c r="AJ7" i="7" s="1"/>
  <c r="AD104" i="7"/>
  <c r="AO104" i="7"/>
  <c r="AP104" i="7" s="1"/>
  <c r="AI104" i="7"/>
  <c r="AJ104" i="7" s="1"/>
  <c r="AI39" i="7"/>
  <c r="AJ39" i="7" s="1"/>
  <c r="AO39" i="7"/>
  <c r="AP39" i="7" s="1"/>
  <c r="AD39" i="7"/>
  <c r="AI76" i="7"/>
  <c r="AJ76" i="7" s="1"/>
  <c r="AO76" i="7"/>
  <c r="AP76" i="7" s="1"/>
  <c r="AD76" i="7"/>
  <c r="AO115" i="7"/>
  <c r="AP115" i="7" s="1"/>
  <c r="AI115" i="7"/>
  <c r="AJ115" i="7" s="1"/>
  <c r="AD115" i="7"/>
  <c r="AI50" i="7"/>
  <c r="AJ50" i="7" s="1"/>
  <c r="AD50" i="7"/>
  <c r="AO50" i="7"/>
  <c r="AP50" i="7" s="1"/>
  <c r="J17" i="12"/>
  <c r="K7" i="12"/>
  <c r="AD77" i="7"/>
  <c r="AO77" i="7"/>
  <c r="AP77" i="7" s="1"/>
  <c r="AI77" i="7"/>
  <c r="AJ77" i="7" s="1"/>
  <c r="AI129" i="7"/>
  <c r="AJ129" i="7" s="1"/>
  <c r="AD129" i="7"/>
  <c r="AO129" i="7"/>
  <c r="AP129" i="7" s="1"/>
  <c r="AD45" i="7"/>
  <c r="AO45" i="7"/>
  <c r="AP45" i="7" s="1"/>
  <c r="AI45" i="7"/>
  <c r="AJ45" i="7" s="1"/>
  <c r="AD87" i="7"/>
  <c r="AO87" i="7"/>
  <c r="AP87" i="7" s="1"/>
  <c r="AI87" i="7"/>
  <c r="AJ87" i="7" s="1"/>
  <c r="AD99" i="7"/>
  <c r="AO99" i="7"/>
  <c r="AP99" i="7" s="1"/>
  <c r="AI99" i="7"/>
  <c r="AJ99" i="7" s="1"/>
  <c r="AB93" i="7"/>
  <c r="AM93" i="7"/>
  <c r="AN93" i="7" s="1"/>
  <c r="AG93" i="7"/>
  <c r="AH93" i="7" s="1"/>
  <c r="AC93" i="7"/>
  <c r="Q35" i="11"/>
  <c r="Q34" i="11"/>
  <c r="AI43" i="7"/>
  <c r="AJ43" i="7" s="1"/>
  <c r="AD43" i="7"/>
  <c r="AO43" i="7"/>
  <c r="AP43" i="7" s="1"/>
  <c r="AI126" i="7"/>
  <c r="AJ126" i="7" s="1"/>
  <c r="AO126" i="7"/>
  <c r="AP126" i="7" s="1"/>
  <c r="AD126" i="7"/>
  <c r="AD61" i="7"/>
  <c r="AO61" i="7"/>
  <c r="AP61" i="7" s="1"/>
  <c r="AI61" i="7"/>
  <c r="AJ61" i="7" s="1"/>
  <c r="AI173" i="7"/>
  <c r="AJ173" i="7" s="1"/>
  <c r="AD173" i="7"/>
  <c r="AO173" i="7"/>
  <c r="AP173" i="7" s="1"/>
  <c r="AD37" i="7"/>
  <c r="AO37" i="7"/>
  <c r="AP37" i="7" s="1"/>
  <c r="AI37" i="7"/>
  <c r="AJ37" i="7" s="1"/>
  <c r="AO187" i="7"/>
  <c r="AP187" i="7" s="1"/>
  <c r="AD187" i="7"/>
  <c r="AI187" i="7"/>
  <c r="AJ187" i="7" s="1"/>
  <c r="AD206" i="7"/>
  <c r="AO206" i="7"/>
  <c r="AP206" i="7" s="1"/>
  <c r="AI206" i="7"/>
  <c r="AJ206" i="7" s="1"/>
  <c r="AI29" i="7"/>
  <c r="AJ29" i="7" s="1"/>
  <c r="AD29" i="7"/>
  <c r="AO29" i="7"/>
  <c r="AP29" i="7" s="1"/>
  <c r="AD18" i="7"/>
  <c r="AO18" i="7"/>
  <c r="AP18" i="7" s="1"/>
  <c r="AI18" i="7"/>
  <c r="AJ18" i="7" s="1"/>
  <c r="AI17" i="7"/>
  <c r="AJ17" i="7" s="1"/>
  <c r="AO17" i="7"/>
  <c r="AP17" i="7" s="1"/>
  <c r="AD17" i="7"/>
  <c r="AI88" i="7"/>
  <c r="AJ88" i="7" s="1"/>
  <c r="AD88" i="7"/>
  <c r="AO88" i="7"/>
  <c r="AP88" i="7" s="1"/>
  <c r="AI122" i="7"/>
  <c r="AJ122" i="7" s="1"/>
  <c r="AO122" i="7"/>
  <c r="AP122" i="7" s="1"/>
  <c r="AD122" i="7"/>
  <c r="B23" i="3"/>
  <c r="I23" i="3"/>
  <c r="H23" i="3"/>
  <c r="G23" i="3"/>
  <c r="F23" i="3"/>
  <c r="D23" i="3"/>
  <c r="C23" i="3"/>
  <c r="E23" i="3"/>
  <c r="AD13" i="7"/>
  <c r="AI13" i="7"/>
  <c r="AJ13" i="7" s="1"/>
  <c r="AO13" i="7"/>
  <c r="AP13" i="7" s="1"/>
  <c r="AI163" i="7"/>
  <c r="AJ163" i="7" s="1"/>
  <c r="AD163" i="7"/>
  <c r="AO163" i="7"/>
  <c r="AP163" i="7" s="1"/>
  <c r="AO32" i="7"/>
  <c r="AP32" i="7" s="1"/>
  <c r="AI32" i="7"/>
  <c r="AJ32" i="7" s="1"/>
  <c r="AD32" i="7"/>
  <c r="AD113" i="7"/>
  <c r="AO113" i="7"/>
  <c r="AP113" i="7" s="1"/>
  <c r="AI113" i="7"/>
  <c r="AJ113" i="7" s="1"/>
  <c r="AG144" i="7"/>
  <c r="AH144" i="7" s="1"/>
  <c r="AC144" i="7"/>
  <c r="AM144" i="7"/>
  <c r="AN144" i="7" s="1"/>
  <c r="AB144" i="7"/>
  <c r="AD40" i="7"/>
  <c r="AO40" i="7"/>
  <c r="AP40" i="7" s="1"/>
  <c r="AI40" i="7"/>
  <c r="AJ40" i="7" s="1"/>
  <c r="AO127" i="7"/>
  <c r="AP127" i="7" s="1"/>
  <c r="AI127" i="7"/>
  <c r="AJ127" i="7" s="1"/>
  <c r="AD127" i="7"/>
  <c r="AD102" i="7"/>
  <c r="AO102" i="7"/>
  <c r="AP102" i="7" s="1"/>
  <c r="AI102" i="7"/>
  <c r="AJ102" i="7" s="1"/>
  <c r="AD146" i="7"/>
  <c r="AO146" i="7"/>
  <c r="AP146" i="7" s="1"/>
  <c r="AI146" i="7"/>
  <c r="AJ146" i="7" s="1"/>
  <c r="AO11" i="7"/>
  <c r="AP11" i="7" s="1"/>
  <c r="AI11" i="7"/>
  <c r="AJ11" i="7" s="1"/>
  <c r="AD11" i="7"/>
  <c r="Q10" i="11"/>
  <c r="Q13" i="11"/>
  <c r="AO137" i="7"/>
  <c r="AP137" i="7" s="1"/>
  <c r="AD137" i="7"/>
  <c r="AI137" i="7"/>
  <c r="AJ137" i="7" s="1"/>
  <c r="AI53" i="7"/>
  <c r="AJ53" i="7" s="1"/>
  <c r="AD53" i="7"/>
  <c r="AO53" i="7"/>
  <c r="AP53" i="7" s="1"/>
  <c r="AO108" i="7"/>
  <c r="AP108" i="7" s="1"/>
  <c r="AD108" i="7"/>
  <c r="AI108" i="7"/>
  <c r="AJ108" i="7" s="1"/>
  <c r="AG184" i="7"/>
  <c r="AH184" i="7" s="1"/>
  <c r="AM184" i="7"/>
  <c r="AN184" i="7" s="1"/>
  <c r="AC184" i="7"/>
  <c r="AB184" i="7"/>
  <c r="AO166" i="7"/>
  <c r="AP166" i="7" s="1"/>
  <c r="AI166" i="7"/>
  <c r="AJ166" i="7" s="1"/>
  <c r="AD166" i="7"/>
  <c r="AI156" i="7"/>
  <c r="AJ156" i="7" s="1"/>
  <c r="AD156" i="7"/>
  <c r="AO156" i="7"/>
  <c r="AP156" i="7" s="1"/>
  <c r="AC132" i="7"/>
  <c r="AB132" i="7"/>
  <c r="AM132" i="7"/>
  <c r="AN132" i="7" s="1"/>
  <c r="AG132" i="7"/>
  <c r="AH132" i="7" s="1"/>
  <c r="AI172" i="7"/>
  <c r="AJ172" i="7" s="1"/>
  <c r="AO172" i="7"/>
  <c r="AP172" i="7" s="1"/>
  <c r="AD172" i="7"/>
  <c r="AC205" i="7"/>
  <c r="AB205" i="7"/>
  <c r="AM205" i="7"/>
  <c r="AN205" i="7" s="1"/>
  <c r="AG205" i="7"/>
  <c r="AH205" i="7" s="1"/>
  <c r="AI38" i="7"/>
  <c r="AJ38" i="7" s="1"/>
  <c r="AD38" i="7"/>
  <c r="AO38" i="7"/>
  <c r="AP38" i="7" s="1"/>
  <c r="AD128" i="7"/>
  <c r="AO128" i="7"/>
  <c r="AP128" i="7" s="1"/>
  <c r="AI128" i="7"/>
  <c r="AJ128" i="7" s="1"/>
  <c r="AD33" i="7"/>
  <c r="AO33" i="7"/>
  <c r="AP33" i="7" s="1"/>
  <c r="AI33" i="7"/>
  <c r="AJ33" i="7" s="1"/>
  <c r="AD164" i="7"/>
  <c r="AO164" i="7"/>
  <c r="AP164" i="7" s="1"/>
  <c r="AI164" i="7"/>
  <c r="AJ164" i="7" s="1"/>
  <c r="AO199" i="7"/>
  <c r="AP199" i="7" s="1"/>
  <c r="AD199" i="7"/>
  <c r="AI199" i="7"/>
  <c r="AJ199" i="7" s="1"/>
  <c r="AD30" i="7"/>
  <c r="AO30" i="7"/>
  <c r="AP30" i="7" s="1"/>
  <c r="AI30" i="7"/>
  <c r="AJ30" i="7" s="1"/>
  <c r="AB69" i="7"/>
  <c r="AM69" i="7"/>
  <c r="AN69" i="7" s="1"/>
  <c r="AG69" i="7"/>
  <c r="AH69" i="7" s="1"/>
  <c r="AC69" i="7"/>
  <c r="AD94" i="7"/>
  <c r="AO94" i="7"/>
  <c r="AP94" i="7" s="1"/>
  <c r="AI94" i="7"/>
  <c r="AJ94" i="7" s="1"/>
  <c r="AD52" i="7"/>
  <c r="AO52" i="7"/>
  <c r="AP52" i="7" s="1"/>
  <c r="AI52" i="7"/>
  <c r="AJ52" i="7" s="1"/>
  <c r="AD139" i="7"/>
  <c r="AO139" i="7"/>
  <c r="AP139" i="7" s="1"/>
  <c r="AI139" i="7"/>
  <c r="AJ139" i="7" s="1"/>
  <c r="Q14" i="11"/>
  <c r="Q25" i="11"/>
  <c r="Q10" i="10"/>
  <c r="Q16" i="10"/>
  <c r="Q11" i="10"/>
  <c r="Q12" i="10"/>
  <c r="Q17" i="10"/>
  <c r="Q15" i="10"/>
  <c r="Q14" i="10"/>
  <c r="Q9" i="10"/>
  <c r="Q19" i="10"/>
  <c r="Q21" i="10"/>
  <c r="Q7" i="10"/>
  <c r="Q20" i="10"/>
  <c r="Q13" i="10"/>
  <c r="Q18" i="10"/>
  <c r="Q8" i="10"/>
  <c r="AB180" i="7"/>
  <c r="AG180" i="7"/>
  <c r="AH180" i="7" s="1"/>
  <c r="AM180" i="7"/>
  <c r="AN180" i="7" s="1"/>
  <c r="AC180" i="7"/>
  <c r="AD193" i="7"/>
  <c r="AI193" i="7"/>
  <c r="AJ193" i="7" s="1"/>
  <c r="AO193" i="7"/>
  <c r="AP193" i="7" s="1"/>
  <c r="D29" i="3"/>
  <c r="C29" i="3"/>
  <c r="B29" i="3"/>
  <c r="I29" i="3"/>
  <c r="H29" i="3"/>
  <c r="G29" i="3"/>
  <c r="F29" i="3"/>
  <c r="E29" i="3"/>
  <c r="AI80" i="7"/>
  <c r="AJ80" i="7" s="1"/>
  <c r="AD80" i="7"/>
  <c r="AO80" i="7"/>
  <c r="AP80" i="7" s="1"/>
  <c r="AI117" i="7"/>
  <c r="AJ117" i="7" s="1"/>
  <c r="AD117" i="7"/>
  <c r="AO117" i="7"/>
  <c r="AP117" i="7" s="1"/>
  <c r="AD72" i="7"/>
  <c r="AO72" i="7"/>
  <c r="AP72" i="7" s="1"/>
  <c r="AI72" i="7"/>
  <c r="AJ72" i="7" s="1"/>
  <c r="AD111" i="7"/>
  <c r="AO111" i="7"/>
  <c r="AP111" i="7" s="1"/>
  <c r="AI111" i="7"/>
  <c r="AJ111" i="7" s="1"/>
  <c r="AO168" i="7"/>
  <c r="AP168" i="7" s="1"/>
  <c r="AD168" i="7"/>
  <c r="AI168" i="7"/>
  <c r="AJ168" i="7" s="1"/>
  <c r="AO155" i="7"/>
  <c r="AP155" i="7" s="1"/>
  <c r="AI155" i="7"/>
  <c r="AJ155" i="7" s="1"/>
  <c r="AD155" i="7"/>
  <c r="I7" i="12"/>
  <c r="I17" i="12" s="1"/>
  <c r="H17" i="12"/>
  <c r="AO120" i="7"/>
  <c r="AP120" i="7" s="1"/>
  <c r="AI120" i="7"/>
  <c r="AJ120" i="7" s="1"/>
  <c r="AD120" i="7"/>
  <c r="AI194" i="7"/>
  <c r="AJ194" i="7" s="1"/>
  <c r="AD194" i="7"/>
  <c r="AO194" i="7"/>
  <c r="AP194" i="7" s="1"/>
  <c r="AO65" i="7"/>
  <c r="AP65" i="7" s="1"/>
  <c r="AI65" i="7"/>
  <c r="AJ65" i="7" s="1"/>
  <c r="AD65" i="7"/>
  <c r="AI46" i="7"/>
  <c r="AJ46" i="7" s="1"/>
  <c r="AO46" i="7"/>
  <c r="AP46" i="7" s="1"/>
  <c r="AD46" i="7"/>
  <c r="AI110" i="7"/>
  <c r="AJ110" i="7" s="1"/>
  <c r="AO110" i="7"/>
  <c r="AP110" i="7" s="1"/>
  <c r="AD110" i="7"/>
  <c r="Q16" i="11"/>
  <c r="Q23" i="11"/>
  <c r="Q30" i="11"/>
  <c r="Q32" i="11"/>
  <c r="AO106" i="7"/>
  <c r="AP106" i="7" s="1"/>
  <c r="AI106" i="7"/>
  <c r="AJ106" i="7" s="1"/>
  <c r="AD106" i="7"/>
  <c r="AO20" i="7"/>
  <c r="AP20" i="7" s="1"/>
  <c r="AD20" i="7"/>
  <c r="AI20" i="7"/>
  <c r="AJ20" i="7" s="1"/>
  <c r="AI34" i="7"/>
  <c r="AJ34" i="7" s="1"/>
  <c r="AO34" i="7"/>
  <c r="AP34" i="7" s="1"/>
  <c r="AD34" i="7"/>
  <c r="AD147" i="7"/>
  <c r="AO147" i="7"/>
  <c r="AP147" i="7" s="1"/>
  <c r="AI147" i="7"/>
  <c r="AJ147" i="7" s="1"/>
  <c r="AD28" i="7"/>
  <c r="AO28" i="7"/>
  <c r="AP28" i="7" s="1"/>
  <c r="AI28" i="7"/>
  <c r="AJ28" i="7" s="1"/>
  <c r="AI60" i="7"/>
  <c r="AJ60" i="7" s="1"/>
  <c r="AD60" i="7"/>
  <c r="AO60" i="7"/>
  <c r="AP60" i="7" s="1"/>
  <c r="AD190" i="7"/>
  <c r="AO190" i="7"/>
  <c r="AP190" i="7" s="1"/>
  <c r="AI190" i="7"/>
  <c r="AJ190" i="7" s="1"/>
  <c r="AD181" i="7"/>
  <c r="AO181" i="7"/>
  <c r="AP181" i="7" s="1"/>
  <c r="AI181" i="7"/>
  <c r="AJ181" i="7" s="1"/>
  <c r="Q20" i="11"/>
  <c r="Q18" i="11"/>
  <c r="Q33" i="11"/>
  <c r="AO44" i="7"/>
  <c r="AP44" i="7" s="1"/>
  <c r="AI44" i="7"/>
  <c r="AJ44" i="7" s="1"/>
  <c r="AD44" i="7"/>
  <c r="Q27" i="11"/>
  <c r="B21" i="3"/>
  <c r="I21" i="3"/>
  <c r="H21" i="3"/>
  <c r="G21" i="3"/>
  <c r="F21" i="3"/>
  <c r="D21" i="3"/>
  <c r="C21" i="3"/>
  <c r="E21" i="3"/>
  <c r="AB203" i="7"/>
  <c r="AM203" i="7"/>
  <c r="AN203" i="7" s="1"/>
  <c r="AC203" i="7"/>
  <c r="AG203" i="7"/>
  <c r="AH203" i="7" s="1"/>
  <c r="AD12" i="7"/>
  <c r="AO12" i="7"/>
  <c r="AP12" i="7" s="1"/>
  <c r="AI12" i="7"/>
  <c r="AJ12" i="7" s="1"/>
  <c r="AD84" i="7"/>
  <c r="AO84" i="7"/>
  <c r="AP84" i="7" s="1"/>
  <c r="AI84" i="7"/>
  <c r="AJ84" i="7" s="1"/>
  <c r="AI10" i="7"/>
  <c r="AJ10" i="7" s="1"/>
  <c r="AD10" i="7"/>
  <c r="AO10" i="7"/>
  <c r="AP10" i="7" s="1"/>
  <c r="AD159" i="7"/>
  <c r="AI159" i="7"/>
  <c r="AJ159" i="7" s="1"/>
  <c r="AO159" i="7"/>
  <c r="AP159" i="7" s="1"/>
  <c r="AD204" i="7"/>
  <c r="AO204" i="7"/>
  <c r="AP204" i="7" s="1"/>
  <c r="AI204" i="7"/>
  <c r="AJ204" i="7" s="1"/>
  <c r="AI66" i="7"/>
  <c r="AJ66" i="7" s="1"/>
  <c r="AD66" i="7"/>
  <c r="AO66" i="7"/>
  <c r="AP66" i="7" s="1"/>
  <c r="AI95" i="7"/>
  <c r="AJ95" i="7" s="1"/>
  <c r="AO95" i="7"/>
  <c r="AP95" i="7" s="1"/>
  <c r="AD95" i="7"/>
  <c r="AD21" i="7"/>
  <c r="AO21" i="7"/>
  <c r="AP21" i="7" s="1"/>
  <c r="AI21" i="7"/>
  <c r="AJ21" i="7" s="1"/>
  <c r="AI55" i="7"/>
  <c r="AJ55" i="7" s="1"/>
  <c r="AD55" i="7"/>
  <c r="AO55" i="7"/>
  <c r="AP55" i="7" s="1"/>
  <c r="AD64" i="7"/>
  <c r="AO64" i="7"/>
  <c r="AP64" i="7" s="1"/>
  <c r="AI64" i="7"/>
  <c r="AJ64" i="7" s="1"/>
  <c r="AD23" i="7"/>
  <c r="AO23" i="7"/>
  <c r="AP23" i="7" s="1"/>
  <c r="AI23" i="7"/>
  <c r="AJ23" i="7" s="1"/>
  <c r="AI63" i="7"/>
  <c r="AJ63" i="7" s="1"/>
  <c r="AO63" i="7"/>
  <c r="AP63" i="7" s="1"/>
  <c r="AD63" i="7"/>
  <c r="AI158" i="7"/>
  <c r="AJ158" i="7" s="1"/>
  <c r="AO158" i="7"/>
  <c r="AP158" i="7" s="1"/>
  <c r="AD158" i="7"/>
  <c r="AI9" i="7"/>
  <c r="AJ9" i="7" s="1"/>
  <c r="AD9" i="7"/>
  <c r="AO9" i="7"/>
  <c r="AP9" i="7" s="1"/>
  <c r="AD91" i="7"/>
  <c r="AO91" i="7"/>
  <c r="AP91" i="7" s="1"/>
  <c r="AI91" i="7"/>
  <c r="AJ91" i="7" s="1"/>
  <c r="AO198" i="7"/>
  <c r="AP198" i="7" s="1"/>
  <c r="AI198" i="7"/>
  <c r="AJ198" i="7" s="1"/>
  <c r="AD198" i="7"/>
  <c r="AI149" i="7"/>
  <c r="AJ149" i="7" s="1"/>
  <c r="AO149" i="7"/>
  <c r="AP149" i="7" s="1"/>
  <c r="AD149" i="7"/>
  <c r="AD57" i="7"/>
  <c r="AO57" i="7"/>
  <c r="AP57" i="7" s="1"/>
  <c r="AI57" i="7"/>
  <c r="AJ57" i="7" s="1"/>
  <c r="AI153" i="7"/>
  <c r="AJ153" i="7" s="1"/>
  <c r="AD153" i="7"/>
  <c r="AO153" i="7"/>
  <c r="AP153" i="7" s="1"/>
  <c r="B27" i="3"/>
  <c r="I27" i="3"/>
  <c r="H27" i="3"/>
  <c r="G27" i="3"/>
  <c r="F27" i="3"/>
  <c r="E27" i="3"/>
  <c r="D27" i="3"/>
  <c r="C27" i="3"/>
  <c r="AC202" i="7"/>
  <c r="AG202" i="7"/>
  <c r="AH202" i="7" s="1"/>
  <c r="AM202" i="7"/>
  <c r="AN202" i="7" s="1"/>
  <c r="AB202" i="7"/>
  <c r="Q28" i="11"/>
  <c r="AG174" i="7"/>
  <c r="AH174" i="7" s="1"/>
  <c r="AM174" i="7"/>
  <c r="AN174" i="7" s="1"/>
  <c r="AC174" i="7"/>
  <c r="AB174" i="7"/>
  <c r="AD79" i="7"/>
  <c r="AO79" i="7"/>
  <c r="AP79" i="7" s="1"/>
  <c r="AI79" i="7"/>
  <c r="AJ79" i="7" s="1"/>
  <c r="AI119" i="7"/>
  <c r="AJ119" i="7" s="1"/>
  <c r="AD119" i="7"/>
  <c r="AO119" i="7"/>
  <c r="AP119" i="7" s="1"/>
  <c r="AO15" i="7"/>
  <c r="AP15" i="7" s="1"/>
  <c r="AI15" i="7"/>
  <c r="AJ15" i="7" s="1"/>
  <c r="AD15" i="7"/>
  <c r="AI101" i="7"/>
  <c r="AJ101" i="7" s="1"/>
  <c r="AD101" i="7"/>
  <c r="AO101" i="7"/>
  <c r="AP101" i="7" s="1"/>
  <c r="AI176" i="7"/>
  <c r="AJ176" i="7" s="1"/>
  <c r="AD176" i="7"/>
  <c r="AO176" i="7"/>
  <c r="AP176" i="7" s="1"/>
  <c r="AD142" i="7"/>
  <c r="AO142" i="7"/>
  <c r="AP142" i="7" s="1"/>
  <c r="AI142" i="7"/>
  <c r="AJ142" i="7" s="1"/>
  <c r="AO138" i="7"/>
  <c r="AP138" i="7" s="1"/>
  <c r="AD138" i="7"/>
  <c r="AI138" i="7"/>
  <c r="AJ138" i="7" s="1"/>
  <c r="AI81" i="7"/>
  <c r="AJ81" i="7" s="1"/>
  <c r="AO81" i="7"/>
  <c r="AP81" i="7" s="1"/>
  <c r="AD81" i="7"/>
  <c r="AB161" i="7"/>
  <c r="AC161" i="7"/>
  <c r="AM161" i="7"/>
  <c r="AN161" i="7" s="1"/>
  <c r="AG161" i="7"/>
  <c r="AH161" i="7" s="1"/>
  <c r="AD133" i="7"/>
  <c r="AO133" i="7"/>
  <c r="AP133" i="7" s="1"/>
  <c r="AI133" i="7"/>
  <c r="AJ133" i="7" s="1"/>
  <c r="B25" i="3"/>
  <c r="I25" i="3"/>
  <c r="H25" i="3"/>
  <c r="G25" i="3"/>
  <c r="F25" i="3"/>
  <c r="D25" i="3"/>
  <c r="C25" i="3"/>
  <c r="E25" i="3"/>
  <c r="AI22" i="7"/>
  <c r="AJ22" i="7" s="1"/>
  <c r="AO22" i="7"/>
  <c r="AP22" i="7" s="1"/>
  <c r="AD22" i="7"/>
  <c r="AD116" i="7"/>
  <c r="AO116" i="7"/>
  <c r="AP116" i="7" s="1"/>
  <c r="AI116" i="7"/>
  <c r="AJ116" i="7" s="1"/>
  <c r="AI151" i="7"/>
  <c r="AJ151" i="7" s="1"/>
  <c r="AO151" i="7"/>
  <c r="AP151" i="7" s="1"/>
  <c r="AD151" i="7"/>
  <c r="AO98" i="7"/>
  <c r="AP98" i="7" s="1"/>
  <c r="AI98" i="7"/>
  <c r="AJ98" i="7" s="1"/>
  <c r="AD98" i="7"/>
  <c r="AI85" i="7"/>
  <c r="AJ85" i="7" s="1"/>
  <c r="AD85" i="7"/>
  <c r="AO85" i="7"/>
  <c r="AP85" i="7" s="1"/>
  <c r="AO157" i="7"/>
  <c r="AP157" i="7" s="1"/>
  <c r="AI157" i="7"/>
  <c r="AJ157" i="7" s="1"/>
  <c r="AD157" i="7"/>
  <c r="AD70" i="7"/>
  <c r="AO70" i="7"/>
  <c r="AP70" i="7" s="1"/>
  <c r="AI70" i="7"/>
  <c r="AJ70" i="7" s="1"/>
  <c r="Q26" i="11"/>
  <c r="Q21" i="11"/>
  <c r="Q19" i="11"/>
  <c r="AI114" i="7"/>
  <c r="AJ114" i="7" s="1"/>
  <c r="AO114" i="7"/>
  <c r="AP114" i="7" s="1"/>
  <c r="AD114" i="7"/>
  <c r="AI160" i="7"/>
  <c r="AJ160" i="7" s="1"/>
  <c r="AO160" i="7"/>
  <c r="AP160" i="7" s="1"/>
  <c r="AD160" i="7"/>
  <c r="AD25" i="7"/>
  <c r="AO25" i="7"/>
  <c r="AP25" i="7" s="1"/>
  <c r="AI25" i="7"/>
  <c r="AJ25" i="7" s="1"/>
  <c r="AI100" i="7"/>
  <c r="AJ100" i="7" s="1"/>
  <c r="AO100" i="7"/>
  <c r="AP100" i="7" s="1"/>
  <c r="AD100" i="7"/>
  <c r="AI62" i="7"/>
  <c r="AJ62" i="7" s="1"/>
  <c r="AD62" i="7"/>
  <c r="AO62" i="7"/>
  <c r="AP62" i="7" s="1"/>
  <c r="AO188" i="7"/>
  <c r="AP188" i="7" s="1"/>
  <c r="AI188" i="7"/>
  <c r="AJ188" i="7" s="1"/>
  <c r="AD188" i="7"/>
  <c r="AO196" i="7"/>
  <c r="AP196" i="7" s="1"/>
  <c r="AI196" i="7"/>
  <c r="AJ196" i="7" s="1"/>
  <c r="AD196" i="7"/>
  <c r="AO185" i="7"/>
  <c r="AP185" i="7" s="1"/>
  <c r="AD185" i="7"/>
  <c r="AI185" i="7"/>
  <c r="AJ185" i="7" s="1"/>
  <c r="AI19" i="7"/>
  <c r="AJ19" i="7" s="1"/>
  <c r="AD19" i="7"/>
  <c r="AO19" i="7"/>
  <c r="AP19" i="7" s="1"/>
  <c r="AD82" i="7"/>
  <c r="AO82" i="7"/>
  <c r="AP82" i="7" s="1"/>
  <c r="AI82" i="7"/>
  <c r="AJ82" i="7" s="1"/>
  <c r="AO74" i="7"/>
  <c r="AP74" i="7" s="1"/>
  <c r="AI74" i="7"/>
  <c r="AJ74" i="7" s="1"/>
  <c r="AD74" i="7"/>
  <c r="AI24" i="7"/>
  <c r="AJ24" i="7" s="1"/>
  <c r="AO24" i="7"/>
  <c r="AP24" i="7" s="1"/>
  <c r="AD24" i="7"/>
  <c r="AD109" i="7"/>
  <c r="AI109" i="7"/>
  <c r="AJ109" i="7" s="1"/>
  <c r="AO109" i="7"/>
  <c r="AP109" i="7" s="1"/>
  <c r="AB183" i="7"/>
  <c r="AG183" i="7"/>
  <c r="AH183" i="7" s="1"/>
  <c r="AC183" i="7"/>
  <c r="AM183" i="7"/>
  <c r="AN183" i="7" s="1"/>
  <c r="AD42" i="7"/>
  <c r="AO42" i="7"/>
  <c r="AP42" i="7" s="1"/>
  <c r="AI42" i="7"/>
  <c r="AJ42" i="7" s="1"/>
  <c r="AO103" i="7"/>
  <c r="AP103" i="7" s="1"/>
  <c r="AD103" i="7"/>
  <c r="AI103" i="7"/>
  <c r="AJ103" i="7" s="1"/>
  <c r="AI141" i="7"/>
  <c r="AJ141" i="7" s="1"/>
  <c r="AD141" i="7"/>
  <c r="AO141" i="7"/>
  <c r="AP141" i="7" s="1"/>
  <c r="AD189" i="7"/>
  <c r="AO189" i="7"/>
  <c r="AP189" i="7" s="1"/>
  <c r="AI189" i="7"/>
  <c r="AJ189" i="7" s="1"/>
  <c r="AI51" i="7"/>
  <c r="AJ51" i="7" s="1"/>
  <c r="AO51" i="7"/>
  <c r="AP51" i="7" s="1"/>
  <c r="AD51" i="7"/>
  <c r="AI68" i="7"/>
  <c r="AJ68" i="7" s="1"/>
  <c r="AD68" i="7"/>
  <c r="AO68" i="7"/>
  <c r="AP68" i="7" s="1"/>
  <c r="AD118" i="7"/>
  <c r="AO118" i="7"/>
  <c r="AP118" i="7" s="1"/>
  <c r="AI118" i="7"/>
  <c r="AJ118" i="7" s="1"/>
  <c r="AD130" i="7"/>
  <c r="AO130" i="7"/>
  <c r="AP130" i="7" s="1"/>
  <c r="AI130" i="7"/>
  <c r="AJ130" i="7" s="1"/>
  <c r="Q15" i="11"/>
  <c r="Q22" i="11"/>
  <c r="Q31" i="11"/>
  <c r="AI48" i="7"/>
  <c r="AJ48" i="7" s="1"/>
  <c r="AD48" i="7"/>
  <c r="AO48" i="7"/>
  <c r="AP48" i="7" s="1"/>
  <c r="AB27" i="7"/>
  <c r="AM27" i="7"/>
  <c r="AN27" i="7" s="1"/>
  <c r="AG27" i="7"/>
  <c r="AH27" i="7" s="1"/>
  <c r="AC27" i="7"/>
  <c r="AO148" i="7"/>
  <c r="AP148" i="7" s="1"/>
  <c r="AI148" i="7"/>
  <c r="AJ148" i="7" s="1"/>
  <c r="AD148" i="7"/>
  <c r="AI14" i="7"/>
  <c r="AJ14" i="7" s="1"/>
  <c r="AD14" i="7"/>
  <c r="AO14" i="7"/>
  <c r="AP14" i="7" s="1"/>
  <c r="AI41" i="7"/>
  <c r="AJ41" i="7" s="1"/>
  <c r="AD41" i="7"/>
  <c r="AO41" i="7"/>
  <c r="AP41" i="7" s="1"/>
  <c r="AI178" i="7"/>
  <c r="AJ178" i="7" s="1"/>
  <c r="AO178" i="7"/>
  <c r="AP178" i="7" s="1"/>
  <c r="AD178" i="7"/>
  <c r="AD125" i="7"/>
  <c r="AO125" i="7"/>
  <c r="AP125" i="7" s="1"/>
  <c r="AI125" i="7"/>
  <c r="AJ125" i="7" s="1"/>
  <c r="AD89" i="7"/>
  <c r="AO89" i="7"/>
  <c r="AP89" i="7" s="1"/>
  <c r="AI89" i="7"/>
  <c r="AJ89" i="7" s="1"/>
  <c r="AD140" i="7"/>
  <c r="AO140" i="7"/>
  <c r="AP140" i="7" s="1"/>
  <c r="AI140" i="7"/>
  <c r="AJ140" i="7" s="1"/>
  <c r="AO186" i="7"/>
  <c r="AP186" i="7" s="1"/>
  <c r="AD186" i="7"/>
  <c r="AI186" i="7"/>
  <c r="AJ186" i="7" s="1"/>
  <c r="AG182" i="7"/>
  <c r="AH182" i="7" s="1"/>
  <c r="AB182" i="7"/>
  <c r="AC182" i="7"/>
  <c r="AM182" i="7"/>
  <c r="AN182" i="7" s="1"/>
  <c r="AD16" i="7"/>
  <c r="AO16" i="7"/>
  <c r="AP16" i="7" s="1"/>
  <c r="AI16" i="7"/>
  <c r="AJ16" i="7" s="1"/>
  <c r="AC152" i="7"/>
  <c r="AG152" i="7"/>
  <c r="AH152" i="7" s="1"/>
  <c r="AM152" i="7"/>
  <c r="AN152" i="7" s="1"/>
  <c r="AB152" i="7"/>
  <c r="AO150" i="7"/>
  <c r="AP150" i="7" s="1"/>
  <c r="AD150" i="7"/>
  <c r="AI150" i="7"/>
  <c r="AJ150" i="7" s="1"/>
  <c r="AI105" i="7"/>
  <c r="AJ105" i="7" s="1"/>
  <c r="AD105" i="7"/>
  <c r="AO105" i="7"/>
  <c r="AP105" i="7" s="1"/>
  <c r="AD171" i="7"/>
  <c r="AO171" i="7"/>
  <c r="AP171" i="7" s="1"/>
  <c r="AI171" i="7"/>
  <c r="AJ171" i="7" s="1"/>
  <c r="AI134" i="7"/>
  <c r="AJ134" i="7" s="1"/>
  <c r="AO134" i="7"/>
  <c r="AP134" i="7" s="1"/>
  <c r="AD134" i="7"/>
  <c r="AD191" i="7"/>
  <c r="AI191" i="7"/>
  <c r="AJ191" i="7" s="1"/>
  <c r="AO191" i="7"/>
  <c r="AP191" i="7" s="1"/>
  <c r="AD179" i="7"/>
  <c r="AO179" i="7"/>
  <c r="AP179" i="7" s="1"/>
  <c r="AI179" i="7"/>
  <c r="AJ179" i="7" s="1"/>
  <c r="Q24" i="11"/>
  <c r="Q17" i="11"/>
  <c r="Q36" i="11"/>
  <c r="AI78" i="7"/>
  <c r="AJ78" i="7" s="1"/>
  <c r="AD78" i="7"/>
  <c r="AO78" i="7"/>
  <c r="AP78" i="7" s="1"/>
  <c r="AO56" i="7"/>
  <c r="AP56" i="7" s="1"/>
  <c r="AI56" i="7"/>
  <c r="AJ56" i="7" s="1"/>
  <c r="AD56" i="7"/>
  <c r="AD75" i="7"/>
  <c r="AO75" i="7"/>
  <c r="AP75" i="7" s="1"/>
  <c r="AI75" i="7"/>
  <c r="AJ75" i="7" s="1"/>
  <c r="AI58" i="7"/>
  <c r="AJ58" i="7" s="1"/>
  <c r="AO58" i="7"/>
  <c r="AP58" i="7" s="1"/>
  <c r="AD58" i="7"/>
  <c r="AD121" i="7"/>
  <c r="AI121" i="7"/>
  <c r="AJ121" i="7" s="1"/>
  <c r="AO121" i="7"/>
  <c r="AP121" i="7" s="1"/>
  <c r="AD49" i="7"/>
  <c r="AO49" i="7"/>
  <c r="AP49" i="7" s="1"/>
  <c r="AI49" i="7"/>
  <c r="AJ49" i="7" s="1"/>
  <c r="AI71" i="7"/>
  <c r="AJ71" i="7" s="1"/>
  <c r="AO71" i="7"/>
  <c r="AP71" i="7" s="1"/>
  <c r="AD71" i="7"/>
  <c r="AD170" i="7"/>
  <c r="AO170" i="7"/>
  <c r="AP170" i="7" s="1"/>
  <c r="AI170" i="7"/>
  <c r="AJ170" i="7" s="1"/>
  <c r="AG124" i="7"/>
  <c r="AH124" i="7" s="1"/>
  <c r="AC124" i="7"/>
  <c r="AM124" i="7"/>
  <c r="AN124" i="7" s="1"/>
  <c r="AB124" i="7"/>
  <c r="AD54" i="7"/>
  <c r="AO54" i="7"/>
  <c r="AP54" i="7" s="1"/>
  <c r="AI54" i="7"/>
  <c r="AJ54" i="7" s="1"/>
  <c r="AD67" i="7"/>
  <c r="AO67" i="7"/>
  <c r="AP67" i="7" s="1"/>
  <c r="AI67" i="7"/>
  <c r="AJ67" i="7" s="1"/>
  <c r="AC197" i="7"/>
  <c r="AB197" i="7"/>
  <c r="AM197" i="7"/>
  <c r="AN197" i="7" s="1"/>
  <c r="AG197" i="7"/>
  <c r="AH197" i="7" s="1"/>
  <c r="AI83" i="7"/>
  <c r="AJ83" i="7" s="1"/>
  <c r="AO83" i="7"/>
  <c r="AP83" i="7" s="1"/>
  <c r="AD83" i="7"/>
  <c r="AG136" i="7"/>
  <c r="AH136" i="7" s="1"/>
  <c r="AC136" i="7"/>
  <c r="AB136" i="7"/>
  <c r="AM136" i="7"/>
  <c r="AN136" i="7" s="1"/>
  <c r="AG112" i="7"/>
  <c r="AH112" i="7" s="1"/>
  <c r="AC112" i="7"/>
  <c r="AM112" i="7"/>
  <c r="AN112" i="7" s="1"/>
  <c r="AB112" i="7"/>
  <c r="AB195" i="7"/>
  <c r="AG195" i="7"/>
  <c r="AH195" i="7" s="1"/>
  <c r="AC195" i="7"/>
  <c r="AM195" i="7"/>
  <c r="AN195" i="7" s="1"/>
  <c r="AI97" i="7"/>
  <c r="AJ97" i="7" s="1"/>
  <c r="AD97" i="7"/>
  <c r="AO97" i="7"/>
  <c r="AP97" i="7" s="1"/>
  <c r="AC167" i="7"/>
  <c r="AG167" i="7"/>
  <c r="AH167" i="7" s="1"/>
  <c r="AB167" i="7"/>
  <c r="AM167" i="7"/>
  <c r="AN167" i="7" s="1"/>
  <c r="Q12" i="11"/>
  <c r="Q29" i="11"/>
  <c r="AI136" i="7" l="1"/>
  <c r="AJ136" i="7" s="1"/>
  <c r="AD136" i="7"/>
  <c r="AO136" i="7"/>
  <c r="AP136" i="7" s="1"/>
  <c r="AI182" i="7"/>
  <c r="AJ182" i="7" s="1"/>
  <c r="AO182" i="7"/>
  <c r="AP182" i="7" s="1"/>
  <c r="AD182" i="7"/>
  <c r="AD174" i="7"/>
  <c r="AI174" i="7"/>
  <c r="AJ174" i="7" s="1"/>
  <c r="AO174" i="7"/>
  <c r="AP174" i="7" s="1"/>
  <c r="AO132" i="7"/>
  <c r="AP132" i="7" s="1"/>
  <c r="AI132" i="7"/>
  <c r="AJ132" i="7" s="1"/>
  <c r="AD132" i="7"/>
  <c r="AO183" i="7"/>
  <c r="AP183" i="7" s="1"/>
  <c r="AI183" i="7"/>
  <c r="AJ183" i="7" s="1"/>
  <c r="AD183" i="7"/>
  <c r="AI144" i="7"/>
  <c r="AJ144" i="7" s="1"/>
  <c r="AD144" i="7"/>
  <c r="AO144" i="7"/>
  <c r="AP144" i="7" s="1"/>
  <c r="AI93" i="7"/>
  <c r="AJ93" i="7" s="1"/>
  <c r="AO93" i="7"/>
  <c r="AP93" i="7" s="1"/>
  <c r="AD93" i="7"/>
  <c r="AI69" i="7"/>
  <c r="AJ69" i="7" s="1"/>
  <c r="AO69" i="7"/>
  <c r="AP69" i="7" s="1"/>
  <c r="AD69" i="7"/>
  <c r="AO205" i="7"/>
  <c r="AP205" i="7" s="1"/>
  <c r="AI205" i="7"/>
  <c r="AJ205" i="7" s="1"/>
  <c r="AD205" i="7"/>
  <c r="AO195" i="7"/>
  <c r="AP195" i="7" s="1"/>
  <c r="AI195" i="7"/>
  <c r="AJ195" i="7" s="1"/>
  <c r="AD195" i="7"/>
  <c r="AO152" i="7"/>
  <c r="AP152" i="7" s="1"/>
  <c r="AI152" i="7"/>
  <c r="AJ152" i="7" s="1"/>
  <c r="AD152" i="7"/>
  <c r="AI202" i="7"/>
  <c r="AJ202" i="7" s="1"/>
  <c r="AO202" i="7"/>
  <c r="AP202" i="7" s="1"/>
  <c r="AD202" i="7"/>
  <c r="AO203" i="7"/>
  <c r="AP203" i="7" s="1"/>
  <c r="AD203" i="7"/>
  <c r="AI203" i="7"/>
  <c r="AJ203" i="7" s="1"/>
  <c r="AI112" i="7"/>
  <c r="AJ112" i="7" s="1"/>
  <c r="AD112" i="7"/>
  <c r="AO112" i="7"/>
  <c r="AP112" i="7" s="1"/>
  <c r="AO197" i="7"/>
  <c r="AP197" i="7" s="1"/>
  <c r="AD197" i="7"/>
  <c r="AI197" i="7"/>
  <c r="AJ197" i="7" s="1"/>
  <c r="AO184" i="7"/>
  <c r="AP184" i="7" s="1"/>
  <c r="AI184" i="7"/>
  <c r="AJ184" i="7" s="1"/>
  <c r="AD184" i="7"/>
  <c r="AD161" i="7"/>
  <c r="AO161" i="7"/>
  <c r="AP161" i="7" s="1"/>
  <c r="AI161" i="7"/>
  <c r="AJ161" i="7" s="1"/>
  <c r="AI124" i="7"/>
  <c r="AJ124" i="7" s="1"/>
  <c r="AD124" i="7"/>
  <c r="AO124" i="7"/>
  <c r="AP124" i="7" s="1"/>
  <c r="AI180" i="7"/>
  <c r="AJ180" i="7" s="1"/>
  <c r="AD180" i="7"/>
  <c r="AO180" i="7"/>
  <c r="AP180" i="7" s="1"/>
  <c r="K17" i="12"/>
  <c r="R7" i="12"/>
  <c r="AO27" i="7"/>
  <c r="AP27" i="7" s="1"/>
  <c r="AI27" i="7"/>
  <c r="AJ27" i="7" s="1"/>
  <c r="AD27" i="7"/>
  <c r="AD167" i="7"/>
  <c r="AO167" i="7"/>
  <c r="AP167" i="7" s="1"/>
  <c r="AI167" i="7"/>
  <c r="AJ167" i="7" s="1"/>
  <c r="R17" i="12" l="1"/>
  <c r="H20" i="3"/>
</calcChain>
</file>

<file path=xl/sharedStrings.xml><?xml version="1.0" encoding="utf-8"?>
<sst xmlns="http://schemas.openxmlformats.org/spreadsheetml/2006/main" count="1136" uniqueCount="716">
  <si>
    <t>UK Landlord Asset, Compliance and Lifecycle Planner</t>
  </si>
  <si>
    <t>A reusable operating workbook for compliance, room-by-room fire and alarm records, building components, condition surveys, works decisions, lifecycle forecasts and sinking-fund planning.</t>
  </si>
  <si>
    <t>Workbook Workflow</t>
  </si>
  <si>
    <t>1</t>
  </si>
  <si>
    <t>Setup</t>
  </si>
  <si>
    <t>Enter the planning date, property codes, jurisdiction and inflation assumptions.</t>
  </si>
  <si>
    <t>2</t>
  </si>
  <si>
    <t>Property profile</t>
  </si>
  <si>
    <t>Record construction, heating, licensing, EPC and management characteristics.</t>
  </si>
  <si>
    <t>3</t>
  </si>
  <si>
    <t>Compliance</t>
  </si>
  <si>
    <t>Track certificates, inspections, licences, defects and actual next-due dates.</t>
  </si>
  <si>
    <t>4</t>
  </si>
  <si>
    <t>Fire and alarms</t>
  </si>
  <si>
    <t>Record every smoke, heat and CO device, including LD1/LD2/LD3 or other design.</t>
  </si>
  <si>
    <t>5</t>
  </si>
  <si>
    <t>Asset components</t>
  </si>
  <si>
    <t>Record age, condition, useful life and replacement estimate for each component.</t>
  </si>
  <si>
    <t>6</t>
  </si>
  <si>
    <t>Condition surveys</t>
  </si>
  <si>
    <t>Record risks, photographs and work required immediately, within one year or within five years.</t>
  </si>
  <si>
    <t>7</t>
  </si>
  <si>
    <t>Lifecycle plans</t>
  </si>
  <si>
    <t>Use the detailed five-year plan and formula-driven fifteen- and thirty-year forecasts.</t>
  </si>
  <si>
    <t>8</t>
  </si>
  <si>
    <t>Reserve model</t>
  </si>
  <si>
    <t>Compare forecast costs with reserves and calculate monthly sinking-fund requirements.</t>
  </si>
  <si>
    <t>9</t>
  </si>
  <si>
    <t>Works and evidence</t>
  </si>
  <si>
    <t>Track quotes, decisions, costs, warranties and permanent documents.</t>
  </si>
  <si>
    <t>Three Dates That Must Stay Separate</t>
  </si>
  <si>
    <t>Date Type</t>
  </si>
  <si>
    <t>Meaning</t>
  </si>
  <si>
    <t>Example</t>
  </si>
  <si>
    <t>Workbook Location</t>
  </si>
  <si>
    <t>Compliance due date</t>
  </si>
  <si>
    <t>Legal, licence, insurer, lender or contract deadline</t>
  </si>
  <si>
    <t>Gas safety or actual EICR reinspection date</t>
  </si>
  <si>
    <t>Compliance Register</t>
  </si>
  <si>
    <t>Maintenance date</t>
  </si>
  <si>
    <t>Planned service or preventative work</t>
  </si>
  <si>
    <t>Boiler service or gutter clean</t>
  </si>
  <si>
    <t>Asset Register / Five-Year Plan</t>
  </si>
  <si>
    <t>Expected replacement date</t>
  </si>
  <si>
    <t>Budget estimate based on age, life and condition</t>
  </si>
  <si>
    <t>Boiler replacement in year 15</t>
  </si>
  <si>
    <t>Asset Register / Lifecycle Plans</t>
  </si>
  <si>
    <t>Important Limitations</t>
  </si>
  <si>
    <t>Jurisdiction, property type, HMO status, licence conditions, the inspection report and the manufacturer's instructions can change the required action or date. The Compliance Rules sheet is a reference library, not legal advice. Lifecycle assumptions are editable budgeting assumptions and are not statutory expiry dates.</t>
  </si>
  <si>
    <t>Planner Setup and Portfolio Codes</t>
  </si>
  <si>
    <t>Planning Settings</t>
  </si>
  <si>
    <t>Inflation Assumptions</t>
  </si>
  <si>
    <t>Setting</t>
  </si>
  <si>
    <t>Value</t>
  </si>
  <si>
    <t>Cost Class</t>
  </si>
  <si>
    <t>Annual Inflation</t>
  </si>
  <si>
    <t>Plan start year</t>
  </si>
  <si>
    <t>Compliance / professional</t>
  </si>
  <si>
    <t>As-of date</t>
  </si>
  <si>
    <t>Routine maintenance</t>
  </si>
  <si>
    <t>Five-year end year</t>
  </si>
  <si>
    <t>Building works</t>
  </si>
  <si>
    <t>Fifteen-year end year</t>
  </si>
  <si>
    <t>Mechanical and electrical</t>
  </si>
  <si>
    <t>Thirty-year end year</t>
  </si>
  <si>
    <t>Major capital project</t>
  </si>
  <si>
    <t>Accelerated scenario shift</t>
  </si>
  <si>
    <t>Deferred scenario shift</t>
  </si>
  <si>
    <t>Default contingency</t>
  </si>
  <si>
    <t>Default inspection lead time days</t>
  </si>
  <si>
    <t>Reference rules reviewed</t>
  </si>
  <si>
    <t>Property Codes and Reserve Balances — up to 10</t>
  </si>
  <si>
    <t>Active</t>
  </si>
  <si>
    <t>Property Code</t>
  </si>
  <si>
    <t>Property Name</t>
  </si>
  <si>
    <t>Jurisdiction</t>
  </si>
  <si>
    <t>Address / Location</t>
  </si>
  <si>
    <t>Property Type</t>
  </si>
  <si>
    <t>Tenure</t>
  </si>
  <si>
    <t>Bedrooms</t>
  </si>
  <si>
    <t>Storeys</t>
  </si>
  <si>
    <t>HMO / Licence Status</t>
  </si>
  <si>
    <t>Managing Agent</t>
  </si>
  <si>
    <t>Heating / Fuel</t>
  </si>
  <si>
    <t>Current Reserve Held</t>
  </si>
  <si>
    <t>Acquisition Date</t>
  </si>
  <si>
    <t>Letting Start Date</t>
  </si>
  <si>
    <t>Notes</t>
  </si>
  <si>
    <t>Yes</t>
  </si>
  <si>
    <t>P01</t>
  </si>
  <si>
    <t>England</t>
  </si>
  <si>
    <t>House</t>
  </si>
  <si>
    <t>Freehold</t>
  </si>
  <si>
    <t>No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</si>
  <si>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</si>
  <si>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</si>
  <si>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</si>
  <si>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</si>
  <si>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</si>
  <si>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</si>
  <si>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</si>
  <si>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</si>
  <si>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</si>
  <si>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Asset, Compliance and Lifecycle Dashboard</t>
  </si>
  <si>
    <t>A portfolio control centre for compliance risk, component condition, lifecycle expenditure and reserve adequacy.</t>
  </si>
  <si>
    <t>Portfolio Snapshot</t>
  </si>
  <si>
    <t>Risk and Due-Date Exceptions</t>
  </si>
  <si>
    <t>Overdue compliance</t>
  </si>
  <si>
    <t>Overall Status</t>
  </si>
  <si>
    <t>Active properties</t>
  </si>
  <si>
    <t>Due within 30 days</t>
  </si>
  <si>
    <t>Registered components</t>
  </si>
  <si>
    <t>Due within 90 days</t>
  </si>
  <si>
    <t>Compliance items</t>
  </si>
  <si>
    <t>Due within 180 days</t>
  </si>
  <si>
    <t>Compliance completeness</t>
  </si>
  <si>
    <t>Open remedial actions</t>
  </si>
  <si>
    <t>5-year lifecycle spend</t>
  </si>
  <si>
    <t>Alarm tests/replacements overdue</t>
  </si>
  <si>
    <t>15-year lifecycle spend</t>
  </si>
  <si>
    <t>Components due within 1 year</t>
  </si>
  <si>
    <t>30-year lifecycle spend</t>
  </si>
  <si>
    <t>Poor or critical components</t>
  </si>
  <si>
    <t>Current reserves</t>
  </si>
  <si>
    <t>Critical/high survey risks</t>
  </si>
  <si>
    <t>15-year reserve gap</t>
  </si>
  <si>
    <t>Open works</t>
  </si>
  <si>
    <t>Properties with reserve shortfall</t>
  </si>
  <si>
    <t>Property Reserve and Lifecycle Position</t>
  </si>
  <si>
    <t>Compliance Status Mix</t>
  </si>
  <si>
    <t>Property</t>
  </si>
  <si>
    <t>Name</t>
  </si>
  <si>
    <t>Reserve Held</t>
  </si>
  <si>
    <t>5-Year Spend</t>
  </si>
  <si>
    <t>15-Year Spend</t>
  </si>
  <si>
    <t>30-Year Spend</t>
  </si>
  <si>
    <t>15-Year Gap</t>
  </si>
  <si>
    <t>Monthly Reserve</t>
  </si>
  <si>
    <t>Funding Status</t>
  </si>
  <si>
    <t>Status</t>
  </si>
  <si>
    <t>Count</t>
  </si>
  <si>
    <t>Year</t>
  </si>
  <si>
    <t>Annual Spend</t>
  </si>
  <si>
    <t>Overdue</t>
  </si>
  <si>
    <t>Current</t>
  </si>
  <si>
    <t>No due date</t>
  </si>
  <si>
    <t>Not applicable</t>
  </si>
  <si>
    <t>Property and Building Profile</t>
  </si>
  <si>
    <t>Record the physical, regulatory and management characteristics that determine compliance and lifecycle planning. Property codes and basic fields are drawn from Setup.</t>
  </si>
  <si>
    <t>Construction Year</t>
  </si>
  <si>
    <t>Communal Responsibilities</t>
  </si>
  <si>
    <t>Heating System</t>
  </si>
  <si>
    <t>Fuel Type</t>
  </si>
  <si>
    <t>Water Supply</t>
  </si>
  <si>
    <t>Drainage</t>
  </si>
  <si>
    <t>Listed / Conservation</t>
  </si>
  <si>
    <t>Insurer</t>
  </si>
  <si>
    <t>Policy Renewal</t>
  </si>
  <si>
    <t>Current EPC Rating</t>
  </si>
  <si>
    <t>Target EPC Rating</t>
  </si>
  <si>
    <t>Property Notes</t>
  </si>
  <si>
    <t>Compliance and Certificate Register</t>
  </si>
  <si>
    <t>Use the actual certificate, inspection report, licence, insurer or lender date where it is earlier than the default interval. Red items require action.</t>
  </si>
  <si>
    <t>Compliance ID</t>
  </si>
  <si>
    <t>Requirement</t>
  </si>
  <si>
    <t>Compliance Basis</t>
  </si>
  <si>
    <t>Requirement Level</t>
  </si>
  <si>
    <t>Last Inspection / Issue</t>
  </si>
  <si>
    <t>Override Next Due</t>
  </si>
  <si>
    <t>Default Interval Months</t>
  </si>
  <si>
    <t>Calculated Next Due</t>
  </si>
  <si>
    <t>Days to Due</t>
  </si>
  <si>
    <t>Compliance Status</t>
  </si>
  <si>
    <t>Result</t>
  </si>
  <si>
    <t>Defects / Findings</t>
  </si>
  <si>
    <t>Remedial Due</t>
  </si>
  <si>
    <t>Remedial Completed</t>
  </si>
  <si>
    <t>Cost</t>
  </si>
  <si>
    <t>Certificate / Licence No.</t>
  </si>
  <si>
    <t>Contractor / Authority</t>
  </si>
  <si>
    <t>Tenant Copy Issued?</t>
  </si>
  <si>
    <t>Evidence Ref</t>
  </si>
  <si>
    <t>Official Source URL</t>
  </si>
  <si>
    <t>Review Status</t>
  </si>
  <si>
    <t>Fire, Smoke, Heat and Carbon Monoxide Device Schedule</t>
  </si>
  <si>
    <t>Record each device and its exact location. LD1, LD2 and LD3 are design classifications; assess jurisdictional compliance separately.</t>
  </si>
  <si>
    <t>Device ID</t>
  </si>
  <si>
    <t>Floor / Storey</t>
  </si>
  <si>
    <t>Room / Zone</t>
  </si>
  <si>
    <t>Device Type</t>
  </si>
  <si>
    <t>Alarm Design / Coverage</t>
  </si>
  <si>
    <t>Manufacturer</t>
  </si>
  <si>
    <t>Model</t>
  </si>
  <si>
    <t>Serial / Batch</t>
  </si>
  <si>
    <t>Power Source</t>
  </si>
  <si>
    <t>Interlink Type</t>
  </si>
  <si>
    <t>Installation Date</t>
  </si>
  <si>
    <t>Expected Life Years</t>
  </si>
  <si>
    <t>Replacement Due</t>
  </si>
  <si>
    <t>Last Functional Test</t>
  </si>
  <si>
    <t>Test Frequency Months</t>
  </si>
  <si>
    <t>Next Test</t>
  </si>
  <si>
    <t>Condition</t>
  </si>
  <si>
    <t>Accessibility Adaptation</t>
  </si>
  <si>
    <t>Combustion Appliance / Risk</t>
  </si>
  <si>
    <t>Defects / Actions</t>
  </si>
  <si>
    <t>Action Due</t>
  </si>
  <si>
    <t>Device Status</t>
  </si>
  <si>
    <t>Asset Component and Lifecycle Register</t>
  </si>
  <si>
    <t>One row per material component. Base, accelerated and deferred replacement cycles are calculated from age, useful life, condition, inflation and contingency.</t>
  </si>
  <si>
    <t>Asset ID</t>
  </si>
  <si>
    <t>Building Area</t>
  </si>
  <si>
    <t>Component Category</t>
  </si>
  <si>
    <t>Component Type</t>
  </si>
  <si>
    <t>Description</t>
  </si>
  <si>
    <t>Responsibility</t>
  </si>
  <si>
    <t>Manufacturer / Specification</t>
  </si>
  <si>
    <t>Estimated Age Years</t>
  </si>
  <si>
    <t>Default Life Years</t>
  </si>
  <si>
    <t>Override Life Years</t>
  </si>
  <si>
    <t>Effective Life Years</t>
  </si>
  <si>
    <t>Condition Score</t>
  </si>
  <si>
    <t>Condition Adjustment Years</t>
  </si>
  <si>
    <t>Effective Age Years</t>
  </si>
  <si>
    <t>Remaining Life Years</t>
  </si>
  <si>
    <t>Current Replacement Estimate</t>
  </si>
  <si>
    <t>Inflation Rate</t>
  </si>
  <si>
    <t>Contingency</t>
  </si>
  <si>
    <t>Base Year 1</t>
  </si>
  <si>
    <t>Base Cost 1</t>
  </si>
  <si>
    <t>Base Year 2</t>
  </si>
  <si>
    <t>Base Cost 2</t>
  </si>
  <si>
    <t>Base Year 3</t>
  </si>
  <si>
    <t>Base Cost 3</t>
  </si>
  <si>
    <t>Accelerated Year 1</t>
  </si>
  <si>
    <t>Accelerated Cost 1</t>
  </si>
  <si>
    <t>Accelerated Year 2</t>
  </si>
  <si>
    <t>Accelerated Cost 2</t>
  </si>
  <si>
    <t>Accelerated Year 3</t>
  </si>
  <si>
    <t>Accelerated Cost 3</t>
  </si>
  <si>
    <t>Deferred Year 1</t>
  </si>
  <si>
    <t>Deferred Cost 1</t>
  </si>
  <si>
    <t>Deferred Year 2</t>
  </si>
  <si>
    <t>Deferred Cost 2</t>
  </si>
  <si>
    <t>Deferred Year 3</t>
  </si>
  <si>
    <t>Deferred Cost 3</t>
  </si>
  <si>
    <t>Last Inspection</t>
  </si>
  <si>
    <t>Inspection Interval Months</t>
  </si>
  <si>
    <t>Next Inspection</t>
  </si>
  <si>
    <t>Priority</t>
  </si>
  <si>
    <t>Condition Survey and Defect Register</t>
  </si>
  <si>
    <t>Record inspections at component level. High safety risk, poor condition and immediate work should be escalated into the Five-Year Plan and Works register.</t>
  </si>
  <si>
    <t>Survey ID</t>
  </si>
  <si>
    <t>Inspection Date</t>
  </si>
  <si>
    <t>Component / Description</t>
  </si>
  <si>
    <t>Inspector</t>
  </si>
  <si>
    <t>Safety Risk</t>
  </si>
  <si>
    <t>Serviceability Risk</t>
  </si>
  <si>
    <t>Deterioration Observed</t>
  </si>
  <si>
    <t>Immediate Work</t>
  </si>
  <si>
    <t>Work Within 1 Year</t>
  </si>
  <si>
    <t>Work Within 5 Years</t>
  </si>
  <si>
    <t>Estimated Cost</t>
  </si>
  <si>
    <t>Photograph Ref</t>
  </si>
  <si>
    <t>Tenant-Reported Issue</t>
  </si>
  <si>
    <t>Action Owner</t>
  </si>
  <si>
    <t>Target Date</t>
  </si>
  <si>
    <t>Completed Date</t>
  </si>
  <si>
    <t>Detailed Five-Year Works and Compliance Plan</t>
  </si>
  <si>
    <t>Use this operational plan for statutory renewals, servicing, repairs and near-term replacements. The forecast cost uses the selected year, inflation and contingency.</t>
  </si>
  <si>
    <t>Plan ID</t>
  </si>
  <si>
    <t>Source Type</t>
  </si>
  <si>
    <t>Source Ref</t>
  </si>
  <si>
    <t>Planned Year</t>
  </si>
  <si>
    <t>Quarter</t>
  </si>
  <si>
    <t>Base Estimate</t>
  </si>
  <si>
    <t>Forecast Cost</t>
  </si>
  <si>
    <t>Funding Source</t>
  </si>
  <si>
    <t>Reserve Allocated</t>
  </si>
  <si>
    <t>Actual Cost</t>
  </si>
  <si>
    <t>Variance</t>
  </si>
  <si>
    <t>Contractor</t>
  </si>
  <si>
    <t>Fifteen-Year Strategic Lifecycle Plan</t>
  </si>
  <si>
    <t>Base-scenario replacement cycles from the Asset Component Register. This strategic view groups expenditure by year and component category.</t>
  </si>
  <si>
    <t>Roof</t>
  </si>
  <si>
    <t>External fabric</t>
  </si>
  <si>
    <t>Windows and doors</t>
  </si>
  <si>
    <t>Fire safety</t>
  </si>
  <si>
    <t>Heating</t>
  </si>
  <si>
    <t>Electrical</t>
  </si>
  <si>
    <t>Kitchen</t>
  </si>
  <si>
    <t>Bathroom</t>
  </si>
  <si>
    <t>Internal finishes</t>
  </si>
  <si>
    <t>Domestic appliances</t>
  </si>
  <si>
    <t>External works</t>
  </si>
  <si>
    <t>Energy efficiency</t>
  </si>
  <si>
    <t>Other</t>
  </si>
  <si>
    <t>Annual Total</t>
  </si>
  <si>
    <t>Cumulative</t>
  </si>
  <si>
    <t>Thirty-Year Scenario Lifecycle Forecast</t>
  </si>
  <si>
    <t>Select Accelerated, Base or Deferred. The model shifts each component cycle and recalculates the inflation-adjusted cost.</t>
  </si>
  <si>
    <t>Scenario</t>
  </si>
  <si>
    <t>Base</t>
  </si>
  <si>
    <t>Cost and Sinking-Fund Reserve Model</t>
  </si>
  <si>
    <t>Base-scenario lifecycle costs are compared with the current reserve. Select the planning horizon used for the recommended monthly sinking-fund contribution.</t>
  </si>
  <si>
    <t>Annual 5-Year Reserve</t>
  </si>
  <si>
    <t>Monthly 5-Year Reserve</t>
  </si>
  <si>
    <t>Annual 15-Year Reserve</t>
  </si>
  <si>
    <t>Monthly 15-Year Reserve</t>
  </si>
  <si>
    <t>Annual 30-Year Reserve</t>
  </si>
  <si>
    <t>Monthly 30-Year Reserve</t>
  </si>
  <si>
    <t>5-Year Gap</t>
  </si>
  <si>
    <t>30-Year Gap</t>
  </si>
  <si>
    <t>Selected Horizon</t>
  </si>
  <si>
    <t>Recommended Monthly Reserve</t>
  </si>
  <si>
    <t>15 years</t>
  </si>
  <si>
    <t>PORTFOLIO</t>
  </si>
  <si>
    <t>Control total</t>
  </si>
  <si>
    <t>Works, Quotes and Decision Register</t>
  </si>
  <si>
    <t>Connect identified defects and lifecycle projects to contractor quotes, approvals, actual costs, warranties and the capital/revenue review.</t>
  </si>
  <si>
    <t>Work ID</t>
  </si>
  <si>
    <t>Scope / Defect</t>
  </si>
  <si>
    <t>Work Type</t>
  </si>
  <si>
    <t>Contractor 1</t>
  </si>
  <si>
    <t>Quote 1</t>
  </si>
  <si>
    <t>Contractor 2</t>
  </si>
  <si>
    <t>Quote 2</t>
  </si>
  <si>
    <t>Contractor 3</t>
  </si>
  <si>
    <t>Quote 3</t>
  </si>
  <si>
    <t>Selected Contractor</t>
  </si>
  <si>
    <t>Selected Quote</t>
  </si>
  <si>
    <t>Decision / Rationale</t>
  </si>
  <si>
    <t>Approval Date</t>
  </si>
  <si>
    <t>Planned Start</t>
  </si>
  <si>
    <t>Completion Date</t>
  </si>
  <si>
    <t>Budget</t>
  </si>
  <si>
    <t>Final Cost</t>
  </si>
  <si>
    <t>Warranty Expiry</t>
  </si>
  <si>
    <t>Retention / Holdback</t>
  </si>
  <si>
    <t>Capital / Revenue Review</t>
  </si>
  <si>
    <t>Evidence, Certificate and Warranty Index</t>
  </si>
  <si>
    <t>Index certificates, reports, invoices, photographs, manuals, warranties, approvals and insurance records. Store the actual file outside the workbook and retain a stable reference.</t>
  </si>
  <si>
    <t>Document ID</t>
  </si>
  <si>
    <t>Linked Asset / Compliance / Work Ref</t>
  </si>
  <si>
    <t>Evidence Type</t>
  </si>
  <si>
    <t>Document Title</t>
  </si>
  <si>
    <t>Document Date</t>
  </si>
  <si>
    <t>Expiry / Renewal Date</t>
  </si>
  <si>
    <t>Provider / Contractor</t>
  </si>
  <si>
    <t>File Name or Location</t>
  </si>
  <si>
    <t>Warranty Start</t>
  </si>
  <si>
    <t>Warranty End</t>
  </si>
  <si>
    <t>Reviewed By</t>
  </si>
  <si>
    <t>Review Date</t>
  </si>
  <si>
    <t>Jurisdiction-Aware Compliance Reference Library</t>
  </si>
  <si>
    <t>Use the actual certificate, report, licence or insurer requirement where it gives an earlier date. Official sources were reviewed on 3 August 2026.</t>
  </si>
  <si>
    <t>Rule Key</t>
  </si>
  <si>
    <t>Basis</t>
  </si>
  <si>
    <t>Due-Date Method</t>
  </si>
  <si>
    <t>Reference Summary</t>
  </si>
  <si>
    <t>Reviewed</t>
  </si>
  <si>
    <t>Planner Note</t>
  </si>
  <si>
    <t>England|EPC</t>
  </si>
  <si>
    <t>EPC</t>
  </si>
  <si>
    <t>Statutory</t>
  </si>
  <si>
    <t>Issue date plus validity</t>
  </si>
  <si>
    <t>EPC normally valid for 10 years; use a newer certificate if issued.</t>
  </si>
  <si>
    <t>https://www.gov.uk/government/publications/energy-performance-certificates-for-the-construction-sale-and-let-of-dwellings/a-guide-to-energy-performance-certificates-for-the-marketing-sale-and-let-of-dwellings</t>
  </si>
  <si>
    <t>Confirm exemptions and minimum-rating rules separately.</t>
  </si>
  <si>
    <t>England|Gas safety</t>
  </si>
  <si>
    <t>Gas safety</t>
  </si>
  <si>
    <t>Annual check</t>
  </si>
  <si>
    <t>Landlord-provided gas appliances and flues require an annual gas-safety check.</t>
  </si>
  <si>
    <t>https://www.hse.gov.uk/gas/landlords/safetycheckswhat.htm</t>
  </si>
  <si>
    <t>Use the engineer's record.</t>
  </si>
  <si>
    <t>England|EICR</t>
  </si>
  <si>
    <t>EICR</t>
  </si>
  <si>
    <t>Earlier of 5 years or report</t>
  </si>
  <si>
    <t>Electrical inspection at no more than five years, or earlier if the report specifies.</t>
  </si>
  <si>
    <t>https://www.legislation.gov.uk/uksi/2020/312/part/2/made?view=plain</t>
  </si>
  <si>
    <t>Remedial work can have shorter deadlines.</t>
  </si>
  <si>
    <t>England|Smoke and CO alarms</t>
  </si>
  <si>
    <t>Smoke and CO alarms</t>
  </si>
  <si>
    <t>Device and tenancy controls</t>
  </si>
  <si>
    <t>Smoke alarm on each relevant storey and CO alarm in relevant rooms with fixed combustion appliances.</t>
  </si>
  <si>
    <t>https://www.gov.uk/government/publications/smoke-and-carbon-monoxide-alarms-explanatory-booklet-for-landlords/the-smoke-and-carbon-monoxide-alarm-england-regulations-2015-qa-booklet-for-the-private-rented-sector-landlords-and-tenants</t>
  </si>
  <si>
    <t>LD categories are design classifications, not universal statutory wording.</t>
  </si>
  <si>
    <t>Wales|EPC</t>
  </si>
  <si>
    <t>Wales</t>
  </si>
  <si>
    <t>EPC validity follows the England and Wales regime.</t>
  </si>
  <si>
    <t>Confirm Welsh exemptions.</t>
  </si>
  <si>
    <t>Wales|Gas safety</t>
  </si>
  <si>
    <t>Annual gas-safety control for landlord-provided appliances and flues.</t>
  </si>
  <si>
    <t>Use actual certificate date.</t>
  </si>
  <si>
    <t>Wales|EICR</t>
  </si>
  <si>
    <t>Valid EICR required; use a shorter reinspection date where stated.</t>
  </si>
  <si>
    <t>https://rentsmart.gov.wales/en/news/112/understanding-electrical-installation-condition-report-%28eicr%29-codes/</t>
  </si>
  <si>
    <t>Track tenant copy and remedial evidence.</t>
  </si>
  <si>
    <t>Wales|Smoke and CO alarms</t>
  </si>
  <si>
    <t>Device and property controls</t>
  </si>
  <si>
    <t>Mains-powered interlinked smoke alarms on every storey; CO alarms in specified rooms.</t>
  </si>
  <si>
    <t>https://rentsmart.gov.wales/en/news/87/smoke-and-carbon-monoxide-alarms-how-to-evidence-they-are-in-place/</t>
  </si>
  <si>
    <t>Complex and HMO properties may need more.</t>
  </si>
  <si>
    <t>Scotland|EPC</t>
  </si>
  <si>
    <t>Scotland</t>
  </si>
  <si>
    <t>Current validity period</t>
  </si>
  <si>
    <t>Current guidance states 10 years; check reforms when commissioning a new EPC.</t>
  </si>
  <si>
    <t>https://www.gov.scot/publications/energy-performance-certificates-guide/pages/private-rented-buildings/</t>
  </si>
  <si>
    <t>Review current Scottish regime at issue date.</t>
  </si>
  <si>
    <t>Scotland|Gas safety</t>
  </si>
  <si>
    <t>Private landlords must arrange annual gas-safety checks where gas is present.</t>
  </si>
  <si>
    <t>https://www.gov.scot/publications/private-residential-tenancy-model-agreement/pages/5/</t>
  </si>
  <si>
    <t>Use actual engineer record.</t>
  </si>
  <si>
    <t>Scotland|Electrical safety</t>
  </si>
  <si>
    <t>Electrical safety</t>
  </si>
  <si>
    <t>Electrical safety inspection at intervals of no more than five years.</t>
  </si>
  <si>
    <t>https://www.gov.scot/publications/repairing-standard-statutory-guidance-private-landlords/pages/16/</t>
  </si>
  <si>
    <t>Track landlord-provided appliances where relevant.</t>
  </si>
  <si>
    <t>Scotland|Fire and smoke alarms</t>
  </si>
  <si>
    <t>Fire and smoke alarms</t>
  </si>
  <si>
    <t>Device and room controls</t>
  </si>
  <si>
    <t>Interlinked smoke alarms in living room and halls/landings, heat alarm in kitchen.</t>
  </si>
  <si>
    <t>https://www.gov.scot/publications/fire-and-smoke-alarms-in-scottish-homes/pages/what-each-home-needs/</t>
  </si>
  <si>
    <t>CO alarms have separate room rules.</t>
  </si>
  <si>
    <t>Scotland|CO alarms</t>
  </si>
  <si>
    <t>CO alarms</t>
  </si>
  <si>
    <t>Device life and room controls</t>
  </si>
  <si>
    <t>CO detection in rooms with relevant fixed carbon-fuel appliances or flues.</t>
  </si>
  <si>
    <t>https://www.gov.scot/publications/repairing-standard-statutory-guidance-private-landlords/pages/15/</t>
  </si>
  <si>
    <t>Use manufacturer expiry.</t>
  </si>
  <si>
    <t>Northern Ireland|EPC</t>
  </si>
  <si>
    <t>Northern Ireland</t>
  </si>
  <si>
    <t>Northern Ireland EPCs are valid for 10 years.</t>
  </si>
  <si>
    <t>https://www.finance-ni.gov.uk/articles/energy-performance-certificates-frequently-asked-questions</t>
  </si>
  <si>
    <t>Confirm current exemptions.</t>
  </si>
  <si>
    <t>Northern Ireland|Gas safety</t>
  </si>
  <si>
    <t>Landlords must arrange annual gas-safety checks for landlord-provided gas equipment.</t>
  </si>
  <si>
    <t>https://www.nidirect.gov.uk/articles/health-and-safety-rented-accommodation</t>
  </si>
  <si>
    <t>Check current HSENI rules and amendments.</t>
  </si>
  <si>
    <t>Northern Ireland|Electrical safety</t>
  </si>
  <si>
    <t>Actual report or earlier date</t>
  </si>
  <si>
    <t>NI guidance states installations must be inspected and tested at least every five years.</t>
  </si>
  <si>
    <t>https://www.nidirect.gov.uk/articles/landlord-and-tenant-obligations</t>
  </si>
  <si>
    <t>Track actual report.</t>
  </si>
  <si>
    <t>Northern Ireland|Smoke heat and CO alarms</t>
  </si>
  <si>
    <t>Smoke heat and CO alarms</t>
  </si>
  <si>
    <t>Property-specific</t>
  </si>
  <si>
    <t>Current device controls</t>
  </si>
  <si>
    <t>Track current NI requirements, tenancy type and HMO rules.</t>
  </si>
  <si>
    <t>Confirm current configuration requirements.</t>
  </si>
  <si>
    <t>Editable Component Lifecycle Library</t>
  </si>
  <si>
    <t>Useful lives are planning assumptions only. Override them where surveys, warranties, manufacturer guidance, construction type or condition justify a different period.</t>
  </si>
  <si>
    <t>Library Key</t>
  </si>
  <si>
    <t>Default Useful Life Years</t>
  </si>
  <si>
    <t>Default Contingency</t>
  </si>
  <si>
    <t>Typical Responsibility</t>
  </si>
  <si>
    <t>Lifecycle Basis</t>
  </si>
  <si>
    <t>Planning Note</t>
  </si>
  <si>
    <t>Source / Evidence</t>
  </si>
  <si>
    <t>Roof|Pitched roof covering</t>
  </si>
  <si>
    <t>Pitched roof covering</t>
  </si>
  <si>
    <t>Landlord</t>
  </si>
  <si>
    <t>Planning assumption</t>
  </si>
  <si>
    <t>Inspect annually and after severe weather.</t>
  </si>
  <si>
    <t>Survey / contractor</t>
  </si>
  <si>
    <t>Roof|Flat roof covering</t>
  </si>
  <si>
    <t>Flat roof covering</t>
  </si>
  <si>
    <t>Life varies by membrane and detailing.</t>
  </si>
  <si>
    <t>Survey / warranty</t>
  </si>
  <si>
    <t>Roof|Roof structure</t>
  </si>
  <si>
    <t>Roof structure</t>
  </si>
  <si>
    <t>Treat defects separately from covering.</t>
  </si>
  <si>
    <t>Structural survey</t>
  </si>
  <si>
    <t>External fabric|Gutters and rainwater goods</t>
  </si>
  <si>
    <t>Gutters and rainwater goods</t>
  </si>
  <si>
    <t>Clean more often near trees.</t>
  </si>
  <si>
    <t>Inspection</t>
  </si>
  <si>
    <t>External fabric|Render / external finish</t>
  </si>
  <si>
    <t>Render / external finish</t>
  </si>
  <si>
    <t>Exposure affects cycle.</t>
  </si>
  <si>
    <t>Survey</t>
  </si>
  <si>
    <t>External fabric|External decoration</t>
  </si>
  <si>
    <t>External decoration</t>
  </si>
  <si>
    <t>Shorter in exposed locations.</t>
  </si>
  <si>
    <t>Windows and doors|UPVC windows</t>
  </si>
  <si>
    <t>UPVC windows</t>
  </si>
  <si>
    <t>Hardware may need earlier work.</t>
  </si>
  <si>
    <t>Windows and doors|Timber windows</t>
  </si>
  <si>
    <t>Timber windows</t>
  </si>
  <si>
    <t>Maintenance affects life.</t>
  </si>
  <si>
    <t>Windows and doors|External doors</t>
  </si>
  <si>
    <t>External doors</t>
  </si>
  <si>
    <t>Fire doors need separate controls.</t>
  </si>
  <si>
    <t>Fire safety|Fire door set</t>
  </si>
  <si>
    <t>Fire door set</t>
  </si>
  <si>
    <t>Use fire-risk assessment.</t>
  </si>
  <si>
    <t>Fire inspection</t>
  </si>
  <si>
    <t>Heating|Gas boiler</t>
  </si>
  <si>
    <t>Gas boiler</t>
  </si>
  <si>
    <t>Service cycle is separate.</t>
  </si>
  <si>
    <t>Service history</t>
  </si>
  <si>
    <t>Heating|Heat pump</t>
  </si>
  <si>
    <t>Heat pump</t>
  </si>
  <si>
    <t>Components may differ.</t>
  </si>
  <si>
    <t>Heating|Radiators and controls</t>
  </si>
  <si>
    <t>Radiators and controls</t>
  </si>
  <si>
    <t>Controls may be earlier.</t>
  </si>
  <si>
    <t>Heating|Hot-water cylinder</t>
  </si>
  <si>
    <t>Hot-water cylinder</t>
  </si>
  <si>
    <t>Check warranty.</t>
  </si>
  <si>
    <t>Electrical|Consumer unit</t>
  </si>
  <si>
    <t>Consumer unit</t>
  </si>
  <si>
    <t>Safety date controlled separately.</t>
  </si>
  <si>
    <t>Electrical|Fixed wiring installation</t>
  </si>
  <si>
    <t>Fixed wiring installation</t>
  </si>
  <si>
    <t>Condition can outweigh age.</t>
  </si>
  <si>
    <t>Kitchen|Kitchen units and worktops</t>
  </si>
  <si>
    <t>Kitchen units and worktops</t>
  </si>
  <si>
    <t>Specification affects cycle.</t>
  </si>
  <si>
    <t>Bathroom|Bathroom suite and finishes</t>
  </si>
  <si>
    <t>Bathroom suite and finishes</t>
  </si>
  <si>
    <t>Waterproofing may drive work.</t>
  </si>
  <si>
    <t>Internal finishes|Carpet</t>
  </si>
  <si>
    <t>Carpet</t>
  </si>
  <si>
    <t>High turnover can shorten.</t>
  </si>
  <si>
    <t>Internal finishes|Hard flooring</t>
  </si>
  <si>
    <t>Hard flooring</t>
  </si>
  <si>
    <t>Depends on material.</t>
  </si>
  <si>
    <t>Internal finishes|Internal decoration</t>
  </si>
  <si>
    <t>Internal decoration</t>
  </si>
  <si>
    <t>Often tenancy-driven.</t>
  </si>
  <si>
    <t>Drainage|Soil and waste pipes</t>
  </si>
  <si>
    <t>Soil and waste pipes</t>
  </si>
  <si>
    <t>Check responsibility.</t>
  </si>
  <si>
    <t>Drainage|Underground drainage</t>
  </si>
  <si>
    <t>Underground drainage</t>
  </si>
  <si>
    <t>Use CCTV survey for defects.</t>
  </si>
  <si>
    <t>Drain survey</t>
  </si>
  <si>
    <t>Fire safety|Smoke alarm</t>
  </si>
  <si>
    <t>Smoke alarm</t>
  </si>
  <si>
    <t>Manufacturer life</t>
  </si>
  <si>
    <t>Replace by marked expiry.</t>
  </si>
  <si>
    <t>Fire safety|Heat alarm</t>
  </si>
  <si>
    <t>Heat alarm</t>
  </si>
  <si>
    <t>Fire safety|Carbon monoxide alarm</t>
  </si>
  <si>
    <t>Carbon monoxide alarm</t>
  </si>
  <si>
    <t>Use marked expiry date.</t>
  </si>
  <si>
    <t>Domestic appliances|Washer / washer-dryer</t>
  </si>
  <si>
    <t>Washer / washer-dryer</t>
  </si>
  <si>
    <t>Track repairs and warranty.</t>
  </si>
  <si>
    <t>Domestic appliances|Fridge / freezer</t>
  </si>
  <si>
    <t>Fridge / freezer</t>
  </si>
  <si>
    <t>Efficiency may influence replacement.</t>
  </si>
  <si>
    <t>External works|Fencing and gates</t>
  </si>
  <si>
    <t>Fencing and gates</t>
  </si>
  <si>
    <t>Storm and rot exposure matter.</t>
  </si>
  <si>
    <t>Planning Assumptions and Scenario Controls</t>
  </si>
  <si>
    <t>These are budgeting assumptions. Edit them for local pricing, property condition, planned specification and risk appetite.</t>
  </si>
  <si>
    <t>Scenario Definitions</t>
  </si>
  <si>
    <t>Year Shift</t>
  </si>
  <si>
    <t>Interpretation</t>
  </si>
  <si>
    <t>Cost Treatment</t>
  </si>
  <si>
    <t>Use</t>
  </si>
  <si>
    <t>Accelerated</t>
  </si>
  <si>
    <t>Replacement brought forward</t>
  </si>
  <si>
    <t>Inflation to earlier year</t>
  </si>
  <si>
    <t>Risk-averse / poor condition</t>
  </si>
  <si>
    <t>Expected replacement year</t>
  </si>
  <si>
    <t>Base inflation and contingency</t>
  </si>
  <si>
    <t>Central plan</t>
  </si>
  <si>
    <t>Deferred</t>
  </si>
  <si>
    <t>Replacement delayed</t>
  </si>
  <si>
    <t>Inflation to later year</t>
  </si>
  <si>
    <t>Cash constrained / monitored</t>
  </si>
  <si>
    <t>Never defer safety or statutory work</t>
  </si>
  <si>
    <t>Condition Score Guide</t>
  </si>
  <si>
    <t>Score</t>
  </si>
  <si>
    <t>Typical Interpretation</t>
  </si>
  <si>
    <t>Adjustment Years</t>
  </si>
  <si>
    <t>Inspection Response</t>
  </si>
  <si>
    <t>Replacement Response</t>
  </si>
  <si>
    <t>Colour</t>
  </si>
  <si>
    <t>Excellent</t>
  </si>
  <si>
    <t>New or recently renewed</t>
  </si>
  <si>
    <t>Normal cycle</t>
  </si>
  <si>
    <t>No acceleration</t>
  </si>
  <si>
    <t>Green</t>
  </si>
  <si>
    <t>Good</t>
  </si>
  <si>
    <t>Serviceable with minor wear</t>
  </si>
  <si>
    <t>Fair</t>
  </si>
  <si>
    <t>Ageing or moderate defects</t>
  </si>
  <si>
    <t>Increase monitoring</t>
  </si>
  <si>
    <t>Consider bringing forward</t>
  </si>
  <si>
    <t>Amber</t>
  </si>
  <si>
    <t>Poor</t>
  </si>
  <si>
    <t>Material deterioration</t>
  </si>
  <si>
    <t>Detailed survey / prompt work</t>
  </si>
  <si>
    <t>Bring forward</t>
  </si>
  <si>
    <t>Red</t>
  </si>
  <si>
    <t>Critical</t>
  </si>
  <si>
    <t>Failed, unsafe or near failure</t>
  </si>
  <si>
    <t>Immediate action</t>
  </si>
  <si>
    <t>Replace or make safe</t>
  </si>
  <si>
    <t>Reference Lists</t>
  </si>
  <si>
    <t>Yes No NA</t>
  </si>
  <si>
    <t>Alarm Device</t>
  </si>
  <si>
    <t>Alarm Power</t>
  </si>
  <si>
    <t>Interlink</t>
  </si>
  <si>
    <t>Alarm Design</t>
  </si>
  <si>
    <t>Risk</t>
  </si>
  <si>
    <t>Plan Source</t>
  </si>
  <si>
    <t>Compliance Requirement</t>
  </si>
  <si>
    <t>Asset Category</t>
  </si>
  <si>
    <t>Not started</t>
  </si>
  <si>
    <t>Mandatory</t>
  </si>
  <si>
    <t>Satisfactory</t>
  </si>
  <si>
    <t>Mains with backup</t>
  </si>
  <si>
    <t>Hard-wired</t>
  </si>
  <si>
    <t>LD1</t>
  </si>
  <si>
    <t>Immediate</t>
  </si>
  <si>
    <t>Existing reserve</t>
  </si>
  <si>
    <t>Certificate</t>
  </si>
  <si>
    <t>Flat</t>
  </si>
  <si>
    <t>Leasehold</t>
  </si>
  <si>
    <t>In progress</t>
  </si>
  <si>
    <t>Licence condition</t>
  </si>
  <si>
    <t>Conditional</t>
  </si>
  <si>
    <t>Unsatisfactory</t>
  </si>
  <si>
    <t>Sealed long-life battery</t>
  </si>
  <si>
    <t>Radio interlink</t>
  </si>
  <si>
    <t>LD2</t>
  </si>
  <si>
    <t>High</t>
  </si>
  <si>
    <t>Within 3 months</t>
  </si>
  <si>
    <t>Freeholder</t>
  </si>
  <si>
    <t>Asset lifecycle</t>
  </si>
  <si>
    <t>Service</t>
  </si>
  <si>
    <t>Monthly sinking fund</t>
  </si>
  <si>
    <t>Report</t>
  </si>
  <si>
    <t>Bungalow</t>
  </si>
  <si>
    <t>Commonhold</t>
  </si>
  <si>
    <t>Complete</t>
  </si>
  <si>
    <t>Recommended</t>
  </si>
  <si>
    <t>Pass</t>
  </si>
  <si>
    <t>Replaceable battery</t>
  </si>
  <si>
    <t>Panel linked</t>
  </si>
  <si>
    <t>LD3</t>
  </si>
  <si>
    <t>Medium</t>
  </si>
  <si>
    <t>Within 12 months</t>
  </si>
  <si>
    <t>Management company</t>
  </si>
  <si>
    <t>Condition survey</t>
  </si>
  <si>
    <t>Repair</t>
  </si>
  <si>
    <t>Landlord contribution</t>
  </si>
  <si>
    <t>Invoice</t>
  </si>
  <si>
    <t>Maisonette</t>
  </si>
  <si>
    <t>Feuhold / Scottish title</t>
  </si>
  <si>
    <t>Lender</t>
  </si>
  <si>
    <t>Fail</t>
  </si>
  <si>
    <t>Combined smoke/CO alarm</t>
  </si>
  <si>
    <t>Hard-wired panel</t>
  </si>
  <si>
    <t>Not interlinked</t>
  </si>
  <si>
    <t>BS 5839-6 design</t>
  </si>
  <si>
    <t>Low</t>
  </si>
  <si>
    <t>1-3 years</t>
  </si>
  <si>
    <t>Joint owners</t>
  </si>
  <si>
    <t>Tenant report</t>
  </si>
  <si>
    <t>Replacement</t>
  </si>
  <si>
    <t>Insurance</t>
  </si>
  <si>
    <t>Warranty</t>
  </si>
  <si>
    <t>HMO</t>
  </si>
  <si>
    <t>On hold</t>
  </si>
  <si>
    <t>Advisory</t>
  </si>
  <si>
    <t>Visual alarm</t>
  </si>
  <si>
    <t>Jurisdiction minimum</t>
  </si>
  <si>
    <t>None</t>
  </si>
  <si>
    <t>3-5 years</t>
  </si>
  <si>
    <t>Tenant</t>
  </si>
  <si>
    <t>Improvement</t>
  </si>
  <si>
    <t>Loan / refinance</t>
  </si>
  <si>
    <t>Manual</t>
  </si>
  <si>
    <t>Short-term accommodation</t>
  </si>
  <si>
    <t>Not tested</t>
  </si>
  <si>
    <t>Vibrating pad</t>
  </si>
  <si>
    <t>HMO / fire-risk design</t>
  </si>
  <si>
    <t>Long term</t>
  </si>
  <si>
    <t>Licence</t>
  </si>
  <si>
    <t>Remedial safety work</t>
  </si>
  <si>
    <t>Service charge</t>
  </si>
  <si>
    <t>Photograph</t>
  </si>
  <si>
    <t>Control panel</t>
  </si>
  <si>
    <t>Other / not assessed</t>
  </si>
  <si>
    <t>Monitor</t>
  </si>
  <si>
    <t>Energy improvement</t>
  </si>
  <si>
    <t>Capital project</t>
  </si>
  <si>
    <t>Grant</t>
  </si>
  <si>
    <t>Plan / drawing</t>
  </si>
  <si>
    <t>PAT / appliance testing</t>
  </si>
  <si>
    <t>Building control</t>
  </si>
  <si>
    <t>Fire-risk assessment</t>
  </si>
  <si>
    <t>Planning approval</t>
  </si>
  <si>
    <t>Legionella assessment</t>
  </si>
  <si>
    <t>Asbestos record</t>
  </si>
  <si>
    <t>Correspondence</t>
  </si>
  <si>
    <t>Lift inspection</t>
  </si>
  <si>
    <t>Emergency lighting</t>
  </si>
  <si>
    <t>Fire-door inspection</t>
  </si>
  <si>
    <t>Chimney / flue service</t>
  </si>
  <si>
    <t>Boiler service</t>
  </si>
  <si>
    <t>Oil / solid-fuel service</t>
  </si>
  <si>
    <t>HMO licence</t>
  </si>
  <si>
    <t>Selective / additional licence</t>
  </si>
  <si>
    <t>Insurance renewal</t>
  </si>
  <si>
    <t>Data Entry and Protection</t>
  </si>
  <si>
    <t>Editable input cells</t>
  </si>
  <si>
    <t>Enter or maintain source data in pale-yellow cells. Sorting and filtering remain available on protected sheets.</t>
  </si>
  <si>
    <t>Calculated cells</t>
  </si>
  <si>
    <t>Formula cells are locked to prevent accidental overwriting. Sheet protection has no password.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</si>
</sst>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\ yyyy"/>
    <numFmt numFmtId="165" formatCode="0.0%"/>
    <numFmt numFmtId="166" formatCode="\£#,##0.00;[Red]\-\£#,##0.00"/>
  </numFmts>
  <fonts count="7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F2937"/>
      <name val="Carlito"/>
    </font>
    <font>
      <b/>
      <sz val="11"/>
      <name val="Carlito"/>
    </font>
    <font>
      <b/>
      <sz val="11"/>
      <color rgb="FF166534"/>
      <name val="Carlito"/>
    </font>
    <font>
      <b/>
      <sz val="12"/>
      <color rgb="FFFFFFFF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20364F"/>
      </patternFill>
    </fill>
    <fill>
      <patternFill patternType="solid">
        <fgColor rgb="FFF3F4F6"/>
      </patternFill>
    </fill>
    <fill>
      <patternFill patternType="solid">
        <fgColor rgb="FFF7F0DF"/>
      </patternFill>
    </fill>
    <fill>
      <patternFill patternType="solid">
        <fgColor rgb="FFDCEAF7"/>
      </patternFill>
    </fill>
    <fill>
      <patternFill patternType="solid">
        <fgColor rgb="FFFFF4CC"/>
      </patternFill>
    </fill>
    <fill>
      <patternFill patternType="solid">
        <fgColor rgb="FFEEF5FB"/>
      </patternFill>
    </fill>
    <fill>
      <patternFill patternType="solid">
        <fgColor rgb="FFE8F4EA"/>
      </patternFill>
    </fill>
    <fill>
      <patternFill patternType="solid">
        <fgColor rgb="FFFFF2CC"/>
        <bgColor indexed="64"/>
      </patternFill>
    </fill>
    <fill>
      <patternFill patternType="solid">
        <fgColor rgb="FFE7EEF8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5B9BD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 applyProtection="1">
      <alignment vertical="center"/>
    </xf>
    <xf numFmtId="0" fontId="0" fillId="0" borderId="0" xfId="0" applyProtection="1"/>
    <xf numFmtId="0" fontId="0" fillId="4" borderId="0" xfId="0" applyFill="1" applyAlignment="1" applyProtection="1">
      <alignment vertical="center" wrapText="1"/>
    </xf>
    <xf numFmtId="0" fontId="3" fillId="5" borderId="0" xfId="0" applyFont="1" applyFill="1" applyProtection="1"/>
    <xf numFmtId="0" fontId="2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wrapText="1"/>
    </xf>
    <xf numFmtId="0" fontId="0" fillId="6" borderId="0" xfId="0" applyFill="1" applyAlignment="1" applyProtection="1">
      <alignment vertical="center" wrapText="1"/>
    </xf>
    <xf numFmtId="0" fontId="0" fillId="7" borderId="0" xfId="0" applyFill="1" applyProtection="1"/>
    <xf numFmtId="164" fontId="0" fillId="8" borderId="0" xfId="0" applyNumberFormat="1" applyFill="1" applyProtection="1"/>
    <xf numFmtId="0" fontId="0" fillId="8" borderId="0" xfId="0" applyFill="1" applyProtection="1"/>
    <xf numFmtId="0" fontId="0" fillId="4" borderId="0" xfId="0" applyFill="1" applyAlignment="1" applyProtection="1">
      <alignment wrapText="1"/>
    </xf>
    <xf numFmtId="0" fontId="4" fillId="3" borderId="0" xfId="0" applyFont="1" applyFill="1" applyProtection="1"/>
    <xf numFmtId="0" fontId="2" fillId="2" borderId="0" xfId="0" applyFont="1" applyFill="1" applyProtection="1"/>
    <xf numFmtId="0" fontId="5" fillId="8" borderId="0" xfId="0" applyFont="1" applyFill="1" applyProtection="1"/>
    <xf numFmtId="165" fontId="0" fillId="8" borderId="0" xfId="0" applyNumberFormat="1" applyFill="1" applyProtection="1"/>
    <xf numFmtId="166" fontId="0" fillId="8" borderId="0" xfId="0" applyNumberFormat="1" applyFill="1" applyProtection="1"/>
    <xf numFmtId="0" fontId="1" fillId="2" borderId="0" xfId="0" applyFont="1" applyFill="1" applyAlignment="1" applyProtection="1">
      <alignment vertical="center" wrapText="1"/>
    </xf>
    <xf numFmtId="0" fontId="4" fillId="4" borderId="0" xfId="0" applyFont="1" applyFill="1" applyProtection="1"/>
    <xf numFmtId="166" fontId="4" fillId="4" borderId="0" xfId="0" applyNumberFormat="1" applyFont="1" applyFill="1" applyProtection="1"/>
    <xf numFmtId="0" fontId="0" fillId="9" borderId="0" xfId="0" applyFill="1" applyProtection="1">
      <protection locked="0"/>
    </xf>
    <xf numFmtId="164" fontId="0" fillId="9" borderId="0" xfId="0" applyNumberFormat="1" applyFill="1" applyProtection="1">
      <protection locked="0"/>
    </xf>
    <xf numFmtId="166" fontId="0" fillId="9" borderId="0" xfId="0" applyNumberFormat="1" applyFill="1" applyProtection="1">
      <protection locked="0"/>
    </xf>
    <xf numFmtId="165" fontId="0" fillId="9" borderId="0" xfId="0" applyNumberFormat="1" applyFill="1" applyProtection="1">
      <protection locked="0"/>
    </xf>
    <xf numFmtId="0" fontId="0" fillId="10" borderId="0" xfId="0" applyFill="1" applyProtection="1"/>
    <xf numFmtId="164" fontId="0" fillId="10" borderId="0" xfId="0" applyNumberFormat="1" applyFill="1" applyProtection="1"/>
    <xf numFmtId="165" fontId="0" fillId="10" borderId="0" xfId="0" applyNumberFormat="1" applyFill="1" applyProtection="1"/>
    <xf numFmtId="166" fontId="0" fillId="10" borderId="0" xfId="0" applyNumberFormat="1" applyFill="1" applyProtection="1"/>
    <xf numFmtId="0" fontId="4" fillId="9" borderId="0" xfId="0" applyFont="1" applyFill="1" applyProtection="1">
      <protection locked="0"/>
    </xf>
    <xf numFmtId="0" fontId="6" fillId="11" borderId="1" xfId="0" applyFont="1" applyFill="1" applyBorder="1"/>
    <xf numFmtId="0" fontId="4" fillId="9" borderId="1" xfId="0" applyFont="1" applyFill="1" applyBorder="1"/>
    <xf numFmtId="0" fontId="0" fillId="0" borderId="1" xfId="0" applyBorder="1" applyAlignment="1">
      <alignment wrapText="1"/>
    </xf>
    <xf numFmtId="0" fontId="4" fillId="10" borderId="2" xfId="0" applyFont="1" applyFill="1" applyBorder="1"/>
    <xf numFmtId="0" fontId="0" fillId="0" borderId="2" xfId="0" applyBorder="1" applyAlignment="1">
      <alignment wrapText="1"/>
    </xf>
  </cellXfs>
  <cellStyles count="1">
    <cellStyle name="Normal" xfId="0" builtinId="0"/>
  </cellStyles>
  <dxfs count="279"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E7EEF8"/>
        </patternFill>
      </fill>
      <protection locked="1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fill>
        <patternFill patternType="solid">
          <fgColor indexed="64"/>
          <bgColor rgb="FFFFF2CC"/>
        </patternFill>
      </fill>
      <protection locked="0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font>
        <b/>
        <color rgb="FF166534"/>
      </font>
      <fill>
        <patternFill patternType="solid">
          <bgColor rgb="FFE8F4EA"/>
        </patternFill>
      </fill>
    </dxf>
    <dxf>
      <font>
        <color rgb="FF9B1C1C"/>
      </font>
      <fill>
        <patternFill patternType="solid">
          <bgColor rgb="FFFDECEC"/>
        </patternFill>
      </fill>
    </dxf>
    <dxf>
      <font>
        <b/>
        <color rgb="FF166534"/>
      </font>
      <fill>
        <patternFill patternType="solid">
          <bgColor rgb="FFE8F4EA"/>
        </patternFill>
      </fill>
    </dxf>
    <dxf>
      <font>
        <b/>
        <color rgb="FF9B1C1C"/>
      </font>
      <fill>
        <patternFill patternType="solid">
          <bgColor rgb="FFFDECEC"/>
        </patternFill>
      </fill>
    </dxf>
    <dxf>
      <font>
        <color rgb="FF9B1C1C"/>
      </font>
      <fill>
        <patternFill patternType="solid">
          <bgColor rgb="FFFDECEC"/>
        </patternFill>
      </fill>
    </dxf>
    <dxf>
      <font>
        <b/>
        <color rgb="FF9B1C1C"/>
      </font>
      <fill>
        <patternFill patternType="solid">
          <bgColor rgb="FFFDECEC"/>
        </patternFill>
      </fill>
    </dxf>
    <dxf>
      <font>
        <b/>
        <color rgb="FF9B1C1C"/>
      </font>
      <fill>
        <patternFill patternType="solid">
          <bgColor rgb="FFFDECEC"/>
        </patternFill>
      </fill>
    </dxf>
    <dxf>
      <font>
        <b/>
        <color rgb="FF166534"/>
      </font>
      <fill>
        <patternFill patternType="solid">
          <bgColor rgb="FFE8F4EA"/>
        </patternFill>
      </fill>
    </dxf>
    <dxf>
      <font>
        <b/>
        <color rgb="FF9B1C1C"/>
      </font>
      <fill>
        <patternFill patternType="solid">
          <bgColor rgb="FFFDECEC"/>
        </patternFill>
      </fill>
    </dxf>
    <dxf>
      <font>
        <b/>
        <color rgb="FF166534"/>
      </font>
      <fill>
        <patternFill patternType="solid">
          <bgColor rgb="FFE8F4EA"/>
        </patternFill>
      </fill>
    </dxf>
    <dxf>
      <font>
        <b/>
        <color rgb="FF92400E"/>
      </font>
      <fill>
        <patternFill patternType="solid">
          <bgColor rgb="FFFFF4CC"/>
        </patternFill>
      </fill>
    </dxf>
    <dxf>
      <font>
        <b/>
        <color rgb="FF9B1C1C"/>
      </font>
      <fill>
        <patternFill patternType="solid">
          <bgColor rgb="FFFDECEC"/>
        </patternFill>
      </fill>
    </dxf>
    <dxf>
      <font>
        <b/>
        <color rgb="FF92400E"/>
      </font>
      <fill>
        <patternFill patternType="solid">
          <bgColor rgb="FFFFF4CC"/>
        </patternFill>
      </fill>
    </dxf>
    <dxf>
      <font>
        <b/>
        <color rgb="FF9B1C1C"/>
      </font>
      <fill>
        <patternFill patternType="solid">
          <bgColor rgb="FFFDECEC"/>
        </patternFill>
      </fill>
    </dxf>
    <dxf>
      <font>
        <b/>
        <color rgb="FF166534"/>
      </font>
      <fill>
        <patternFill patternType="solid">
          <bgColor rgb="FFE8F4EA"/>
        </patternFill>
      </fill>
    </dxf>
    <dxf>
      <font>
        <b/>
        <color rgb="FF9B1C1C"/>
      </font>
      <fill>
        <patternFill patternType="solid">
          <bgColor rgb="FFFDECEC"/>
        </patternFill>
      </fill>
    </dxf>
    <dxf>
      <font>
        <b/>
        <color rgb="FF166534"/>
      </font>
      <fill>
        <patternFill patternType="solid">
          <bgColor rgb="FFE8F4EA"/>
        </patternFill>
      </fill>
    </dxf>
    <dxf>
      <font>
        <b/>
        <color rgb="FF9B1C1C"/>
      </font>
      <fill>
        <patternFill patternType="solid">
          <bgColor rgb="FFFDEC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en-GB"/>
              <a:t>Reserve and Lifecycle Spend by Property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Name</c:v>
          </c:tx>
          <c:invertIfNegative val="1"/>
          <c:cat>
            <c:strRef>
              <c:f>'02_Dashboard'!$A$20:$A$29</c:f>
              <c:strCache>
                <c:ptCount val="1"/>
                <c:pt idx="0">
                  <c:v>P01</c:v>
                </c:pt>
              </c:strCache>
            </c:strRef>
          </c:cat>
          <c:val>
            <c:numRef>
              <c:f>'02_Dashboard'!$B$20:$B$29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2F-4436-A75F-7F61EDC58655}"/>
            </c:ext>
          </c:extLst>
        </c:ser>
        <c:ser>
          <c:idx val="1"/>
          <c:order val="1"/>
          <c:tx>
            <c:v>Reserve Held</c:v>
          </c:tx>
          <c:invertIfNegative val="1"/>
          <c:cat>
            <c:strRef>
              <c:f>'02_Dashboard'!$A$20:$A$29</c:f>
              <c:strCache>
                <c:ptCount val="1"/>
                <c:pt idx="0">
                  <c:v>P01</c:v>
                </c:pt>
              </c:strCache>
            </c:strRef>
          </c:cat>
          <c:val>
            <c:numRef>
              <c:f>'02_Dashboard'!$C$20:$C$29</c:f>
              <c:numCache>
                <c:formatCode>\£#,##0.00;[Red]\-\£#,##0.00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2F-4436-A75F-7F61EDC58655}"/>
            </c:ext>
          </c:extLst>
        </c:ser>
        <c:ser>
          <c:idx val="2"/>
          <c:order val="2"/>
          <c:tx>
            <c:v>5-Year Spend</c:v>
          </c:tx>
          <c:invertIfNegative val="1"/>
          <c:cat>
            <c:strRef>
              <c:f>'02_Dashboard'!$A$20:$A$29</c:f>
              <c:strCache>
                <c:ptCount val="1"/>
                <c:pt idx="0">
                  <c:v>P01</c:v>
                </c:pt>
              </c:strCache>
            </c:strRef>
          </c:cat>
          <c:val>
            <c:numRef>
              <c:f>'02_Dashboard'!$D$20:$D$29</c:f>
              <c:numCache>
                <c:formatCode>\£#,##0.00;[Red]\-\£#,##0.00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2F-4436-A75F-7F61EDC58655}"/>
            </c:ext>
          </c:extLst>
        </c:ser>
        <c:ser>
          <c:idx val="3"/>
          <c:order val="3"/>
          <c:tx>
            <c:v>15-Year Spend</c:v>
          </c:tx>
          <c:invertIfNegative val="1"/>
          <c:cat>
            <c:strRef>
              <c:f>'02_Dashboard'!$A$20:$A$29</c:f>
              <c:strCache>
                <c:ptCount val="1"/>
                <c:pt idx="0">
                  <c:v>P01</c:v>
                </c:pt>
              </c:strCache>
            </c:strRef>
          </c:cat>
          <c:val>
            <c:numRef>
              <c:f>'02_Dashboard'!$E$20:$E$29</c:f>
              <c:numCache>
                <c:formatCode>\£#,##0.00;[Red]\-\£#,##0.00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2F-4436-A75F-7F61EDC58655}"/>
            </c:ext>
          </c:extLst>
        </c:ser>
        <c:ser>
          <c:idx val="4"/>
          <c:order val="4"/>
          <c:tx>
            <c:v>30-Year Spend</c:v>
          </c:tx>
          <c:invertIfNegative val="1"/>
          <c:cat>
            <c:strRef>
              <c:f>'02_Dashboard'!$A$20:$A$29</c:f>
              <c:strCache>
                <c:ptCount val="1"/>
                <c:pt idx="0">
                  <c:v>P01</c:v>
                </c:pt>
              </c:strCache>
            </c:strRef>
          </c:cat>
          <c:val>
            <c:numRef>
              <c:f>'02_Dashboard'!$F$20:$F$29</c:f>
              <c:numCache>
                <c:formatCode>\£#,##0.00;[Red]\-\£#,##0.00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2F-4436-A75F-7F61EDC58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en-GB"/>
              <a:t>Compliance Status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Count</c:v>
          </c:tx>
          <c:invertIfNegative val="1"/>
          <c:cat>
            <c:strRef>
              <c:f>'02_Dashboard'!$K$20:$K$26</c:f>
              <c:strCache>
                <c:ptCount val="7"/>
                <c:pt idx="0">
                  <c:v>Overdue</c:v>
                </c:pt>
                <c:pt idx="1">
                  <c:v>Due within 30 days</c:v>
                </c:pt>
                <c:pt idx="2">
                  <c:v>Due within 90 days</c:v>
                </c:pt>
                <c:pt idx="3">
                  <c:v>Due within 180 days</c:v>
                </c:pt>
                <c:pt idx="4">
                  <c:v>Current</c:v>
                </c:pt>
                <c:pt idx="5">
                  <c:v>No due date</c:v>
                </c:pt>
                <c:pt idx="6">
                  <c:v>Not applicable</c:v>
                </c:pt>
              </c:strCache>
            </c:strRef>
          </c:cat>
          <c:val>
            <c:numRef>
              <c:f>'02_Dashboard'!$L$20:$L$26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D9-4025-8D15-956CE4FB3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/>
          <a:lstStyle/>
          <a:p>
            <a:r>
              <a:rPr lang="en-GB"/>
              <a:t>Thirty-Year Annual Lifecycle Spend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Annual Spend</c:v>
          </c:tx>
          <c:cat>
            <c:numRef>
              <c:f>'02_Dashboard'!$R$20:$R$49</c:f>
              <c:numCache>
                <c:formatCode>General</c:formatCode>
                <c:ptCount val="3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</c:numCache>
            </c:numRef>
          </c:cat>
          <c:val>
            <c:numRef>
              <c:f>'02_Dashboard'!$S$20:$S$49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AA-4076-8FD9-D50478488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8</xdr:col>
      <xdr:colOff>0</xdr:colOff>
      <xdr:row>49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16</xdr:col>
      <xdr:colOff>0</xdr:colOff>
      <xdr:row>49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50</xdr:row>
      <xdr:rowOff>0</xdr:rowOff>
    </xdr:from>
    <xdr:to>
      <xdr:col>16</xdr:col>
      <xdr:colOff>0</xdr:colOff>
      <xdr:row>69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PropertyProfileTable" displayName="PropertyProfileTable" ref="A6:W16" headerRowDxfId="260" dataDxfId="229" totalsRowDxfId="259">
  <tableColumns count="23">
    <tableColumn id="1" xr3:uid="{00000000-0010-0000-0000-000001000000}" name="Active" dataDxfId="66"/>
    <tableColumn id="2" xr3:uid="{00000000-0010-0000-0000-000002000000}" name="Property Code" dataDxfId="65"/>
    <tableColumn id="3" xr3:uid="{00000000-0010-0000-0000-000003000000}" name="Property Name" dataDxfId="64"/>
    <tableColumn id="4" xr3:uid="{00000000-0010-0000-0000-000004000000}" name="Jurisdiction" dataDxfId="63"/>
    <tableColumn id="5" xr3:uid="{00000000-0010-0000-0000-000005000000}" name="Address / Location" dataDxfId="62"/>
    <tableColumn id="6" xr3:uid="{00000000-0010-0000-0000-000006000000}" name="Property Type" dataDxfId="61"/>
    <tableColumn id="7" xr3:uid="{00000000-0010-0000-0000-000007000000}" name="Tenure" dataDxfId="60"/>
    <tableColumn id="8" xr3:uid="{00000000-0010-0000-0000-000008000000}" name="Construction Year" dataDxfId="240"/>
    <tableColumn id="9" xr3:uid="{00000000-0010-0000-0000-000009000000}" name="Bedrooms" dataDxfId="59"/>
    <tableColumn id="10" xr3:uid="{00000000-0010-0000-0000-00000A000000}" name="Storeys" dataDxfId="58"/>
    <tableColumn id="11" xr3:uid="{00000000-0010-0000-0000-00000B000000}" name="HMO / Licence Status" dataDxfId="57"/>
    <tableColumn id="12" xr3:uid="{00000000-0010-0000-0000-00000C000000}" name="Communal Responsibilities" dataDxfId="239"/>
    <tableColumn id="13" xr3:uid="{00000000-0010-0000-0000-00000D000000}" name="Managing Agent" dataDxfId="56"/>
    <tableColumn id="14" xr3:uid="{00000000-0010-0000-0000-00000E000000}" name="Heating System" dataDxfId="55"/>
    <tableColumn id="15" xr3:uid="{00000000-0010-0000-0000-00000F000000}" name="Fuel Type" dataDxfId="238"/>
    <tableColumn id="16" xr3:uid="{00000000-0010-0000-0000-000010000000}" name="Water Supply" dataDxfId="237"/>
    <tableColumn id="17" xr3:uid="{00000000-0010-0000-0000-000011000000}" name="Drainage" dataDxfId="236"/>
    <tableColumn id="18" xr3:uid="{00000000-0010-0000-0000-000012000000}" name="Listed / Conservation" dataDxfId="235"/>
    <tableColumn id="19" xr3:uid="{00000000-0010-0000-0000-000013000000}" name="Insurer" dataDxfId="234"/>
    <tableColumn id="20" xr3:uid="{00000000-0010-0000-0000-000014000000}" name="Policy Renewal" dataDxfId="233"/>
    <tableColumn id="21" xr3:uid="{00000000-0010-0000-0000-000015000000}" name="Current EPC Rating" dataDxfId="232"/>
    <tableColumn id="22" xr3:uid="{00000000-0010-0000-0000-000016000000}" name="Target EPC Rating" dataDxfId="231"/>
    <tableColumn id="23" xr3:uid="{00000000-0010-0000-0000-000017000000}" name="Property Notes" dataDxfId="23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ComplianceRegisterTable" displayName="ComplianceRegisterTable" ref="A6:Z156" headerRowDxfId="258" dataDxfId="210" totalsRowDxfId="257">
  <tableColumns count="26">
    <tableColumn id="1" xr3:uid="{00000000-0010-0000-0100-000001000000}" name="Compliance ID" dataDxfId="48"/>
    <tableColumn id="2" xr3:uid="{00000000-0010-0000-0100-000002000000}" name="Active" dataDxfId="228"/>
    <tableColumn id="3" xr3:uid="{00000000-0010-0000-0100-000003000000}" name="Property Code" dataDxfId="227"/>
    <tableColumn id="4" xr3:uid="{00000000-0010-0000-0100-000004000000}" name="Property Name" dataDxfId="54"/>
    <tableColumn id="5" xr3:uid="{00000000-0010-0000-0100-000005000000}" name="Jurisdiction" dataDxfId="53"/>
    <tableColumn id="6" xr3:uid="{00000000-0010-0000-0100-000006000000}" name="Requirement" dataDxfId="226"/>
    <tableColumn id="7" xr3:uid="{00000000-0010-0000-0100-000007000000}" name="Compliance Basis" dataDxfId="225"/>
    <tableColumn id="8" xr3:uid="{00000000-0010-0000-0100-000008000000}" name="Requirement Level" dataDxfId="224"/>
    <tableColumn id="9" xr3:uid="{00000000-0010-0000-0100-000009000000}" name="Last Inspection / Issue" dataDxfId="223"/>
    <tableColumn id="10" xr3:uid="{00000000-0010-0000-0100-00000A000000}" name="Override Next Due" dataDxfId="222"/>
    <tableColumn id="11" xr3:uid="{00000000-0010-0000-0100-00000B000000}" name="Default Interval Months" dataDxfId="52"/>
    <tableColumn id="12" xr3:uid="{00000000-0010-0000-0100-00000C000000}" name="Calculated Next Due" dataDxfId="51"/>
    <tableColumn id="13" xr3:uid="{00000000-0010-0000-0100-00000D000000}" name="Days to Due" dataDxfId="50"/>
    <tableColumn id="14" xr3:uid="{00000000-0010-0000-0100-00000E000000}" name="Compliance Status" dataDxfId="49"/>
    <tableColumn id="15" xr3:uid="{00000000-0010-0000-0100-00000F000000}" name="Result" dataDxfId="221"/>
    <tableColumn id="16" xr3:uid="{00000000-0010-0000-0100-000010000000}" name="Defects / Findings" dataDxfId="220"/>
    <tableColumn id="17" xr3:uid="{00000000-0010-0000-0100-000011000000}" name="Remedial Due" dataDxfId="219"/>
    <tableColumn id="18" xr3:uid="{00000000-0010-0000-0100-000012000000}" name="Remedial Completed" dataDxfId="218"/>
    <tableColumn id="19" xr3:uid="{00000000-0010-0000-0100-000013000000}" name="Cost" dataDxfId="217"/>
    <tableColumn id="20" xr3:uid="{00000000-0010-0000-0100-000014000000}" name="Certificate / Licence No." dataDxfId="216"/>
    <tableColumn id="21" xr3:uid="{00000000-0010-0000-0100-000015000000}" name="Contractor / Authority" dataDxfId="215"/>
    <tableColumn id="22" xr3:uid="{00000000-0010-0000-0100-000016000000}" name="Tenant Copy Issued?" dataDxfId="214"/>
    <tableColumn id="23" xr3:uid="{00000000-0010-0000-0100-000017000000}" name="Evidence Ref" dataDxfId="213"/>
    <tableColumn id="24" xr3:uid="{00000000-0010-0000-0100-000018000000}" name="Official Source URL" dataDxfId="47"/>
    <tableColumn id="25" xr3:uid="{00000000-0010-0000-0100-000019000000}" name="Review Status" dataDxfId="212"/>
    <tableColumn id="26" xr3:uid="{00000000-0010-0000-0100-00001A000000}" name="Notes" dataDxfId="21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FireAlarmScheduleTable" displayName="FireAlarmScheduleTable" ref="A6:Z156" headerRowDxfId="256" dataDxfId="188" totalsRowDxfId="255">
  <tableColumns count="26">
    <tableColumn id="1" xr3:uid="{00000000-0010-0000-0200-000001000000}" name="Device ID" dataDxfId="44"/>
    <tableColumn id="2" xr3:uid="{00000000-0010-0000-0200-000002000000}" name="Property Code" dataDxfId="209"/>
    <tableColumn id="3" xr3:uid="{00000000-0010-0000-0200-000003000000}" name="Property Name" dataDxfId="46"/>
    <tableColumn id="4" xr3:uid="{00000000-0010-0000-0200-000004000000}" name="Jurisdiction" dataDxfId="45"/>
    <tableColumn id="5" xr3:uid="{00000000-0010-0000-0200-000005000000}" name="Floor / Storey" dataDxfId="208"/>
    <tableColumn id="6" xr3:uid="{00000000-0010-0000-0200-000006000000}" name="Room / Zone" dataDxfId="207"/>
    <tableColumn id="7" xr3:uid="{00000000-0010-0000-0200-000007000000}" name="Device Type" dataDxfId="206"/>
    <tableColumn id="8" xr3:uid="{00000000-0010-0000-0200-000008000000}" name="Alarm Design / Coverage" dataDxfId="205"/>
    <tableColumn id="9" xr3:uid="{00000000-0010-0000-0200-000009000000}" name="Manufacturer" dataDxfId="204"/>
    <tableColumn id="10" xr3:uid="{00000000-0010-0000-0200-00000A000000}" name="Model" dataDxfId="203"/>
    <tableColumn id="11" xr3:uid="{00000000-0010-0000-0200-00000B000000}" name="Serial / Batch" dataDxfId="202"/>
    <tableColumn id="12" xr3:uid="{00000000-0010-0000-0200-00000C000000}" name="Power Source" dataDxfId="201"/>
    <tableColumn id="13" xr3:uid="{00000000-0010-0000-0200-00000D000000}" name="Interlink Type" dataDxfId="200"/>
    <tableColumn id="14" xr3:uid="{00000000-0010-0000-0200-00000E000000}" name="Installation Date" dataDxfId="199"/>
    <tableColumn id="15" xr3:uid="{00000000-0010-0000-0200-00000F000000}" name="Expected Life Years" dataDxfId="198"/>
    <tableColumn id="16" xr3:uid="{00000000-0010-0000-0200-000010000000}" name="Replacement Due" dataDxfId="43"/>
    <tableColumn id="17" xr3:uid="{00000000-0010-0000-0200-000011000000}" name="Last Functional Test" dataDxfId="197"/>
    <tableColumn id="18" xr3:uid="{00000000-0010-0000-0200-000012000000}" name="Test Frequency Months" dataDxfId="196"/>
    <tableColumn id="19" xr3:uid="{00000000-0010-0000-0200-000013000000}" name="Next Test" dataDxfId="195"/>
    <tableColumn id="20" xr3:uid="{00000000-0010-0000-0200-000014000000}" name="Condition" dataDxfId="194"/>
    <tableColumn id="21" xr3:uid="{00000000-0010-0000-0200-000015000000}" name="Accessibility Adaptation" dataDxfId="193"/>
    <tableColumn id="22" xr3:uid="{00000000-0010-0000-0200-000016000000}" name="Combustion Appliance / Risk" dataDxfId="192"/>
    <tableColumn id="23" xr3:uid="{00000000-0010-0000-0200-000017000000}" name="Defects / Actions" dataDxfId="191"/>
    <tableColumn id="24" xr3:uid="{00000000-0010-0000-0200-000018000000}" name="Action Due" dataDxfId="190"/>
    <tableColumn id="25" xr3:uid="{00000000-0010-0000-0200-000019000000}" name="Evidence Ref" dataDxfId="189"/>
    <tableColumn id="26" xr3:uid="{00000000-0010-0000-0200-00001A000000}" name="Device Status" dataDxfId="4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AssetComponentsTable" displayName="AssetComponentsTable" ref="A6:AV206" headerRowDxfId="254" dataDxfId="170" totalsRowDxfId="253">
  <tableColumns count="48">
    <tableColumn id="1" xr3:uid="{00000000-0010-0000-0300-000001000000}" name="Asset ID" dataDxfId="13"/>
    <tableColumn id="2" xr3:uid="{00000000-0010-0000-0300-000002000000}" name="Active" dataDxfId="187"/>
    <tableColumn id="3" xr3:uid="{00000000-0010-0000-0300-000003000000}" name="Property Code" dataDxfId="186"/>
    <tableColumn id="4" xr3:uid="{00000000-0010-0000-0300-000004000000}" name="Property Name" dataDxfId="41"/>
    <tableColumn id="5" xr3:uid="{00000000-0010-0000-0300-000005000000}" name="Jurisdiction" dataDxfId="40"/>
    <tableColumn id="6" xr3:uid="{00000000-0010-0000-0300-000006000000}" name="Building Area" dataDxfId="185"/>
    <tableColumn id="7" xr3:uid="{00000000-0010-0000-0300-000007000000}" name="Component Category" dataDxfId="184"/>
    <tableColumn id="8" xr3:uid="{00000000-0010-0000-0300-000008000000}" name="Component Type" dataDxfId="183"/>
    <tableColumn id="9" xr3:uid="{00000000-0010-0000-0300-000009000000}" name="Description" dataDxfId="182"/>
    <tableColumn id="10" xr3:uid="{00000000-0010-0000-0300-00000A000000}" name="Responsibility" dataDxfId="181"/>
    <tableColumn id="11" xr3:uid="{00000000-0010-0000-0300-00000B000000}" name="Manufacturer / Specification" dataDxfId="180"/>
    <tableColumn id="12" xr3:uid="{00000000-0010-0000-0300-00000C000000}" name="Installation Date" dataDxfId="179"/>
    <tableColumn id="13" xr3:uid="{00000000-0010-0000-0300-00000D000000}" name="Estimated Age Years" dataDxfId="178"/>
    <tableColumn id="14" xr3:uid="{00000000-0010-0000-0300-00000E000000}" name="Default Life Years" dataDxfId="12"/>
    <tableColumn id="15" xr3:uid="{00000000-0010-0000-0300-00000F000000}" name="Override Life Years" dataDxfId="177"/>
    <tableColumn id="16" xr3:uid="{00000000-0010-0000-0300-000010000000}" name="Effective Life Years" dataDxfId="11"/>
    <tableColumn id="17" xr3:uid="{00000000-0010-0000-0300-000011000000}" name="Condition Score" dataDxfId="176"/>
    <tableColumn id="18" xr3:uid="{00000000-0010-0000-0300-000012000000}" name="Condition Adjustment Years" dataDxfId="39"/>
    <tableColumn id="19" xr3:uid="{00000000-0010-0000-0300-000013000000}" name="Effective Age Years" dataDxfId="38"/>
    <tableColumn id="20" xr3:uid="{00000000-0010-0000-0300-000014000000}" name="Remaining Life Years" dataDxfId="37"/>
    <tableColumn id="21" xr3:uid="{00000000-0010-0000-0300-000015000000}" name="Current Replacement Estimate" dataDxfId="175"/>
    <tableColumn id="22" xr3:uid="{00000000-0010-0000-0300-000016000000}" name="Cost Class" dataDxfId="36"/>
    <tableColumn id="23" xr3:uid="{00000000-0010-0000-0300-000017000000}" name="Inflation Rate" dataDxfId="35"/>
    <tableColumn id="24" xr3:uid="{00000000-0010-0000-0300-000018000000}" name="Contingency" dataDxfId="34"/>
    <tableColumn id="25" xr3:uid="{00000000-0010-0000-0300-000019000000}" name="Base Year 1" dataDxfId="33"/>
    <tableColumn id="26" xr3:uid="{00000000-0010-0000-0300-00001A000000}" name="Base Cost 1" dataDxfId="32"/>
    <tableColumn id="27" xr3:uid="{00000000-0010-0000-0300-00001B000000}" name="Base Year 2" dataDxfId="31"/>
    <tableColumn id="28" xr3:uid="{00000000-0010-0000-0300-00001C000000}" name="Base Cost 2" dataDxfId="30"/>
    <tableColumn id="29" xr3:uid="{00000000-0010-0000-0300-00001D000000}" name="Base Year 3" dataDxfId="29"/>
    <tableColumn id="30" xr3:uid="{00000000-0010-0000-0300-00001E000000}" name="Base Cost 3" dataDxfId="28"/>
    <tableColumn id="31" xr3:uid="{00000000-0010-0000-0300-00001F000000}" name="Accelerated Year 1" dataDxfId="27"/>
    <tableColumn id="32" xr3:uid="{00000000-0010-0000-0300-000020000000}" name="Accelerated Cost 1" dataDxfId="26"/>
    <tableColumn id="33" xr3:uid="{00000000-0010-0000-0300-000021000000}" name="Accelerated Year 2" dataDxfId="25"/>
    <tableColumn id="34" xr3:uid="{00000000-0010-0000-0300-000022000000}" name="Accelerated Cost 2" dataDxfId="24"/>
    <tableColumn id="35" xr3:uid="{00000000-0010-0000-0300-000023000000}" name="Accelerated Year 3" dataDxfId="23"/>
    <tableColumn id="36" xr3:uid="{00000000-0010-0000-0300-000024000000}" name="Accelerated Cost 3" dataDxfId="22"/>
    <tableColumn id="37" xr3:uid="{00000000-0010-0000-0300-000025000000}" name="Deferred Year 1" dataDxfId="21"/>
    <tableColumn id="38" xr3:uid="{00000000-0010-0000-0300-000026000000}" name="Deferred Cost 1" dataDxfId="20"/>
    <tableColumn id="39" xr3:uid="{00000000-0010-0000-0300-000027000000}" name="Deferred Year 2" dataDxfId="19"/>
    <tableColumn id="40" xr3:uid="{00000000-0010-0000-0300-000028000000}" name="Deferred Cost 2" dataDxfId="18"/>
    <tableColumn id="41" xr3:uid="{00000000-0010-0000-0300-000029000000}" name="Deferred Year 3" dataDxfId="17"/>
    <tableColumn id="42" xr3:uid="{00000000-0010-0000-0300-00002A000000}" name="Deferred Cost 3" dataDxfId="16"/>
    <tableColumn id="43" xr3:uid="{00000000-0010-0000-0300-00002B000000}" name="Last Inspection" dataDxfId="174"/>
    <tableColumn id="44" xr3:uid="{00000000-0010-0000-0300-00002C000000}" name="Inspection Interval Months" dataDxfId="15"/>
    <tableColumn id="45" xr3:uid="{00000000-0010-0000-0300-00002D000000}" name="Next Inspection" dataDxfId="14"/>
    <tableColumn id="46" xr3:uid="{00000000-0010-0000-0300-00002E000000}" name="Priority" dataDxfId="173"/>
    <tableColumn id="47" xr3:uid="{00000000-0010-0000-0300-00002F000000}" name="Evidence Ref" dataDxfId="172"/>
    <tableColumn id="48" xr3:uid="{00000000-0010-0000-0300-000030000000}" name="Notes" dataDxfId="17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ConditionSurveysTable" displayName="ConditionSurveysTable" ref="A6:X156" headerRowDxfId="252" dataDxfId="150" totalsRowDxfId="251">
  <tableColumns count="24">
    <tableColumn id="1" xr3:uid="{00000000-0010-0000-0400-000001000000}" name="Survey ID" dataDxfId="6"/>
    <tableColumn id="2" xr3:uid="{00000000-0010-0000-0400-000002000000}" name="Inspection Date" dataDxfId="169"/>
    <tableColumn id="3" xr3:uid="{00000000-0010-0000-0400-000003000000}" name="Asset ID" dataDxfId="168"/>
    <tableColumn id="4" xr3:uid="{00000000-0010-0000-0400-000004000000}" name="Property Code" dataDxfId="10"/>
    <tableColumn id="5" xr3:uid="{00000000-0010-0000-0400-000005000000}" name="Component Category" dataDxfId="9"/>
    <tableColumn id="6" xr3:uid="{00000000-0010-0000-0400-000006000000}" name="Component / Description" dataDxfId="8"/>
    <tableColumn id="7" xr3:uid="{00000000-0010-0000-0400-000007000000}" name="Building Area" dataDxfId="7"/>
    <tableColumn id="8" xr3:uid="{00000000-0010-0000-0400-000008000000}" name="Inspector" dataDxfId="167"/>
    <tableColumn id="9" xr3:uid="{00000000-0010-0000-0400-000009000000}" name="Condition Score" dataDxfId="166"/>
    <tableColumn id="10" xr3:uid="{00000000-0010-0000-0400-00000A000000}" name="Safety Risk" dataDxfId="165"/>
    <tableColumn id="11" xr3:uid="{00000000-0010-0000-0400-00000B000000}" name="Serviceability Risk" dataDxfId="164"/>
    <tableColumn id="12" xr3:uid="{00000000-0010-0000-0400-00000C000000}" name="Deterioration Observed" dataDxfId="163"/>
    <tableColumn id="13" xr3:uid="{00000000-0010-0000-0400-00000D000000}" name="Immediate Work" dataDxfId="162"/>
    <tableColumn id="14" xr3:uid="{00000000-0010-0000-0400-00000E000000}" name="Work Within 1 Year" dataDxfId="161"/>
    <tableColumn id="15" xr3:uid="{00000000-0010-0000-0400-00000F000000}" name="Work Within 5 Years" dataDxfId="160"/>
    <tableColumn id="16" xr3:uid="{00000000-0010-0000-0400-000010000000}" name="Estimated Cost" dataDxfId="159"/>
    <tableColumn id="17" xr3:uid="{00000000-0010-0000-0400-000011000000}" name="Photograph Ref" dataDxfId="158"/>
    <tableColumn id="18" xr3:uid="{00000000-0010-0000-0400-000012000000}" name="Tenant-Reported Issue" dataDxfId="157"/>
    <tableColumn id="19" xr3:uid="{00000000-0010-0000-0400-000013000000}" name="Action Owner" dataDxfId="156"/>
    <tableColumn id="20" xr3:uid="{00000000-0010-0000-0400-000014000000}" name="Target Date" dataDxfId="155"/>
    <tableColumn id="21" xr3:uid="{00000000-0010-0000-0400-000015000000}" name="Completed Date" dataDxfId="154"/>
    <tableColumn id="22" xr3:uid="{00000000-0010-0000-0400-000016000000}" name="Status" dataDxfId="153"/>
    <tableColumn id="23" xr3:uid="{00000000-0010-0000-0400-000017000000}" name="Evidence Ref" dataDxfId="152"/>
    <tableColumn id="24" xr3:uid="{00000000-0010-0000-0400-000018000000}" name="Notes" dataDxfId="15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FiveYearPlanTable" displayName="FiveYearPlanTable" ref="A6:T206" headerRowDxfId="250" dataDxfId="132" totalsRowDxfId="249">
  <tableColumns count="20">
    <tableColumn id="1" xr3:uid="{00000000-0010-0000-0500-000001000000}" name="Plan ID" dataDxfId="5"/>
    <tableColumn id="2" xr3:uid="{00000000-0010-0000-0500-000002000000}" name="Source Type" dataDxfId="149"/>
    <tableColumn id="3" xr3:uid="{00000000-0010-0000-0500-000003000000}" name="Source Ref" dataDxfId="148"/>
    <tableColumn id="4" xr3:uid="{00000000-0010-0000-0500-000004000000}" name="Property Code" dataDxfId="147"/>
    <tableColumn id="5" xr3:uid="{00000000-0010-0000-0500-000005000000}" name="Component Category" dataDxfId="146"/>
    <tableColumn id="6" xr3:uid="{00000000-0010-0000-0500-000006000000}" name="Description" dataDxfId="145"/>
    <tableColumn id="7" xr3:uid="{00000000-0010-0000-0500-000007000000}" name="Planned Year" dataDxfId="144"/>
    <tableColumn id="8" xr3:uid="{00000000-0010-0000-0500-000008000000}" name="Quarter" dataDxfId="143"/>
    <tableColumn id="9" xr3:uid="{00000000-0010-0000-0500-000009000000}" name="Priority" dataDxfId="142"/>
    <tableColumn id="10" xr3:uid="{00000000-0010-0000-0500-00000A000000}" name="Base Estimate" dataDxfId="141"/>
    <tableColumn id="11" xr3:uid="{00000000-0010-0000-0500-00000B000000}" name="Inflation Rate" dataDxfId="140"/>
    <tableColumn id="12" xr3:uid="{00000000-0010-0000-0500-00000C000000}" name="Contingency" dataDxfId="139"/>
    <tableColumn id="13" xr3:uid="{00000000-0010-0000-0500-00000D000000}" name="Forecast Cost" dataDxfId="4"/>
    <tableColumn id="14" xr3:uid="{00000000-0010-0000-0500-00000E000000}" name="Funding Source" dataDxfId="138"/>
    <tableColumn id="15" xr3:uid="{00000000-0010-0000-0500-00000F000000}" name="Reserve Allocated" dataDxfId="137"/>
    <tableColumn id="16" xr3:uid="{00000000-0010-0000-0500-000010000000}" name="Actual Cost" dataDxfId="136"/>
    <tableColumn id="17" xr3:uid="{00000000-0010-0000-0500-000011000000}" name="Variance" dataDxfId="3"/>
    <tableColumn id="18" xr3:uid="{00000000-0010-0000-0500-000012000000}" name="Status" dataDxfId="135"/>
    <tableColumn id="19" xr3:uid="{00000000-0010-0000-0500-000013000000}" name="Contractor" dataDxfId="134"/>
    <tableColumn id="20" xr3:uid="{00000000-0010-0000-0500-000014000000}" name="Notes" dataDxfId="13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WorksQuotesTable" displayName="WorksQuotesTable" ref="A6:AB156" headerRowDxfId="248" dataDxfId="105" totalsRowDxfId="247">
  <tableColumns count="28">
    <tableColumn id="1" xr3:uid="{00000000-0010-0000-0600-000001000000}" name="Work ID" dataDxfId="2"/>
    <tableColumn id="2" xr3:uid="{00000000-0010-0000-0600-000002000000}" name="Property Code" dataDxfId="131"/>
    <tableColumn id="3" xr3:uid="{00000000-0010-0000-0600-000003000000}" name="Asset ID" dataDxfId="130"/>
    <tableColumn id="4" xr3:uid="{00000000-0010-0000-0600-000004000000}" name="Compliance ID" dataDxfId="129"/>
    <tableColumn id="5" xr3:uid="{00000000-0010-0000-0600-000005000000}" name="Survey ID" dataDxfId="128"/>
    <tableColumn id="6" xr3:uid="{00000000-0010-0000-0600-000006000000}" name="Scope / Defect" dataDxfId="127"/>
    <tableColumn id="7" xr3:uid="{00000000-0010-0000-0600-000007000000}" name="Work Type" dataDxfId="126"/>
    <tableColumn id="8" xr3:uid="{00000000-0010-0000-0600-000008000000}" name="Contractor 1" dataDxfId="125"/>
    <tableColumn id="9" xr3:uid="{00000000-0010-0000-0600-000009000000}" name="Quote 1" dataDxfId="124"/>
    <tableColumn id="10" xr3:uid="{00000000-0010-0000-0600-00000A000000}" name="Contractor 2" dataDxfId="123"/>
    <tableColumn id="11" xr3:uid="{00000000-0010-0000-0600-00000B000000}" name="Quote 2" dataDxfId="122"/>
    <tableColumn id="12" xr3:uid="{00000000-0010-0000-0600-00000C000000}" name="Contractor 3" dataDxfId="121"/>
    <tableColumn id="13" xr3:uid="{00000000-0010-0000-0600-00000D000000}" name="Quote 3" dataDxfId="120"/>
    <tableColumn id="14" xr3:uid="{00000000-0010-0000-0600-00000E000000}" name="Selected Contractor" dataDxfId="119"/>
    <tableColumn id="15" xr3:uid="{00000000-0010-0000-0600-00000F000000}" name="Selected Quote" dataDxfId="118"/>
    <tableColumn id="16" xr3:uid="{00000000-0010-0000-0600-000010000000}" name="Decision / Rationale" dataDxfId="117"/>
    <tableColumn id="17" xr3:uid="{00000000-0010-0000-0600-000011000000}" name="Approval Date" dataDxfId="116"/>
    <tableColumn id="18" xr3:uid="{00000000-0010-0000-0600-000012000000}" name="Planned Start" dataDxfId="115"/>
    <tableColumn id="19" xr3:uid="{00000000-0010-0000-0600-000013000000}" name="Completion Date" dataDxfId="114"/>
    <tableColumn id="20" xr3:uid="{00000000-0010-0000-0600-000014000000}" name="Budget" dataDxfId="113"/>
    <tableColumn id="21" xr3:uid="{00000000-0010-0000-0600-000015000000}" name="Final Cost" dataDxfId="112"/>
    <tableColumn id="22" xr3:uid="{00000000-0010-0000-0600-000016000000}" name="Variance" dataDxfId="1"/>
    <tableColumn id="23" xr3:uid="{00000000-0010-0000-0600-000017000000}" name="Warranty Expiry" dataDxfId="111"/>
    <tableColumn id="24" xr3:uid="{00000000-0010-0000-0600-000018000000}" name="Retention / Holdback" dataDxfId="110"/>
    <tableColumn id="25" xr3:uid="{00000000-0010-0000-0600-000019000000}" name="Capital / Revenue Review" dataDxfId="109"/>
    <tableColumn id="26" xr3:uid="{00000000-0010-0000-0600-00001A000000}" name="Evidence Ref" dataDxfId="108"/>
    <tableColumn id="27" xr3:uid="{00000000-0010-0000-0600-00001B000000}" name="Status" dataDxfId="107"/>
    <tableColumn id="28" xr3:uid="{00000000-0010-0000-0600-00001C000000}" name="Notes" dataDxfId="10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EvidenceWarrantiesTable" displayName="EvidenceWarrantiesTable" ref="A6:O206" headerRowDxfId="246" dataDxfId="90" totalsRowDxfId="245">
  <tableColumns count="15">
    <tableColumn id="1" xr3:uid="{00000000-0010-0000-0700-000001000000}" name="Document ID" dataDxfId="0"/>
    <tableColumn id="2" xr3:uid="{00000000-0010-0000-0700-000002000000}" name="Property Code" dataDxfId="104"/>
    <tableColumn id="3" xr3:uid="{00000000-0010-0000-0700-000003000000}" name="Linked Asset / Compliance / Work Ref" dataDxfId="103"/>
    <tableColumn id="4" xr3:uid="{00000000-0010-0000-0700-000004000000}" name="Evidence Type" dataDxfId="102"/>
    <tableColumn id="5" xr3:uid="{00000000-0010-0000-0700-000005000000}" name="Document Title" dataDxfId="101"/>
    <tableColumn id="6" xr3:uid="{00000000-0010-0000-0700-000006000000}" name="Document Date" dataDxfId="100"/>
    <tableColumn id="7" xr3:uid="{00000000-0010-0000-0700-000007000000}" name="Expiry / Renewal Date" dataDxfId="99"/>
    <tableColumn id="8" xr3:uid="{00000000-0010-0000-0700-000008000000}" name="Provider / Contractor" dataDxfId="98"/>
    <tableColumn id="9" xr3:uid="{00000000-0010-0000-0700-000009000000}" name="File Name or Location" dataDxfId="97"/>
    <tableColumn id="10" xr3:uid="{00000000-0010-0000-0700-00000A000000}" name="Warranty Start" dataDxfId="96"/>
    <tableColumn id="11" xr3:uid="{00000000-0010-0000-0700-00000B000000}" name="Warranty End" dataDxfId="95"/>
    <tableColumn id="12" xr3:uid="{00000000-0010-0000-0700-00000C000000}" name="Status" dataDxfId="94"/>
    <tableColumn id="13" xr3:uid="{00000000-0010-0000-0700-00000D000000}" name="Reviewed By" dataDxfId="93"/>
    <tableColumn id="14" xr3:uid="{00000000-0010-0000-0700-00000E000000}" name="Review Date" dataDxfId="92"/>
    <tableColumn id="15" xr3:uid="{00000000-0010-0000-0700-00000F000000}" name="Notes" dataDxfId="9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8000000}" name="ComplianceRulesTable" displayName="ComplianceRulesTable" ref="A6:J23" headerRowDxfId="244" dataDxfId="79" totalsRowDxfId="243">
  <tableColumns count="10">
    <tableColumn id="1" xr3:uid="{00000000-0010-0000-0800-000001000000}" name="Rule Key" dataDxfId="89"/>
    <tableColumn id="2" xr3:uid="{00000000-0010-0000-0800-000002000000}" name="Jurisdiction" dataDxfId="88"/>
    <tableColumn id="3" xr3:uid="{00000000-0010-0000-0800-000003000000}" name="Requirement" dataDxfId="87"/>
    <tableColumn id="4" xr3:uid="{00000000-0010-0000-0800-000004000000}" name="Basis" dataDxfId="86"/>
    <tableColumn id="5" xr3:uid="{00000000-0010-0000-0800-000005000000}" name="Default Interval Months" dataDxfId="85"/>
    <tableColumn id="6" xr3:uid="{00000000-0010-0000-0800-000006000000}" name="Due-Date Method" dataDxfId="84"/>
    <tableColumn id="7" xr3:uid="{00000000-0010-0000-0800-000007000000}" name="Reference Summary" dataDxfId="83"/>
    <tableColumn id="8" xr3:uid="{00000000-0010-0000-0800-000008000000}" name="Official Source URL" dataDxfId="82"/>
    <tableColumn id="9" xr3:uid="{00000000-0010-0000-0800-000009000000}" name="Reviewed" dataDxfId="81"/>
    <tableColumn id="10" xr3:uid="{00000000-0010-0000-0800-00000A000000}" name="Planner Note" dataDxfId="8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9000000}" name="LifecycleLibraryTable" displayName="LifecycleLibraryTable" ref="A6:K35" headerRowDxfId="242" dataDxfId="67" totalsRowDxfId="241">
  <tableColumns count="11">
    <tableColumn id="1" xr3:uid="{00000000-0010-0000-0900-000001000000}" name="Library Key" dataDxfId="78"/>
    <tableColumn id="2" xr3:uid="{00000000-0010-0000-0900-000002000000}" name="Component Category" dataDxfId="77"/>
    <tableColumn id="3" xr3:uid="{00000000-0010-0000-0900-000003000000}" name="Component Type" dataDxfId="76"/>
    <tableColumn id="4" xr3:uid="{00000000-0010-0000-0900-000004000000}" name="Default Useful Life Years" dataDxfId="75"/>
    <tableColumn id="5" xr3:uid="{00000000-0010-0000-0900-000005000000}" name="Inspection Interval Months" dataDxfId="74"/>
    <tableColumn id="6" xr3:uid="{00000000-0010-0000-0900-000006000000}" name="Cost Class" dataDxfId="73"/>
    <tableColumn id="7" xr3:uid="{00000000-0010-0000-0900-000007000000}" name="Default Contingency" dataDxfId="72"/>
    <tableColumn id="8" xr3:uid="{00000000-0010-0000-0900-000008000000}" name="Typical Responsibility" dataDxfId="71"/>
    <tableColumn id="9" xr3:uid="{00000000-0010-0000-0900-000009000000}" name="Lifecycle Basis" dataDxfId="70"/>
    <tableColumn id="10" xr3:uid="{00000000-0010-0000-0900-00000A000000}" name="Planning Note" dataDxfId="69"/>
    <tableColumn id="11" xr3:uid="{00000000-0010-0000-0900-00000B000000}" name="Source / Evidence" dataDxfId="6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7" workbookViewId="0">
      <selection sqref="A1:X1"/>
    </sheetView>
  </sheetViews>
  <sheetFormatPr defaultRowHeight="14.25"/>
  <cols>
    <col min="1" max="1" width="7" customWidth="1"/>
    <col min="2" max="2" width="25" customWidth="1"/>
    <col min="3" max="3" width="82" customWidth="1"/>
  </cols>
  <sheetData>
    <row r="1" spans="1:12" ht="27.9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1.95" customHeight="1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">
      <c r="A7" s="6" t="s">
        <v>3</v>
      </c>
      <c r="B7" s="6" t="s">
        <v>4</v>
      </c>
      <c r="C7" s="6" t="s">
        <v>5</v>
      </c>
      <c r="D7" s="3"/>
      <c r="E7" s="3"/>
      <c r="F7" s="3"/>
      <c r="G7" s="3"/>
      <c r="H7" s="3"/>
      <c r="I7" s="3"/>
      <c r="J7" s="3"/>
      <c r="K7" s="3"/>
      <c r="L7" s="3"/>
    </row>
    <row r="8" spans="1:12">
      <c r="A8" s="7" t="s">
        <v>6</v>
      </c>
      <c r="B8" s="7" t="s">
        <v>7</v>
      </c>
      <c r="C8" s="7" t="s">
        <v>8</v>
      </c>
      <c r="D8" s="3"/>
      <c r="E8" s="3"/>
      <c r="F8" s="3"/>
      <c r="G8" s="3"/>
      <c r="H8" s="3"/>
      <c r="I8" s="3"/>
      <c r="J8" s="3"/>
      <c r="K8" s="3"/>
      <c r="L8" s="3"/>
    </row>
    <row r="9" spans="1:12">
      <c r="A9" s="7" t="s">
        <v>9</v>
      </c>
      <c r="B9" s="7" t="s">
        <v>10</v>
      </c>
      <c r="C9" s="7" t="s">
        <v>11</v>
      </c>
      <c r="D9" s="3"/>
      <c r="E9" s="3"/>
      <c r="F9" s="3"/>
      <c r="G9" s="3"/>
      <c r="H9" s="3"/>
      <c r="I9" s="3"/>
      <c r="J9" s="3"/>
      <c r="K9" s="3"/>
      <c r="L9" s="3"/>
    </row>
    <row r="10" spans="1:12">
      <c r="A10" s="7" t="s">
        <v>12</v>
      </c>
      <c r="B10" s="7" t="s">
        <v>13</v>
      </c>
      <c r="C10" s="7" t="s">
        <v>14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7" t="s">
        <v>15</v>
      </c>
      <c r="B11" s="7" t="s">
        <v>16</v>
      </c>
      <c r="C11" s="7" t="s">
        <v>17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7" t="s">
        <v>18</v>
      </c>
      <c r="B12" s="7" t="s">
        <v>19</v>
      </c>
      <c r="C12" s="7" t="s">
        <v>20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7" t="s">
        <v>21</v>
      </c>
      <c r="B13" s="7" t="s">
        <v>22</v>
      </c>
      <c r="C13" s="7" t="s">
        <v>23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7" t="s">
        <v>24</v>
      </c>
      <c r="B14" s="7" t="s">
        <v>25</v>
      </c>
      <c r="C14" s="7" t="s">
        <v>26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7" t="s">
        <v>27</v>
      </c>
      <c r="B15" s="7" t="s">
        <v>28</v>
      </c>
      <c r="C15" s="7" t="s">
        <v>29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1.95" customHeight="1">
      <c r="A17" s="5" t="s">
        <v>30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45">
      <c r="A18" s="6" t="s">
        <v>31</v>
      </c>
      <c r="B18" s="6" t="s">
        <v>32</v>
      </c>
      <c r="C18" s="6" t="s">
        <v>33</v>
      </c>
      <c r="D18" s="6" t="s">
        <v>34</v>
      </c>
      <c r="E18" s="3"/>
      <c r="F18" s="3"/>
      <c r="G18" s="3"/>
      <c r="H18" s="3"/>
      <c r="I18" s="3"/>
      <c r="J18" s="3"/>
      <c r="K18" s="3"/>
      <c r="L18" s="3"/>
    </row>
    <row r="19" spans="1:12" ht="57">
      <c r="A19" s="7" t="s">
        <v>35</v>
      </c>
      <c r="B19" s="7" t="s">
        <v>36</v>
      </c>
      <c r="C19" s="7" t="s">
        <v>37</v>
      </c>
      <c r="D19" s="7" t="s">
        <v>38</v>
      </c>
      <c r="E19" s="3"/>
      <c r="F19" s="3"/>
      <c r="G19" s="3"/>
      <c r="H19" s="3"/>
      <c r="I19" s="3"/>
      <c r="J19" s="3"/>
      <c r="K19" s="3"/>
      <c r="L19" s="3"/>
    </row>
    <row r="20" spans="1:12" ht="57">
      <c r="A20" s="7" t="s">
        <v>39</v>
      </c>
      <c r="B20" s="7" t="s">
        <v>40</v>
      </c>
      <c r="C20" s="7" t="s">
        <v>41</v>
      </c>
      <c r="D20" s="7" t="s">
        <v>42</v>
      </c>
      <c r="E20" s="3"/>
      <c r="F20" s="3"/>
      <c r="G20" s="3"/>
      <c r="H20" s="3"/>
      <c r="I20" s="3"/>
      <c r="J20" s="3"/>
      <c r="K20" s="3"/>
      <c r="L20" s="3"/>
    </row>
    <row r="21" spans="1:12" ht="71.25">
      <c r="A21" s="7" t="s">
        <v>43</v>
      </c>
      <c r="B21" s="7" t="s">
        <v>44</v>
      </c>
      <c r="C21" s="7" t="s">
        <v>45</v>
      </c>
      <c r="D21" s="7" t="s">
        <v>46</v>
      </c>
      <c r="E21" s="3"/>
      <c r="F21" s="3"/>
      <c r="G21" s="3"/>
      <c r="H21" s="3"/>
      <c r="I21" s="3"/>
      <c r="J21" s="3"/>
      <c r="K21" s="3"/>
      <c r="L21" s="3"/>
    </row>
    <row r="22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21.95" customHeight="1">
      <c r="A23" s="5" t="s">
        <v>47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8" t="s">
        <v>48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30" spans="1:12" ht="15.75">
      <c r="A30" s="30" t="s">
        <v>711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2" ht="15">
      <c r="A31" s="31" t="s">
        <v>712</v>
      </c>
      <c r="B31" s="31"/>
      <c r="C31" s="32" t="s">
        <v>713</v>
      </c>
      <c r="D31" s="32"/>
      <c r="E31" s="32"/>
      <c r="F31" s="32"/>
      <c r="G31" s="32"/>
      <c r="H31" s="32"/>
      <c r="I31" s="32"/>
      <c r="J31" s="32"/>
      <c r="K31" s="32"/>
      <c r="L31" s="32"/>
    </row>
    <row r="32" spans="1:12" ht="15">
      <c r="A32" s="33" t="s">
        <v>714</v>
      </c>
      <c r="B32" s="33"/>
      <c r="C32" s="34" t="s">
        <v>715</v>
      </c>
      <c r="D32" s="34"/>
      <c r="E32" s="34"/>
      <c r="F32" s="34"/>
      <c r="G32" s="34"/>
      <c r="H32" s="34"/>
      <c r="I32" s="34"/>
      <c r="J32" s="34"/>
      <c r="K32" s="34"/>
      <c r="L32" s="34"/>
    </row>
  </sheetData>
  <sheetProtection sheet="1" objects="1" scenarios="1" sort="0" autoFilter="0"/>
  <mergeCells count="11">
    <mergeCell ref="A24:L28"/>
    <mergeCell ref="A30:L30"/>
    <mergeCell ref="A31:B31"/>
    <mergeCell ref="C31:L31"/>
    <mergeCell ref="A32:B32"/>
    <mergeCell ref="C32:L32"/>
    <mergeCell ref="A1:L1"/>
    <mergeCell ref="A3:L4"/>
    <mergeCell ref="A6:L6"/>
    <mergeCell ref="A17:L17"/>
    <mergeCell ref="A23:L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workbookViewId="0">
      <selection activeCell="D19" sqref="D19:D28"/>
    </sheetView>
  </sheetViews>
  <sheetFormatPr defaultRowHeight="14.25"/>
  <sheetData>
    <row r="1" spans="1:16" ht="27.95" customHeight="1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1.95" customHeight="1">
      <c r="A3" s="5" t="s">
        <v>50</v>
      </c>
      <c r="B3" s="5"/>
      <c r="C3" s="5"/>
      <c r="D3" s="5"/>
      <c r="E3" s="5"/>
      <c r="F3" s="5"/>
      <c r="G3" s="3"/>
      <c r="H3" s="5" t="s">
        <v>51</v>
      </c>
      <c r="I3" s="5"/>
      <c r="J3" s="5"/>
      <c r="K3" s="5"/>
      <c r="L3" s="3"/>
      <c r="M3" s="3"/>
      <c r="N3" s="3"/>
      <c r="O3" s="3"/>
      <c r="P3" s="3"/>
    </row>
    <row r="4" spans="1:16" ht="30">
      <c r="A4" s="6" t="s">
        <v>52</v>
      </c>
      <c r="B4" s="6" t="s">
        <v>53</v>
      </c>
      <c r="C4" s="3"/>
      <c r="D4" s="3"/>
      <c r="E4" s="3"/>
      <c r="F4" s="3"/>
      <c r="G4" s="3"/>
      <c r="H4" s="6" t="s">
        <v>54</v>
      </c>
      <c r="I4" s="6" t="s">
        <v>55</v>
      </c>
      <c r="J4" s="3"/>
      <c r="K4" s="3"/>
      <c r="L4" s="3"/>
      <c r="M4" s="3"/>
      <c r="N4" s="3"/>
      <c r="O4" s="3"/>
      <c r="P4" s="3"/>
    </row>
    <row r="5" spans="1:16">
      <c r="A5" s="3" t="s">
        <v>56</v>
      </c>
      <c r="B5" s="21">
        <v>2026</v>
      </c>
      <c r="C5" s="3"/>
      <c r="D5" s="3"/>
      <c r="E5" s="3"/>
      <c r="F5" s="3"/>
      <c r="G5" s="3"/>
      <c r="H5" s="3" t="s">
        <v>57</v>
      </c>
      <c r="I5" s="24">
        <v>0.03</v>
      </c>
      <c r="J5" s="3"/>
      <c r="K5" s="3"/>
      <c r="L5" s="3"/>
      <c r="M5" s="3"/>
      <c r="N5" s="3"/>
      <c r="O5" s="3"/>
      <c r="P5" s="3"/>
    </row>
    <row r="6" spans="1:16">
      <c r="A6" s="3" t="s">
        <v>58</v>
      </c>
      <c r="B6" s="26">
        <f ca="1">TODAY()</f>
        <v>46237</v>
      </c>
      <c r="C6" s="3"/>
      <c r="D6" s="3"/>
      <c r="E6" s="3"/>
      <c r="F6" s="3"/>
      <c r="G6" s="3"/>
      <c r="H6" s="3" t="s">
        <v>59</v>
      </c>
      <c r="I6" s="24">
        <v>0.03</v>
      </c>
      <c r="J6" s="3"/>
      <c r="K6" s="3"/>
      <c r="L6" s="3"/>
      <c r="M6" s="3"/>
      <c r="N6" s="3"/>
      <c r="O6" s="3"/>
      <c r="P6" s="3"/>
    </row>
    <row r="7" spans="1:16">
      <c r="A7" s="3" t="s">
        <v>60</v>
      </c>
      <c r="B7" s="25">
        <f>B5+4</f>
        <v>2030</v>
      </c>
      <c r="C7" s="3"/>
      <c r="D7" s="3"/>
      <c r="E7" s="3"/>
      <c r="F7" s="3"/>
      <c r="G7" s="3"/>
      <c r="H7" s="3" t="s">
        <v>61</v>
      </c>
      <c r="I7" s="24">
        <v>0.04</v>
      </c>
      <c r="J7" s="3"/>
      <c r="K7" s="3"/>
      <c r="L7" s="3"/>
      <c r="M7" s="3"/>
      <c r="N7" s="3"/>
      <c r="O7" s="3"/>
      <c r="P7" s="3"/>
    </row>
    <row r="8" spans="1:16">
      <c r="A8" s="3" t="s">
        <v>62</v>
      </c>
      <c r="B8" s="25">
        <f>B5+14</f>
        <v>2040</v>
      </c>
      <c r="C8" s="3"/>
      <c r="D8" s="3"/>
      <c r="E8" s="3"/>
      <c r="F8" s="3"/>
      <c r="G8" s="3"/>
      <c r="H8" s="3" t="s">
        <v>63</v>
      </c>
      <c r="I8" s="24">
        <v>0.04</v>
      </c>
      <c r="J8" s="3"/>
      <c r="K8" s="3"/>
      <c r="L8" s="3"/>
      <c r="M8" s="3"/>
      <c r="N8" s="3"/>
      <c r="O8" s="3"/>
      <c r="P8" s="3"/>
    </row>
    <row r="9" spans="1:16">
      <c r="A9" s="3" t="s">
        <v>64</v>
      </c>
      <c r="B9" s="25">
        <f>B5+29</f>
        <v>2055</v>
      </c>
      <c r="C9" s="3"/>
      <c r="D9" s="3"/>
      <c r="E9" s="3"/>
      <c r="F9" s="3"/>
      <c r="G9" s="3"/>
      <c r="H9" s="3" t="s">
        <v>65</v>
      </c>
      <c r="I9" s="24">
        <v>0.05</v>
      </c>
      <c r="J9" s="3"/>
      <c r="K9" s="3"/>
      <c r="L9" s="3"/>
      <c r="M9" s="3"/>
      <c r="N9" s="3"/>
      <c r="O9" s="3"/>
      <c r="P9" s="3"/>
    </row>
    <row r="10" spans="1:16">
      <c r="A10" s="3" t="s">
        <v>66</v>
      </c>
      <c r="B10" s="21">
        <v>-2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 t="s">
        <v>67</v>
      </c>
      <c r="B11" s="21">
        <v>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s="3" t="s">
        <v>68</v>
      </c>
      <c r="B12" s="24">
        <v>0.1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s="3" t="s">
        <v>69</v>
      </c>
      <c r="B13" s="21">
        <v>90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s="3" t="s">
        <v>70</v>
      </c>
      <c r="B14" s="22">
        <v>46237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21.95" customHeight="1">
      <c r="A17" s="5" t="s">
        <v>71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45">
      <c r="A18" s="6" t="s">
        <v>72</v>
      </c>
      <c r="B18" s="6" t="s">
        <v>73</v>
      </c>
      <c r="C18" s="6" t="s">
        <v>74</v>
      </c>
      <c r="D18" s="6" t="s">
        <v>75</v>
      </c>
      <c r="E18" s="6" t="s">
        <v>76</v>
      </c>
      <c r="F18" s="6" t="s">
        <v>77</v>
      </c>
      <c r="G18" s="6" t="s">
        <v>78</v>
      </c>
      <c r="H18" s="6" t="s">
        <v>79</v>
      </c>
      <c r="I18" s="6" t="s">
        <v>80</v>
      </c>
      <c r="J18" s="6" t="s">
        <v>81</v>
      </c>
      <c r="K18" s="6" t="s">
        <v>82</v>
      </c>
      <c r="L18" s="6" t="s">
        <v>83</v>
      </c>
      <c r="M18" s="6" t="s">
        <v>84</v>
      </c>
      <c r="N18" s="6" t="s">
        <v>85</v>
      </c>
      <c r="O18" s="6" t="s">
        <v>86</v>
      </c>
      <c r="P18" s="6" t="s">
        <v>87</v>
      </c>
    </row>
    <row r="19" spans="1:16">
      <c r="A19" s="21" t="s">
        <v>88</v>
      </c>
      <c r="B19" s="21" t="s">
        <v>89</v>
      </c>
      <c r="C19" s="21"/>
      <c r="D19" s="21" t="s">
        <v>404</v>
      </c>
      <c r="E19" s="21"/>
      <c r="F19" s="21" t="s">
        <v>91</v>
      </c>
      <c r="G19" s="21" t="s">
        <v>92</v>
      </c>
      <c r="H19" s="21"/>
      <c r="I19" s="21"/>
      <c r="J19" s="21"/>
      <c r="K19" s="21"/>
      <c r="L19" s="21"/>
      <c r="M19" s="23">
        <v>0</v>
      </c>
      <c r="N19" s="22"/>
      <c r="O19" s="22"/>
      <c r="P19" s="21"/>
    </row>
    <row r="20" spans="1:16">
      <c r="A20" s="21" t="s">
        <v>93</v>
      </c>
      <c r="B20" s="21" t="s">
        <v>94</v>
      </c>
      <c r="C20" s="21"/>
      <c r="D20" s="21" t="s">
        <v>404</v>
      </c>
      <c r="E20" s="21"/>
      <c r="F20" s="21" t="s">
        <v>91</v>
      </c>
      <c r="G20" s="21" t="s">
        <v>92</v>
      </c>
      <c r="H20" s="21"/>
      <c r="I20" s="21"/>
      <c r="J20" s="21"/>
      <c r="K20" s="21"/>
      <c r="L20" s="21"/>
      <c r="M20" s="23">
        <v>0</v>
      </c>
      <c r="N20" s="22"/>
      <c r="O20" s="22"/>
      <c r="P20" s="21"/>
    </row>
    <row r="21" spans="1:16">
      <c r="A21" s="21" t="s">
        <v>93</v>
      </c>
      <c r="B21" s="21" t="s">
        <v>95</v>
      </c>
      <c r="C21" s="21"/>
      <c r="D21" s="21" t="s">
        <v>404</v>
      </c>
      <c r="E21" s="21"/>
      <c r="F21" s="21" t="s">
        <v>91</v>
      </c>
      <c r="G21" s="21" t="s">
        <v>92</v>
      </c>
      <c r="H21" s="21"/>
      <c r="I21" s="21"/>
      <c r="J21" s="21"/>
      <c r="K21" s="21"/>
      <c r="L21" s="21"/>
      <c r="M21" s="23">
        <v>0</v>
      </c>
      <c r="N21" s="22"/>
      <c r="O21" s="22"/>
      <c r="P21" s="21"/>
    </row>
    <row r="22" spans="1:16">
      <c r="A22" s="21" t="s">
        <v>93</v>
      </c>
      <c r="B22" s="21" t="s">
        <v>96</v>
      </c>
      <c r="C22" s="21"/>
      <c r="D22" s="21" t="s">
        <v>404</v>
      </c>
      <c r="E22" s="21"/>
      <c r="F22" s="21" t="s">
        <v>91</v>
      </c>
      <c r="G22" s="21" t="s">
        <v>92</v>
      </c>
      <c r="H22" s="21"/>
      <c r="I22" s="21"/>
      <c r="J22" s="21"/>
      <c r="K22" s="21"/>
      <c r="L22" s="21"/>
      <c r="M22" s="23">
        <v>0</v>
      </c>
      <c r="N22" s="22"/>
      <c r="O22" s="22"/>
      <c r="P22" s="21"/>
    </row>
    <row r="23" spans="1:16">
      <c r="A23" s="21" t="s">
        <v>93</v>
      </c>
      <c r="B23" s="21" t="s">
        <v>97</v>
      </c>
      <c r="C23" s="21"/>
      <c r="D23" s="21" t="s">
        <v>404</v>
      </c>
      <c r="E23" s="21"/>
      <c r="F23" s="21" t="s">
        <v>91</v>
      </c>
      <c r="G23" s="21" t="s">
        <v>92</v>
      </c>
      <c r="H23" s="21"/>
      <c r="I23" s="21"/>
      <c r="J23" s="21"/>
      <c r="K23" s="21"/>
      <c r="L23" s="21"/>
      <c r="M23" s="23">
        <v>0</v>
      </c>
      <c r="N23" s="22"/>
      <c r="O23" s="22"/>
      <c r="P23" s="21"/>
    </row>
    <row r="24" spans="1:16">
      <c r="A24" s="21" t="s">
        <v>93</v>
      </c>
      <c r="B24" s="21" t="s">
        <v>98</v>
      </c>
      <c r="C24" s="21"/>
      <c r="D24" s="21" t="s">
        <v>404</v>
      </c>
      <c r="E24" s="21"/>
      <c r="F24" s="21" t="s">
        <v>91</v>
      </c>
      <c r="G24" s="21" t="s">
        <v>92</v>
      </c>
      <c r="H24" s="21"/>
      <c r="I24" s="21"/>
      <c r="J24" s="21"/>
      <c r="K24" s="21"/>
      <c r="L24" s="21"/>
      <c r="M24" s="23">
        <v>0</v>
      </c>
      <c r="N24" s="22"/>
      <c r="O24" s="22"/>
      <c r="P24" s="21"/>
    </row>
    <row r="25" spans="1:16">
      <c r="A25" s="21" t="s">
        <v>93</v>
      </c>
      <c r="B25" s="21" t="s">
        <v>99</v>
      </c>
      <c r="C25" s="21"/>
      <c r="D25" s="21" t="s">
        <v>404</v>
      </c>
      <c r="E25" s="21"/>
      <c r="F25" s="21" t="s">
        <v>91</v>
      </c>
      <c r="G25" s="21" t="s">
        <v>92</v>
      </c>
      <c r="H25" s="21"/>
      <c r="I25" s="21"/>
      <c r="J25" s="21"/>
      <c r="K25" s="21"/>
      <c r="L25" s="21"/>
      <c r="M25" s="23">
        <v>0</v>
      </c>
      <c r="N25" s="22"/>
      <c r="O25" s="22"/>
      <c r="P25" s="21"/>
    </row>
    <row r="26" spans="1:16">
      <c r="A26" s="21" t="s">
        <v>93</v>
      </c>
      <c r="B26" s="21" t="s">
        <v>100</v>
      </c>
      <c r="C26" s="21"/>
      <c r="D26" s="21" t="s">
        <v>404</v>
      </c>
      <c r="E26" s="21"/>
      <c r="F26" s="21" t="s">
        <v>91</v>
      </c>
      <c r="G26" s="21" t="s">
        <v>92</v>
      </c>
      <c r="H26" s="21"/>
      <c r="I26" s="21"/>
      <c r="J26" s="21"/>
      <c r="K26" s="21"/>
      <c r="L26" s="21"/>
      <c r="M26" s="23">
        <v>0</v>
      </c>
      <c r="N26" s="22"/>
      <c r="O26" s="22"/>
      <c r="P26" s="21"/>
    </row>
    <row r="27" spans="1:16">
      <c r="A27" s="21" t="s">
        <v>93</v>
      </c>
      <c r="B27" s="21" t="s">
        <v>101</v>
      </c>
      <c r="C27" s="21"/>
      <c r="D27" s="21" t="s">
        <v>404</v>
      </c>
      <c r="E27" s="21"/>
      <c r="F27" s="21" t="s">
        <v>91</v>
      </c>
      <c r="G27" s="21" t="s">
        <v>92</v>
      </c>
      <c r="H27" s="21"/>
      <c r="I27" s="21"/>
      <c r="J27" s="21"/>
      <c r="K27" s="21"/>
      <c r="L27" s="21"/>
      <c r="M27" s="23">
        <v>0</v>
      </c>
      <c r="N27" s="22"/>
      <c r="O27" s="22"/>
      <c r="P27" s="21"/>
    </row>
    <row r="28" spans="1:16">
      <c r="A28" s="21" t="s">
        <v>93</v>
      </c>
      <c r="B28" s="21" t="s">
        <v>102</v>
      </c>
      <c r="C28" s="21"/>
      <c r="D28" s="21" t="s">
        <v>404</v>
      </c>
      <c r="E28" s="21"/>
      <c r="F28" s="21" t="s">
        <v>91</v>
      </c>
      <c r="G28" s="21" t="s">
        <v>92</v>
      </c>
      <c r="H28" s="21"/>
      <c r="I28" s="21"/>
      <c r="J28" s="21"/>
      <c r="K28" s="21"/>
      <c r="L28" s="21"/>
      <c r="M28" s="23">
        <v>0</v>
      </c>
      <c r="N28" s="22"/>
      <c r="O28" s="22"/>
      <c r="P28" s="21"/>
    </row>
  </sheetData>
  <sheetProtection sheet="1" objects="1" scenarios="1" sort="0" autoFilter="0"/>
  <mergeCells count="4">
    <mergeCell ref="A1:P1"/>
    <mergeCell ref="A3:F3"/>
    <mergeCell ref="H3:K3"/>
    <mergeCell ref="A17:P17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00000000-0002-0000-0100-000000000000}">
          <x14:formula1>
            <xm:f>'99_Lists'!$A$4:$A$5</xm:f>
          </x14:formula1>
          <xm:sqref>A19:A28</xm:sqref>
        </x14:dataValidation>
        <x14:dataValidation type="list" xr:uid="{00000000-0002-0000-0100-000001000000}">
          <x14:formula1>
            <xm:f>'99_Lists'!$B$4:$B$7</xm:f>
          </x14:formula1>
          <xm:sqref>D19:D28</xm:sqref>
        </x14:dataValidation>
        <x14:dataValidation type="list" xr:uid="{00000000-0002-0000-0100-000002000000}">
          <x14:formula1>
            <xm:f>'99_Lists'!$C$4:$C$10</xm:f>
          </x14:formula1>
          <xm:sqref>F19:F28</xm:sqref>
        </x14:dataValidation>
        <x14:dataValidation type="list" xr:uid="{00000000-0002-0000-0100-000003000000}">
          <x14:formula1>
            <xm:f>'99_Lists'!$D$4:$D$8</xm:f>
          </x14:formula1>
          <xm:sqref>G19:G28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9"/>
  <sheetViews>
    <sheetView workbookViewId="0">
      <selection sqref="A1:P1"/>
    </sheetView>
  </sheetViews>
  <sheetFormatPr defaultRowHeight="14.25"/>
  <cols>
    <col min="1" max="1" width="25" customWidth="1"/>
    <col min="2" max="2" width="22" customWidth="1"/>
    <col min="3" max="5" width="16" customWidth="1"/>
    <col min="6" max="6" width="32" customWidth="1"/>
    <col min="7" max="7" width="14" customWidth="1"/>
    <col min="8" max="9" width="16" customWidth="1"/>
    <col min="11" max="11" width="24" customWidth="1"/>
    <col min="12" max="12" width="14" customWidth="1"/>
    <col min="18" max="19" width="14" customWidth="1"/>
  </cols>
  <sheetData>
    <row r="1" spans="1:19" ht="27.95" customHeight="1">
      <c r="A1" s="2" t="s">
        <v>103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</row>
    <row r="2" spans="1:19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12" t="s">
        <v>104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3"/>
      <c r="R3" s="3"/>
      <c r="S3" s="3"/>
    </row>
    <row r="4" spans="1:19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21.95" customHeight="1">
      <c r="A5" s="5" t="s">
        <v>105</v>
      </c>
      <c r="B5" s="5"/>
      <c r="C5" s="5"/>
      <c r="D5" s="5"/>
      <c r="E5" s="3"/>
      <c r="F5" s="5" t="s">
        <v>106</v>
      </c>
      <c r="G5" s="5"/>
      <c r="H5" s="5"/>
      <c r="I5" s="5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">
      <c r="A6" s="13" t="s">
        <v>58</v>
      </c>
      <c r="B6" s="10">
        <f ca="1">'01_Setup'!B6</f>
        <v>46237</v>
      </c>
      <c r="C6" s="3"/>
      <c r="D6" s="3"/>
      <c r="E6" s="3"/>
      <c r="F6" s="13" t="s">
        <v>107</v>
      </c>
      <c r="G6" s="11">
        <f>COUNTIF('04_Compliance_Register'!N7:N156,"Overdue")</f>
        <v>0</v>
      </c>
      <c r="H6" s="3"/>
      <c r="I6" s="3"/>
      <c r="J6" s="14" t="s">
        <v>108</v>
      </c>
      <c r="K6" s="15" t="str">
        <f>IF(AND(B8=0,B9=0),"SETUP",IF(SUM(G6:G16)=0,"READY","REVIEW"))</f>
        <v>SETUP</v>
      </c>
      <c r="L6" s="3"/>
      <c r="M6" s="3"/>
      <c r="N6" s="3"/>
      <c r="O6" s="3"/>
      <c r="P6" s="3"/>
      <c r="Q6" s="3"/>
      <c r="R6" s="3"/>
      <c r="S6" s="3"/>
    </row>
    <row r="7" spans="1:19" ht="15">
      <c r="A7" s="13" t="s">
        <v>109</v>
      </c>
      <c r="B7" s="11">
        <f>COUNTIF('01_Setup'!A19:A28,"Yes")</f>
        <v>1</v>
      </c>
      <c r="C7" s="3"/>
      <c r="D7" s="3"/>
      <c r="E7" s="3"/>
      <c r="F7" s="13" t="s">
        <v>110</v>
      </c>
      <c r="G7" s="11">
        <f>COUNTIF('04_Compliance_Register'!N7:N156,"Due within 30 days")</f>
        <v>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">
      <c r="A8" s="13" t="s">
        <v>111</v>
      </c>
      <c r="B8" s="11">
        <f>COUNTIF('06_Asset_Components'!C7:C206,"&lt;&gt;")</f>
        <v>0</v>
      </c>
      <c r="C8" s="3"/>
      <c r="D8" s="3"/>
      <c r="E8" s="3"/>
      <c r="F8" s="13" t="s">
        <v>112</v>
      </c>
      <c r="G8" s="11">
        <f>COUNTIF('04_Compliance_Register'!N7:N156,"Due within 90 days")</f>
        <v>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">
      <c r="A9" s="13" t="s">
        <v>113</v>
      </c>
      <c r="B9" s="11">
        <f>COUNTIF('04_Compliance_Register'!C7:C156,"&lt;&gt;")</f>
        <v>0</v>
      </c>
      <c r="C9" s="3"/>
      <c r="D9" s="3"/>
      <c r="E9" s="3"/>
      <c r="F9" s="13" t="s">
        <v>114</v>
      </c>
      <c r="G9" s="11">
        <f>COUNTIF('04_Compliance_Register'!N7:N156,"Due within 180 days")</f>
        <v>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">
      <c r="A10" s="13" t="s">
        <v>115</v>
      </c>
      <c r="B10" s="16">
        <f>IF(B9=0,0,COUNTIF('04_Compliance_Register'!N7:N156,"Current")/B9)</f>
        <v>0</v>
      </c>
      <c r="C10" s="3"/>
      <c r="D10" s="3"/>
      <c r="E10" s="3"/>
      <c r="F10" s="13" t="s">
        <v>116</v>
      </c>
      <c r="G10" s="11">
        <f>COUNTIFS('04_Compliance_Register'!Q7:Q156,"&lt;&gt;",'04_Compliance_Register'!R7:R156,"")</f>
        <v>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>
      <c r="A11" s="13" t="s">
        <v>117</v>
      </c>
      <c r="B11" s="17">
        <f>'11_Cost_Reserve_Model'!E17</f>
        <v>0</v>
      </c>
      <c r="C11" s="3"/>
      <c r="D11" s="3"/>
      <c r="E11" s="3"/>
      <c r="F11" s="13" t="s">
        <v>118</v>
      </c>
      <c r="G11" s="11">
        <f>COUNTIF('05_Fire_Alarm_Schedule'!Z7:Z156,"Replace overdue")+COUNTIF('05_Fire_Alarm_Schedule'!Z7:Z156,"Test overdue")</f>
        <v>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">
      <c r="A12" s="13" t="s">
        <v>119</v>
      </c>
      <c r="B12" s="17">
        <f>'11_Cost_Reserve_Model'!F17</f>
        <v>0</v>
      </c>
      <c r="C12" s="3"/>
      <c r="D12" s="3"/>
      <c r="E12" s="3"/>
      <c r="F12" s="13" t="s">
        <v>120</v>
      </c>
      <c r="G12" s="11">
        <f>COUNTIFS('06_Asset_Components'!C7:C206,"&lt;&gt;",'06_Asset_Components'!T7:T206,"&lt;=1")</f>
        <v>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>
      <c r="A13" s="13" t="s">
        <v>121</v>
      </c>
      <c r="B13" s="17">
        <f>'11_Cost_Reserve_Model'!G17</f>
        <v>0</v>
      </c>
      <c r="C13" s="3"/>
      <c r="D13" s="3"/>
      <c r="E13" s="3"/>
      <c r="F13" s="13" t="s">
        <v>122</v>
      </c>
      <c r="G13" s="11">
        <f>COUNTIF('06_Asset_Components'!Q7:Q206,"&gt;=4")</f>
        <v>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">
      <c r="A14" s="13" t="s">
        <v>123</v>
      </c>
      <c r="B14" s="17">
        <f>'11_Cost_Reserve_Model'!D17</f>
        <v>0</v>
      </c>
      <c r="C14" s="3"/>
      <c r="D14" s="3"/>
      <c r="E14" s="3"/>
      <c r="F14" s="13" t="s">
        <v>124</v>
      </c>
      <c r="G14" s="11">
        <f>COUNTIF('07_Condition_Surveys'!J7:J156,"Critical")+COUNTIF('07_Condition_Surveys'!J7:J156,"High")</f>
        <v>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">
      <c r="A15" s="13" t="s">
        <v>125</v>
      </c>
      <c r="B15" s="17">
        <f>'11_Cost_Reserve_Model'!O17</f>
        <v>0</v>
      </c>
      <c r="C15" s="3"/>
      <c r="D15" s="3"/>
      <c r="E15" s="3"/>
      <c r="F15" s="13" t="s">
        <v>126</v>
      </c>
      <c r="G15" s="11">
        <f>COUNTIFS('12_Works_Quotes'!B7:B156,"&lt;&gt;",'12_Works_Quotes'!AA7:AA156,"&lt;&gt;Complete")</f>
        <v>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">
      <c r="A16" s="3"/>
      <c r="B16" s="3"/>
      <c r="C16" s="3"/>
      <c r="D16" s="3"/>
      <c r="E16" s="3"/>
      <c r="F16" s="13" t="s">
        <v>127</v>
      </c>
      <c r="G16" s="11">
        <f>COUNTIF('11_Cost_Reserve_Model'!S7:S16,"Shortfall")</f>
        <v>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21.95" customHeight="1">
      <c r="A18" s="5" t="s">
        <v>128</v>
      </c>
      <c r="B18" s="5"/>
      <c r="C18" s="5"/>
      <c r="D18" s="5"/>
      <c r="E18" s="5"/>
      <c r="F18" s="5"/>
      <c r="G18" s="5"/>
      <c r="H18" s="5"/>
      <c r="I18" s="5"/>
      <c r="J18" s="3"/>
      <c r="K18" s="5" t="s">
        <v>129</v>
      </c>
      <c r="L18" s="5"/>
      <c r="M18" s="5"/>
      <c r="N18" s="5"/>
      <c r="O18" s="5"/>
      <c r="P18" s="5"/>
      <c r="Q18" s="3"/>
      <c r="R18" s="3"/>
      <c r="S18" s="3"/>
    </row>
    <row r="19" spans="1:19" ht="30">
      <c r="A19" s="6" t="s">
        <v>130</v>
      </c>
      <c r="B19" s="6" t="s">
        <v>131</v>
      </c>
      <c r="C19" s="6" t="s">
        <v>132</v>
      </c>
      <c r="D19" s="6" t="s">
        <v>133</v>
      </c>
      <c r="E19" s="6" t="s">
        <v>134</v>
      </c>
      <c r="F19" s="6" t="s">
        <v>135</v>
      </c>
      <c r="G19" s="6" t="s">
        <v>136</v>
      </c>
      <c r="H19" s="6" t="s">
        <v>137</v>
      </c>
      <c r="I19" s="6" t="s">
        <v>138</v>
      </c>
      <c r="J19" s="3"/>
      <c r="K19" s="6" t="s">
        <v>139</v>
      </c>
      <c r="L19" s="6" t="s">
        <v>140</v>
      </c>
      <c r="M19" s="3"/>
      <c r="N19" s="3"/>
      <c r="O19" s="3"/>
      <c r="P19" s="3"/>
      <c r="Q19" s="3"/>
      <c r="R19" s="3" t="s">
        <v>141</v>
      </c>
      <c r="S19" s="3" t="s">
        <v>142</v>
      </c>
    </row>
    <row r="20" spans="1:19">
      <c r="A20" s="11" t="str">
        <f>IF('11_Cost_Reserve_Model'!B7="","",'11_Cost_Reserve_Model'!B7)</f>
        <v>P01</v>
      </c>
      <c r="B20" s="11" t="str">
        <f>IF(A20="","",IF('11_Cost_Reserve_Model'!C7="",A20,'11_Cost_Reserve_Model'!C7))</f>
        <v>P01</v>
      </c>
      <c r="C20" s="17">
        <f>IF(A20="","",'11_Cost_Reserve_Model'!D7)</f>
        <v>0</v>
      </c>
      <c r="D20" s="17">
        <f>IF(A20="","",'11_Cost_Reserve_Model'!E7)</f>
        <v>0</v>
      </c>
      <c r="E20" s="17">
        <f>IF(A20="","",'11_Cost_Reserve_Model'!F7)</f>
        <v>0</v>
      </c>
      <c r="F20" s="17">
        <f>IF(A20="","",'11_Cost_Reserve_Model'!G7)</f>
        <v>0</v>
      </c>
      <c r="G20" s="17">
        <f>IF(A20="","",'11_Cost_Reserve_Model'!O7)</f>
        <v>0</v>
      </c>
      <c r="H20" s="17">
        <f>IF(A20="","",'11_Cost_Reserve_Model'!R7)</f>
        <v>0</v>
      </c>
      <c r="I20" s="11" t="str">
        <f>IF(A20="","",'11_Cost_Reserve_Model'!S7)</f>
        <v>No forecast</v>
      </c>
      <c r="J20" s="3"/>
      <c r="K20" s="3" t="s">
        <v>143</v>
      </c>
      <c r="L20" s="11">
        <f>COUNTIF('04_Compliance_Register'!$N$7:$N$156,K20)</f>
        <v>0</v>
      </c>
      <c r="M20" s="3"/>
      <c r="N20" s="3"/>
      <c r="O20" s="3"/>
      <c r="P20" s="3"/>
      <c r="Q20" s="3"/>
      <c r="R20" s="3">
        <f>'10_30_Year_Plan'!A7</f>
        <v>2026</v>
      </c>
      <c r="S20" s="3">
        <f>'10_30_Year_Plan'!P7</f>
        <v>0</v>
      </c>
    </row>
    <row r="21" spans="1:19">
      <c r="A21" s="11" t="str">
        <f>IF('11_Cost_Reserve_Model'!B8="","",'11_Cost_Reserve_Model'!B8)</f>
        <v/>
      </c>
      <c r="B21" s="11" t="str">
        <f>IF(A21="","",IF('11_Cost_Reserve_Model'!C8="",A21,'11_Cost_Reserve_Model'!C8))</f>
        <v/>
      </c>
      <c r="C21" s="17" t="str">
        <f>IF(A21="","",'11_Cost_Reserve_Model'!D8)</f>
        <v/>
      </c>
      <c r="D21" s="17" t="str">
        <f>IF(A21="","",'11_Cost_Reserve_Model'!E8)</f>
        <v/>
      </c>
      <c r="E21" s="17" t="str">
        <f>IF(A21="","",'11_Cost_Reserve_Model'!F8)</f>
        <v/>
      </c>
      <c r="F21" s="17" t="str">
        <f>IF(A21="","",'11_Cost_Reserve_Model'!G8)</f>
        <v/>
      </c>
      <c r="G21" s="17" t="str">
        <f>IF(A21="","",'11_Cost_Reserve_Model'!O8)</f>
        <v/>
      </c>
      <c r="H21" s="17" t="str">
        <f>IF(A21="","",'11_Cost_Reserve_Model'!R8)</f>
        <v/>
      </c>
      <c r="I21" s="11" t="str">
        <f>IF(A21="","",'11_Cost_Reserve_Model'!S8)</f>
        <v/>
      </c>
      <c r="J21" s="3"/>
      <c r="K21" s="3" t="s">
        <v>110</v>
      </c>
      <c r="L21" s="11">
        <f>COUNTIF('04_Compliance_Register'!$N$7:$N$156,K21)</f>
        <v>0</v>
      </c>
      <c r="M21" s="3"/>
      <c r="N21" s="3"/>
      <c r="O21" s="3"/>
      <c r="P21" s="3"/>
      <c r="Q21" s="3"/>
      <c r="R21" s="3">
        <f>'10_30_Year_Plan'!A8</f>
        <v>2027</v>
      </c>
      <c r="S21" s="3">
        <f>'10_30_Year_Plan'!P8</f>
        <v>0</v>
      </c>
    </row>
    <row r="22" spans="1:19">
      <c r="A22" s="11" t="str">
        <f>IF('11_Cost_Reserve_Model'!B9="","",'11_Cost_Reserve_Model'!B9)</f>
        <v/>
      </c>
      <c r="B22" s="11" t="str">
        <f>IF(A22="","",IF('11_Cost_Reserve_Model'!C9="",A22,'11_Cost_Reserve_Model'!C9))</f>
        <v/>
      </c>
      <c r="C22" s="17" t="str">
        <f>IF(A22="","",'11_Cost_Reserve_Model'!D9)</f>
        <v/>
      </c>
      <c r="D22" s="17" t="str">
        <f>IF(A22="","",'11_Cost_Reserve_Model'!E9)</f>
        <v/>
      </c>
      <c r="E22" s="17" t="str">
        <f>IF(A22="","",'11_Cost_Reserve_Model'!F9)</f>
        <v/>
      </c>
      <c r="F22" s="17" t="str">
        <f>IF(A22="","",'11_Cost_Reserve_Model'!G9)</f>
        <v/>
      </c>
      <c r="G22" s="17" t="str">
        <f>IF(A22="","",'11_Cost_Reserve_Model'!O9)</f>
        <v/>
      </c>
      <c r="H22" s="17" t="str">
        <f>IF(A22="","",'11_Cost_Reserve_Model'!R9)</f>
        <v/>
      </c>
      <c r="I22" s="11" t="str">
        <f>IF(A22="","",'11_Cost_Reserve_Model'!S9)</f>
        <v/>
      </c>
      <c r="J22" s="3"/>
      <c r="K22" s="3" t="s">
        <v>112</v>
      </c>
      <c r="L22" s="11">
        <f>COUNTIF('04_Compliance_Register'!$N$7:$N$156,K22)</f>
        <v>0</v>
      </c>
      <c r="M22" s="3"/>
      <c r="N22" s="3"/>
      <c r="O22" s="3"/>
      <c r="P22" s="3"/>
      <c r="Q22" s="3"/>
      <c r="R22" s="3">
        <f>'10_30_Year_Plan'!A9</f>
        <v>2028</v>
      </c>
      <c r="S22" s="3">
        <f>'10_30_Year_Plan'!P9</f>
        <v>0</v>
      </c>
    </row>
    <row r="23" spans="1:19">
      <c r="A23" s="11" t="str">
        <f>IF('11_Cost_Reserve_Model'!B10="","",'11_Cost_Reserve_Model'!B10)</f>
        <v/>
      </c>
      <c r="B23" s="11" t="str">
        <f>IF(A23="","",IF('11_Cost_Reserve_Model'!C10="",A23,'11_Cost_Reserve_Model'!C10))</f>
        <v/>
      </c>
      <c r="C23" s="17" t="str">
        <f>IF(A23="","",'11_Cost_Reserve_Model'!D10)</f>
        <v/>
      </c>
      <c r="D23" s="17" t="str">
        <f>IF(A23="","",'11_Cost_Reserve_Model'!E10)</f>
        <v/>
      </c>
      <c r="E23" s="17" t="str">
        <f>IF(A23="","",'11_Cost_Reserve_Model'!F10)</f>
        <v/>
      </c>
      <c r="F23" s="17" t="str">
        <f>IF(A23="","",'11_Cost_Reserve_Model'!G10)</f>
        <v/>
      </c>
      <c r="G23" s="17" t="str">
        <f>IF(A23="","",'11_Cost_Reserve_Model'!O10)</f>
        <v/>
      </c>
      <c r="H23" s="17" t="str">
        <f>IF(A23="","",'11_Cost_Reserve_Model'!R10)</f>
        <v/>
      </c>
      <c r="I23" s="11" t="str">
        <f>IF(A23="","",'11_Cost_Reserve_Model'!S10)</f>
        <v/>
      </c>
      <c r="J23" s="3"/>
      <c r="K23" s="3" t="s">
        <v>114</v>
      </c>
      <c r="L23" s="11">
        <f>COUNTIF('04_Compliance_Register'!$N$7:$N$156,K23)</f>
        <v>0</v>
      </c>
      <c r="M23" s="3"/>
      <c r="N23" s="3"/>
      <c r="O23" s="3"/>
      <c r="P23" s="3"/>
      <c r="Q23" s="3"/>
      <c r="R23" s="3">
        <f>'10_30_Year_Plan'!A10</f>
        <v>2029</v>
      </c>
      <c r="S23" s="3">
        <f>'10_30_Year_Plan'!P10</f>
        <v>0</v>
      </c>
    </row>
    <row r="24" spans="1:19">
      <c r="A24" s="11" t="str">
        <f>IF('11_Cost_Reserve_Model'!B11="","",'11_Cost_Reserve_Model'!B11)</f>
        <v/>
      </c>
      <c r="B24" s="11" t="str">
        <f>IF(A24="","",IF('11_Cost_Reserve_Model'!C11="",A24,'11_Cost_Reserve_Model'!C11))</f>
        <v/>
      </c>
      <c r="C24" s="17" t="str">
        <f>IF(A24="","",'11_Cost_Reserve_Model'!D11)</f>
        <v/>
      </c>
      <c r="D24" s="17" t="str">
        <f>IF(A24="","",'11_Cost_Reserve_Model'!E11)</f>
        <v/>
      </c>
      <c r="E24" s="17" t="str">
        <f>IF(A24="","",'11_Cost_Reserve_Model'!F11)</f>
        <v/>
      </c>
      <c r="F24" s="17" t="str">
        <f>IF(A24="","",'11_Cost_Reserve_Model'!G11)</f>
        <v/>
      </c>
      <c r="G24" s="17" t="str">
        <f>IF(A24="","",'11_Cost_Reserve_Model'!O11)</f>
        <v/>
      </c>
      <c r="H24" s="17" t="str">
        <f>IF(A24="","",'11_Cost_Reserve_Model'!R11)</f>
        <v/>
      </c>
      <c r="I24" s="11" t="str">
        <f>IF(A24="","",'11_Cost_Reserve_Model'!S11)</f>
        <v/>
      </c>
      <c r="J24" s="3"/>
      <c r="K24" s="3" t="s">
        <v>144</v>
      </c>
      <c r="L24" s="11">
        <f>COUNTIF('04_Compliance_Register'!$N$7:$N$156,K24)</f>
        <v>0</v>
      </c>
      <c r="M24" s="3"/>
      <c r="N24" s="3"/>
      <c r="O24" s="3"/>
      <c r="P24" s="3"/>
      <c r="Q24" s="3"/>
      <c r="R24" s="3">
        <f>'10_30_Year_Plan'!A11</f>
        <v>2030</v>
      </c>
      <c r="S24" s="3">
        <f>'10_30_Year_Plan'!P11</f>
        <v>0</v>
      </c>
    </row>
    <row r="25" spans="1:19">
      <c r="A25" s="11" t="str">
        <f>IF('11_Cost_Reserve_Model'!B12="","",'11_Cost_Reserve_Model'!B12)</f>
        <v/>
      </c>
      <c r="B25" s="11" t="str">
        <f>IF(A25="","",IF('11_Cost_Reserve_Model'!C12="",A25,'11_Cost_Reserve_Model'!C12))</f>
        <v/>
      </c>
      <c r="C25" s="17" t="str">
        <f>IF(A25="","",'11_Cost_Reserve_Model'!D12)</f>
        <v/>
      </c>
      <c r="D25" s="17" t="str">
        <f>IF(A25="","",'11_Cost_Reserve_Model'!E12)</f>
        <v/>
      </c>
      <c r="E25" s="17" t="str">
        <f>IF(A25="","",'11_Cost_Reserve_Model'!F12)</f>
        <v/>
      </c>
      <c r="F25" s="17" t="str">
        <f>IF(A25="","",'11_Cost_Reserve_Model'!G12)</f>
        <v/>
      </c>
      <c r="G25" s="17" t="str">
        <f>IF(A25="","",'11_Cost_Reserve_Model'!O12)</f>
        <v/>
      </c>
      <c r="H25" s="17" t="str">
        <f>IF(A25="","",'11_Cost_Reserve_Model'!R12)</f>
        <v/>
      </c>
      <c r="I25" s="11" t="str">
        <f>IF(A25="","",'11_Cost_Reserve_Model'!S12)</f>
        <v/>
      </c>
      <c r="J25" s="3"/>
      <c r="K25" s="3" t="s">
        <v>145</v>
      </c>
      <c r="L25" s="11">
        <f>COUNTIF('04_Compliance_Register'!$N$7:$N$156,K25)</f>
        <v>0</v>
      </c>
      <c r="M25" s="3"/>
      <c r="N25" s="3"/>
      <c r="O25" s="3"/>
      <c r="P25" s="3"/>
      <c r="Q25" s="3"/>
      <c r="R25" s="3">
        <f>'10_30_Year_Plan'!A12</f>
        <v>2031</v>
      </c>
      <c r="S25" s="3">
        <f>'10_30_Year_Plan'!P12</f>
        <v>0</v>
      </c>
    </row>
    <row r="26" spans="1:19">
      <c r="A26" s="11" t="str">
        <f>IF('11_Cost_Reserve_Model'!B13="","",'11_Cost_Reserve_Model'!B13)</f>
        <v/>
      </c>
      <c r="B26" s="11" t="str">
        <f>IF(A26="","",IF('11_Cost_Reserve_Model'!C13="",A26,'11_Cost_Reserve_Model'!C13))</f>
        <v/>
      </c>
      <c r="C26" s="17" t="str">
        <f>IF(A26="","",'11_Cost_Reserve_Model'!D13)</f>
        <v/>
      </c>
      <c r="D26" s="17" t="str">
        <f>IF(A26="","",'11_Cost_Reserve_Model'!E13)</f>
        <v/>
      </c>
      <c r="E26" s="17" t="str">
        <f>IF(A26="","",'11_Cost_Reserve_Model'!F13)</f>
        <v/>
      </c>
      <c r="F26" s="17" t="str">
        <f>IF(A26="","",'11_Cost_Reserve_Model'!G13)</f>
        <v/>
      </c>
      <c r="G26" s="17" t="str">
        <f>IF(A26="","",'11_Cost_Reserve_Model'!O13)</f>
        <v/>
      </c>
      <c r="H26" s="17" t="str">
        <f>IF(A26="","",'11_Cost_Reserve_Model'!R13)</f>
        <v/>
      </c>
      <c r="I26" s="11" t="str">
        <f>IF(A26="","",'11_Cost_Reserve_Model'!S13)</f>
        <v/>
      </c>
      <c r="J26" s="3"/>
      <c r="K26" s="3" t="s">
        <v>146</v>
      </c>
      <c r="L26" s="11">
        <f>COUNTIF('04_Compliance_Register'!$N$7:$N$156,K26)</f>
        <v>0</v>
      </c>
      <c r="M26" s="3"/>
      <c r="N26" s="3"/>
      <c r="O26" s="3"/>
      <c r="P26" s="3"/>
      <c r="Q26" s="3"/>
      <c r="R26" s="3">
        <f>'10_30_Year_Plan'!A13</f>
        <v>2032</v>
      </c>
      <c r="S26" s="3">
        <f>'10_30_Year_Plan'!P13</f>
        <v>0</v>
      </c>
    </row>
    <row r="27" spans="1:19">
      <c r="A27" s="11" t="str">
        <f>IF('11_Cost_Reserve_Model'!B14="","",'11_Cost_Reserve_Model'!B14)</f>
        <v/>
      </c>
      <c r="B27" s="11" t="str">
        <f>IF(A27="","",IF('11_Cost_Reserve_Model'!C14="",A27,'11_Cost_Reserve_Model'!C14))</f>
        <v/>
      </c>
      <c r="C27" s="17" t="str">
        <f>IF(A27="","",'11_Cost_Reserve_Model'!D14)</f>
        <v/>
      </c>
      <c r="D27" s="17" t="str">
        <f>IF(A27="","",'11_Cost_Reserve_Model'!E14)</f>
        <v/>
      </c>
      <c r="E27" s="17" t="str">
        <f>IF(A27="","",'11_Cost_Reserve_Model'!F14)</f>
        <v/>
      </c>
      <c r="F27" s="17" t="str">
        <f>IF(A27="","",'11_Cost_Reserve_Model'!G14)</f>
        <v/>
      </c>
      <c r="G27" s="17" t="str">
        <f>IF(A27="","",'11_Cost_Reserve_Model'!O14)</f>
        <v/>
      </c>
      <c r="H27" s="17" t="str">
        <f>IF(A27="","",'11_Cost_Reserve_Model'!R14)</f>
        <v/>
      </c>
      <c r="I27" s="11" t="str">
        <f>IF(A27="","",'11_Cost_Reserve_Model'!S14)</f>
        <v/>
      </c>
      <c r="J27" s="3"/>
      <c r="K27" s="3"/>
      <c r="L27" s="3"/>
      <c r="M27" s="3"/>
      <c r="N27" s="3"/>
      <c r="O27" s="3"/>
      <c r="P27" s="3"/>
      <c r="Q27" s="3"/>
      <c r="R27" s="3">
        <f>'10_30_Year_Plan'!A14</f>
        <v>2033</v>
      </c>
      <c r="S27" s="3">
        <f>'10_30_Year_Plan'!P14</f>
        <v>0</v>
      </c>
    </row>
    <row r="28" spans="1:19">
      <c r="A28" s="11" t="str">
        <f>IF('11_Cost_Reserve_Model'!B15="","",'11_Cost_Reserve_Model'!B15)</f>
        <v/>
      </c>
      <c r="B28" s="11" t="str">
        <f>IF(A28="","",IF('11_Cost_Reserve_Model'!C15="",A28,'11_Cost_Reserve_Model'!C15))</f>
        <v/>
      </c>
      <c r="C28" s="17" t="str">
        <f>IF(A28="","",'11_Cost_Reserve_Model'!D15)</f>
        <v/>
      </c>
      <c r="D28" s="17" t="str">
        <f>IF(A28="","",'11_Cost_Reserve_Model'!E15)</f>
        <v/>
      </c>
      <c r="E28" s="17" t="str">
        <f>IF(A28="","",'11_Cost_Reserve_Model'!F15)</f>
        <v/>
      </c>
      <c r="F28" s="17" t="str">
        <f>IF(A28="","",'11_Cost_Reserve_Model'!G15)</f>
        <v/>
      </c>
      <c r="G28" s="17" t="str">
        <f>IF(A28="","",'11_Cost_Reserve_Model'!O15)</f>
        <v/>
      </c>
      <c r="H28" s="17" t="str">
        <f>IF(A28="","",'11_Cost_Reserve_Model'!R15)</f>
        <v/>
      </c>
      <c r="I28" s="11" t="str">
        <f>IF(A28="","",'11_Cost_Reserve_Model'!S15)</f>
        <v/>
      </c>
      <c r="J28" s="3"/>
      <c r="K28" s="3"/>
      <c r="L28" s="3"/>
      <c r="M28" s="3"/>
      <c r="N28" s="3"/>
      <c r="O28" s="3"/>
      <c r="P28" s="3"/>
      <c r="Q28" s="3"/>
      <c r="R28" s="3">
        <f>'10_30_Year_Plan'!A15</f>
        <v>2034</v>
      </c>
      <c r="S28" s="3">
        <f>'10_30_Year_Plan'!P15</f>
        <v>0</v>
      </c>
    </row>
    <row r="29" spans="1:19">
      <c r="A29" s="11" t="str">
        <f>IF('11_Cost_Reserve_Model'!B16="","",'11_Cost_Reserve_Model'!B16)</f>
        <v/>
      </c>
      <c r="B29" s="11" t="str">
        <f>IF(A29="","",IF('11_Cost_Reserve_Model'!C16="",A29,'11_Cost_Reserve_Model'!C16))</f>
        <v/>
      </c>
      <c r="C29" s="17" t="str">
        <f>IF(A29="","",'11_Cost_Reserve_Model'!D16)</f>
        <v/>
      </c>
      <c r="D29" s="17" t="str">
        <f>IF(A29="","",'11_Cost_Reserve_Model'!E16)</f>
        <v/>
      </c>
      <c r="E29" s="17" t="str">
        <f>IF(A29="","",'11_Cost_Reserve_Model'!F16)</f>
        <v/>
      </c>
      <c r="F29" s="17" t="str">
        <f>IF(A29="","",'11_Cost_Reserve_Model'!G16)</f>
        <v/>
      </c>
      <c r="G29" s="17" t="str">
        <f>IF(A29="","",'11_Cost_Reserve_Model'!O16)</f>
        <v/>
      </c>
      <c r="H29" s="17" t="str">
        <f>IF(A29="","",'11_Cost_Reserve_Model'!R16)</f>
        <v/>
      </c>
      <c r="I29" s="11" t="str">
        <f>IF(A29="","",'11_Cost_Reserve_Model'!S16)</f>
        <v/>
      </c>
      <c r="J29" s="3"/>
      <c r="K29" s="3"/>
      <c r="L29" s="3"/>
      <c r="M29" s="3"/>
      <c r="N29" s="3"/>
      <c r="O29" s="3"/>
      <c r="P29" s="3"/>
      <c r="Q29" s="3"/>
      <c r="R29" s="3">
        <f>'10_30_Year_Plan'!A16</f>
        <v>2035</v>
      </c>
      <c r="S29" s="3">
        <f>'10_30_Year_Plan'!P16</f>
        <v>0</v>
      </c>
    </row>
    <row r="30" spans="1:19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>
        <f>'10_30_Year_Plan'!A17</f>
        <v>2036</v>
      </c>
      <c r="S30" s="3">
        <f>'10_30_Year_Plan'!P17</f>
        <v>0</v>
      </c>
    </row>
    <row r="31" spans="1:19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>
        <f>'10_30_Year_Plan'!A18</f>
        <v>2037</v>
      </c>
      <c r="S31" s="3">
        <f>'10_30_Year_Plan'!P18</f>
        <v>0</v>
      </c>
    </row>
    <row r="32" spans="1:19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>
        <f>'10_30_Year_Plan'!A19</f>
        <v>2038</v>
      </c>
      <c r="S32" s="3">
        <f>'10_30_Year_Plan'!P19</f>
        <v>0</v>
      </c>
    </row>
    <row r="33" spans="1:19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f>'10_30_Year_Plan'!A20</f>
        <v>2039</v>
      </c>
      <c r="S33" s="3">
        <f>'10_30_Year_Plan'!P20</f>
        <v>0</v>
      </c>
    </row>
    <row r="34" spans="1:19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>
        <f>'10_30_Year_Plan'!A21</f>
        <v>2040</v>
      </c>
      <c r="S34" s="3">
        <f>'10_30_Year_Plan'!P21</f>
        <v>0</v>
      </c>
    </row>
    <row r="35" spans="1:19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>
        <f>'10_30_Year_Plan'!A22</f>
        <v>2041</v>
      </c>
      <c r="S35" s="3">
        <f>'10_30_Year_Plan'!P22</f>
        <v>0</v>
      </c>
    </row>
    <row r="36" spans="1:19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>
        <f>'10_30_Year_Plan'!A23</f>
        <v>2042</v>
      </c>
      <c r="S36" s="3">
        <f>'10_30_Year_Plan'!P23</f>
        <v>0</v>
      </c>
    </row>
    <row r="37" spans="1:19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>
        <f>'10_30_Year_Plan'!A24</f>
        <v>2043</v>
      </c>
      <c r="S37" s="3">
        <f>'10_30_Year_Plan'!P24</f>
        <v>0</v>
      </c>
    </row>
    <row r="38" spans="1:19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>
        <f>'10_30_Year_Plan'!A25</f>
        <v>2044</v>
      </c>
      <c r="S38" s="3">
        <f>'10_30_Year_Plan'!P25</f>
        <v>0</v>
      </c>
    </row>
    <row r="39" spans="1:1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>
        <f>'10_30_Year_Plan'!A26</f>
        <v>2045</v>
      </c>
      <c r="S39" s="3">
        <f>'10_30_Year_Plan'!P26</f>
        <v>0</v>
      </c>
    </row>
    <row r="40" spans="1:19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>
        <f>'10_30_Year_Plan'!A27</f>
        <v>2046</v>
      </c>
      <c r="S40" s="3">
        <f>'10_30_Year_Plan'!P27</f>
        <v>0</v>
      </c>
    </row>
    <row r="41" spans="1:19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>
        <f>'10_30_Year_Plan'!A28</f>
        <v>2047</v>
      </c>
      <c r="S41" s="3">
        <f>'10_30_Year_Plan'!P28</f>
        <v>0</v>
      </c>
    </row>
    <row r="42" spans="1:19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>
        <f>'10_30_Year_Plan'!A29</f>
        <v>2048</v>
      </c>
      <c r="S42" s="3">
        <f>'10_30_Year_Plan'!P29</f>
        <v>0</v>
      </c>
    </row>
    <row r="43" spans="1:19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>
        <f>'10_30_Year_Plan'!A30</f>
        <v>2049</v>
      </c>
      <c r="S43" s="3">
        <f>'10_30_Year_Plan'!P30</f>
        <v>0</v>
      </c>
    </row>
    <row r="44" spans="1:19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>
        <f>'10_30_Year_Plan'!A31</f>
        <v>2050</v>
      </c>
      <c r="S44" s="3">
        <f>'10_30_Year_Plan'!P31</f>
        <v>0</v>
      </c>
    </row>
    <row r="45" spans="1:19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>
        <f>'10_30_Year_Plan'!A32</f>
        <v>2051</v>
      </c>
      <c r="S45" s="3">
        <f>'10_30_Year_Plan'!P32</f>
        <v>0</v>
      </c>
    </row>
    <row r="46" spans="1:19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>
        <f>'10_30_Year_Plan'!A33</f>
        <v>2052</v>
      </c>
      <c r="S46" s="3">
        <f>'10_30_Year_Plan'!P33</f>
        <v>0</v>
      </c>
    </row>
    <row r="47" spans="1:19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>
        <f>'10_30_Year_Plan'!A34</f>
        <v>2053</v>
      </c>
      <c r="S47" s="3">
        <f>'10_30_Year_Plan'!P34</f>
        <v>0</v>
      </c>
    </row>
    <row r="48" spans="1:19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>
        <f>'10_30_Year_Plan'!A35</f>
        <v>2054</v>
      </c>
      <c r="S48" s="3">
        <f>'10_30_Year_Plan'!P35</f>
        <v>0</v>
      </c>
    </row>
    <row r="49" spans="1:1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>
        <f>'10_30_Year_Plan'!A36</f>
        <v>2055</v>
      </c>
      <c r="S49" s="3">
        <f>'10_30_Year_Plan'!P36</f>
        <v>0</v>
      </c>
    </row>
  </sheetData>
  <sheetProtection sheet="1" objects="1" scenarios="1" sort="0" autoFilter="0"/>
  <mergeCells count="6">
    <mergeCell ref="A1:P1"/>
    <mergeCell ref="A3:P3"/>
    <mergeCell ref="A5:D5"/>
    <mergeCell ref="F5:I5"/>
    <mergeCell ref="A18:I18"/>
    <mergeCell ref="K18:P18"/>
  </mergeCells>
  <conditionalFormatting sqref="G6:G16">
    <cfRule type="expression" dxfId="278" priority="1">
      <formula>G6&gt;0</formula>
    </cfRule>
    <cfRule type="expression" dxfId="277" priority="2">
      <formula>G6=0</formula>
    </cfRule>
  </conditionalFormatting>
  <conditionalFormatting sqref="I20:I29">
    <cfRule type="expression" dxfId="276" priority="3">
      <formula>I20="Shortfall"</formula>
    </cfRule>
    <cfRule type="expression" dxfId="275" priority="4">
      <formula>I20="Funded"</formula>
    </cfRule>
  </conditionalFormatting>
  <conditionalFormatting sqref="K6">
    <cfRule type="expression" dxfId="274" priority="5">
      <formula>K6="REVIEW"</formula>
    </cfRule>
    <cfRule type="expression" dxfId="273" priority="8">
      <formula>K6="SETUP"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16"/>
  <sheetViews>
    <sheetView workbookViewId="0">
      <selection sqref="A1:W1"/>
    </sheetView>
  </sheetViews>
  <sheetFormatPr defaultRowHeight="14.25"/>
  <cols>
    <col min="1" max="2" width="14" customWidth="1"/>
    <col min="3" max="3" width="25" customWidth="1"/>
    <col min="4" max="4" width="18" customWidth="1"/>
    <col min="5" max="5" width="34" customWidth="1"/>
    <col min="6" max="7" width="20" customWidth="1"/>
    <col min="8" max="10" width="12" customWidth="1"/>
    <col min="11" max="14" width="22" customWidth="1"/>
    <col min="15" max="19" width="18" customWidth="1"/>
    <col min="20" max="20" width="14" customWidth="1"/>
    <col min="21" max="22" width="16" customWidth="1"/>
    <col min="23" max="23" width="34" customWidth="1"/>
  </cols>
  <sheetData>
    <row r="1" spans="1:48" ht="27.95" customHeight="1">
      <c r="A1" s="18" t="s">
        <v>147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48">
      <c r="A3" s="4" t="s">
        <v>148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4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4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48" ht="30">
      <c r="A6" s="6" t="s">
        <v>72</v>
      </c>
      <c r="B6" s="6" t="s">
        <v>73</v>
      </c>
      <c r="C6" s="6" t="s">
        <v>74</v>
      </c>
      <c r="D6" s="6" t="s">
        <v>75</v>
      </c>
      <c r="E6" s="6" t="s">
        <v>76</v>
      </c>
      <c r="F6" s="6" t="s">
        <v>77</v>
      </c>
      <c r="G6" s="6" t="s">
        <v>78</v>
      </c>
      <c r="H6" s="6" t="s">
        <v>149</v>
      </c>
      <c r="I6" s="6" t="s">
        <v>79</v>
      </c>
      <c r="J6" s="6" t="s">
        <v>80</v>
      </c>
      <c r="K6" s="6" t="s">
        <v>81</v>
      </c>
      <c r="L6" s="6" t="s">
        <v>150</v>
      </c>
      <c r="M6" s="6" t="s">
        <v>82</v>
      </c>
      <c r="N6" s="6" t="s">
        <v>151</v>
      </c>
      <c r="O6" s="6" t="s">
        <v>152</v>
      </c>
      <c r="P6" s="6" t="s">
        <v>153</v>
      </c>
      <c r="Q6" s="6" t="s">
        <v>154</v>
      </c>
      <c r="R6" s="6" t="s">
        <v>155</v>
      </c>
      <c r="S6" s="6" t="s">
        <v>156</v>
      </c>
      <c r="T6" s="6" t="s">
        <v>157</v>
      </c>
      <c r="U6" s="6" t="s">
        <v>158</v>
      </c>
      <c r="V6" s="6" t="s">
        <v>159</v>
      </c>
      <c r="W6" s="6" t="s">
        <v>160</v>
      </c>
    </row>
    <row r="7" spans="1:48">
      <c r="A7" s="25" t="str">
        <f>IF('01_Setup'!A19="Yes",'01_Setup'!A19,"")</f>
        <v>Yes</v>
      </c>
      <c r="B7" s="25" t="str">
        <f>IF('01_Setup'!A19="Yes",'01_Setup'!B19,"")</f>
        <v>P01</v>
      </c>
      <c r="C7" s="25" t="str">
        <f>IF('01_Setup'!A19="Yes",IFERROR('01_Setup'!C19&amp;"",""),"")</f>
        <v/>
      </c>
      <c r="D7" s="25" t="str">
        <f>IF('01_Setup'!A19="Yes",'01_Setup'!D19,"")</f>
        <v>Scotland</v>
      </c>
      <c r="E7" s="25" t="str">
        <f>IF('01_Setup'!A19="Yes",IFERROR('01_Setup'!E19&amp;"",""),"")</f>
        <v/>
      </c>
      <c r="F7" s="25" t="str">
        <f>IF('01_Setup'!A19="Yes",'01_Setup'!F19,"")</f>
        <v>House</v>
      </c>
      <c r="G7" s="25" t="str">
        <f>IF('01_Setup'!A19="Yes",'01_Setup'!G19,"")</f>
        <v>Freehold</v>
      </c>
      <c r="H7" s="21"/>
      <c r="I7" s="25" t="str">
        <f>IF('01_Setup'!A19="Yes",IFERROR('01_Setup'!H19&amp;"",""),"")</f>
        <v/>
      </c>
      <c r="J7" s="25" t="str">
        <f>IF('01_Setup'!A19="Yes",IFERROR('01_Setup'!I19&amp;"",""),"")</f>
        <v/>
      </c>
      <c r="K7" s="25" t="str">
        <f>IF('01_Setup'!A19="Yes",IFERROR('01_Setup'!J19&amp;"",""),"")</f>
        <v/>
      </c>
      <c r="L7" s="21"/>
      <c r="M7" s="25" t="str">
        <f>IF('01_Setup'!A19="Yes",IFERROR('01_Setup'!K19&amp;"",""),"")</f>
        <v/>
      </c>
      <c r="N7" s="25" t="str">
        <f>IF('01_Setup'!A19="Yes",IFERROR('01_Setup'!L19&amp;"",""),"")</f>
        <v/>
      </c>
      <c r="O7" s="21"/>
      <c r="P7" s="21"/>
      <c r="Q7" s="21"/>
      <c r="R7" s="21"/>
      <c r="S7" s="21"/>
      <c r="T7" s="22"/>
      <c r="U7" s="21"/>
      <c r="V7" s="21"/>
      <c r="W7" s="21"/>
    </row>
    <row r="8" spans="1:48">
      <c r="A8" s="25" t="str">
        <f>IF('01_Setup'!A20="Yes",'01_Setup'!A20,"")</f>
        <v/>
      </c>
      <c r="B8" s="25" t="str">
        <f>IF('01_Setup'!A20="Yes",'01_Setup'!B20,"")</f>
        <v/>
      </c>
      <c r="C8" s="25" t="str">
        <f>IF('01_Setup'!A20="Yes",IFERROR('01_Setup'!C20&amp;"",""),"")</f>
        <v/>
      </c>
      <c r="D8" s="25" t="str">
        <f>IF('01_Setup'!A20="Yes",'01_Setup'!D20,"")</f>
        <v/>
      </c>
      <c r="E8" s="25" t="str">
        <f>IF('01_Setup'!A20="Yes",IFERROR('01_Setup'!E20&amp;"",""),"")</f>
        <v/>
      </c>
      <c r="F8" s="25" t="str">
        <f>IF('01_Setup'!A20="Yes",'01_Setup'!F20,"")</f>
        <v/>
      </c>
      <c r="G8" s="25" t="str">
        <f>IF('01_Setup'!A20="Yes",'01_Setup'!G20,"")</f>
        <v/>
      </c>
      <c r="H8" s="21"/>
      <c r="I8" s="25" t="str">
        <f>IF('01_Setup'!A20="Yes",IFERROR('01_Setup'!H20&amp;"",""),"")</f>
        <v/>
      </c>
      <c r="J8" s="25" t="str">
        <f>IF('01_Setup'!A20="Yes",IFERROR('01_Setup'!I20&amp;"",""),"")</f>
        <v/>
      </c>
      <c r="K8" s="25" t="str">
        <f>IF('01_Setup'!A20="Yes",IFERROR('01_Setup'!J20&amp;"",""),"")</f>
        <v/>
      </c>
      <c r="L8" s="21"/>
      <c r="M8" s="25" t="str">
        <f>IF('01_Setup'!A20="Yes",IFERROR('01_Setup'!K20&amp;"",""),"")</f>
        <v/>
      </c>
      <c r="N8" s="25" t="str">
        <f>IF('01_Setup'!A20="Yes",IFERROR('01_Setup'!L20&amp;"",""),"")</f>
        <v/>
      </c>
      <c r="O8" s="21"/>
      <c r="P8" s="21"/>
      <c r="Q8" s="21"/>
      <c r="R8" s="21"/>
      <c r="S8" s="21"/>
      <c r="T8" s="22"/>
      <c r="U8" s="21"/>
      <c r="V8" s="21"/>
      <c r="W8" s="21"/>
    </row>
    <row r="9" spans="1:48">
      <c r="A9" s="25" t="str">
        <f>IF('01_Setup'!A21="Yes",'01_Setup'!A21,"")</f>
        <v/>
      </c>
      <c r="B9" s="25" t="str">
        <f>IF('01_Setup'!A21="Yes",'01_Setup'!B21,"")</f>
        <v/>
      </c>
      <c r="C9" s="25" t="str">
        <f>IF('01_Setup'!A21="Yes",IFERROR('01_Setup'!C21&amp;"",""),"")</f>
        <v/>
      </c>
      <c r="D9" s="25" t="str">
        <f>IF('01_Setup'!A21="Yes",'01_Setup'!D21,"")</f>
        <v/>
      </c>
      <c r="E9" s="25" t="str">
        <f>IF('01_Setup'!A21="Yes",IFERROR('01_Setup'!E21&amp;"",""),"")</f>
        <v/>
      </c>
      <c r="F9" s="25" t="str">
        <f>IF('01_Setup'!A21="Yes",'01_Setup'!F21,"")</f>
        <v/>
      </c>
      <c r="G9" s="25" t="str">
        <f>IF('01_Setup'!A21="Yes",'01_Setup'!G21,"")</f>
        <v/>
      </c>
      <c r="H9" s="21"/>
      <c r="I9" s="25" t="str">
        <f>IF('01_Setup'!A21="Yes",IFERROR('01_Setup'!H21&amp;"",""),"")</f>
        <v/>
      </c>
      <c r="J9" s="25" t="str">
        <f>IF('01_Setup'!A21="Yes",IFERROR('01_Setup'!I21&amp;"",""),"")</f>
        <v/>
      </c>
      <c r="K9" s="25" t="str">
        <f>IF('01_Setup'!A21="Yes",IFERROR('01_Setup'!J21&amp;"",""),"")</f>
        <v/>
      </c>
      <c r="L9" s="21"/>
      <c r="M9" s="25" t="str">
        <f>IF('01_Setup'!A21="Yes",IFERROR('01_Setup'!K21&amp;"",""),"")</f>
        <v/>
      </c>
      <c r="N9" s="25" t="str">
        <f>IF('01_Setup'!A21="Yes",IFERROR('01_Setup'!L21&amp;"",""),"")</f>
        <v/>
      </c>
      <c r="O9" s="21"/>
      <c r="P9" s="21"/>
      <c r="Q9" s="21"/>
      <c r="R9" s="21"/>
      <c r="S9" s="21"/>
      <c r="T9" s="22"/>
      <c r="U9" s="21"/>
      <c r="V9" s="21"/>
      <c r="W9" s="21"/>
    </row>
    <row r="10" spans="1:48">
      <c r="A10" s="25" t="str">
        <f>IF('01_Setup'!A22="Yes",'01_Setup'!A22,"")</f>
        <v/>
      </c>
      <c r="B10" s="25" t="str">
        <f>IF('01_Setup'!A22="Yes",'01_Setup'!B22,"")</f>
        <v/>
      </c>
      <c r="C10" s="25" t="str">
        <f>IF('01_Setup'!A22="Yes",IFERROR('01_Setup'!C22&amp;"",""),"")</f>
        <v/>
      </c>
      <c r="D10" s="25" t="str">
        <f>IF('01_Setup'!A22="Yes",'01_Setup'!D22,"")</f>
        <v/>
      </c>
      <c r="E10" s="25" t="str">
        <f>IF('01_Setup'!A22="Yes",IFERROR('01_Setup'!E22&amp;"",""),"")</f>
        <v/>
      </c>
      <c r="F10" s="25" t="str">
        <f>IF('01_Setup'!A22="Yes",'01_Setup'!F22,"")</f>
        <v/>
      </c>
      <c r="G10" s="25" t="str">
        <f>IF('01_Setup'!A22="Yes",'01_Setup'!G22,"")</f>
        <v/>
      </c>
      <c r="H10" s="21"/>
      <c r="I10" s="25" t="str">
        <f>IF('01_Setup'!A22="Yes",IFERROR('01_Setup'!H22&amp;"",""),"")</f>
        <v/>
      </c>
      <c r="J10" s="25" t="str">
        <f>IF('01_Setup'!A22="Yes",IFERROR('01_Setup'!I22&amp;"",""),"")</f>
        <v/>
      </c>
      <c r="K10" s="25" t="str">
        <f>IF('01_Setup'!A22="Yes",IFERROR('01_Setup'!J22&amp;"",""),"")</f>
        <v/>
      </c>
      <c r="L10" s="21"/>
      <c r="M10" s="25" t="str">
        <f>IF('01_Setup'!A22="Yes",IFERROR('01_Setup'!K22&amp;"",""),"")</f>
        <v/>
      </c>
      <c r="N10" s="25" t="str">
        <f>IF('01_Setup'!A22="Yes",IFERROR('01_Setup'!L22&amp;"",""),"")</f>
        <v/>
      </c>
      <c r="O10" s="21"/>
      <c r="P10" s="21"/>
      <c r="Q10" s="21"/>
      <c r="R10" s="21"/>
      <c r="S10" s="21"/>
      <c r="T10" s="22"/>
      <c r="U10" s="21"/>
      <c r="V10" s="21"/>
      <c r="W10" s="21"/>
    </row>
    <row r="11" spans="1:48">
      <c r="A11" s="25" t="str">
        <f>IF('01_Setup'!A23="Yes",'01_Setup'!A23,"")</f>
        <v/>
      </c>
      <c r="B11" s="25" t="str">
        <f>IF('01_Setup'!A23="Yes",'01_Setup'!B23,"")</f>
        <v/>
      </c>
      <c r="C11" s="25" t="str">
        <f>IF('01_Setup'!A23="Yes",IFERROR('01_Setup'!C23&amp;"",""),"")</f>
        <v/>
      </c>
      <c r="D11" s="25" t="str">
        <f>IF('01_Setup'!A23="Yes",'01_Setup'!D23,"")</f>
        <v/>
      </c>
      <c r="E11" s="25" t="str">
        <f>IF('01_Setup'!A23="Yes",IFERROR('01_Setup'!E23&amp;"",""),"")</f>
        <v/>
      </c>
      <c r="F11" s="25" t="str">
        <f>IF('01_Setup'!A23="Yes",'01_Setup'!F23,"")</f>
        <v/>
      </c>
      <c r="G11" s="25" t="str">
        <f>IF('01_Setup'!A23="Yes",'01_Setup'!G23,"")</f>
        <v/>
      </c>
      <c r="H11" s="21"/>
      <c r="I11" s="25" t="str">
        <f>IF('01_Setup'!A23="Yes",IFERROR('01_Setup'!H23&amp;"",""),"")</f>
        <v/>
      </c>
      <c r="J11" s="25" t="str">
        <f>IF('01_Setup'!A23="Yes",IFERROR('01_Setup'!I23&amp;"",""),"")</f>
        <v/>
      </c>
      <c r="K11" s="25" t="str">
        <f>IF('01_Setup'!A23="Yes",IFERROR('01_Setup'!J23&amp;"",""),"")</f>
        <v/>
      </c>
      <c r="L11" s="21"/>
      <c r="M11" s="25" t="str">
        <f>IF('01_Setup'!A23="Yes",IFERROR('01_Setup'!K23&amp;"",""),"")</f>
        <v/>
      </c>
      <c r="N11" s="25" t="str">
        <f>IF('01_Setup'!A23="Yes",IFERROR('01_Setup'!L23&amp;"",""),"")</f>
        <v/>
      </c>
      <c r="O11" s="21"/>
      <c r="P11" s="21"/>
      <c r="Q11" s="21"/>
      <c r="R11" s="21"/>
      <c r="S11" s="21"/>
      <c r="T11" s="22"/>
      <c r="U11" s="21"/>
      <c r="V11" s="21"/>
      <c r="W11" s="21"/>
    </row>
    <row r="12" spans="1:48">
      <c r="A12" s="25" t="str">
        <f>IF('01_Setup'!A24="Yes",'01_Setup'!A24,"")</f>
        <v/>
      </c>
      <c r="B12" s="25" t="str">
        <f>IF('01_Setup'!A24="Yes",'01_Setup'!B24,"")</f>
        <v/>
      </c>
      <c r="C12" s="25" t="str">
        <f>IF('01_Setup'!A24="Yes",IFERROR('01_Setup'!C24&amp;"",""),"")</f>
        <v/>
      </c>
      <c r="D12" s="25" t="str">
        <f>IF('01_Setup'!A24="Yes",'01_Setup'!D24,"")</f>
        <v/>
      </c>
      <c r="E12" s="25" t="str">
        <f>IF('01_Setup'!A24="Yes",IFERROR('01_Setup'!E24&amp;"",""),"")</f>
        <v/>
      </c>
      <c r="F12" s="25" t="str">
        <f>IF('01_Setup'!A24="Yes",'01_Setup'!F24,"")</f>
        <v/>
      </c>
      <c r="G12" s="25" t="str">
        <f>IF('01_Setup'!A24="Yes",'01_Setup'!G24,"")</f>
        <v/>
      </c>
      <c r="H12" s="21"/>
      <c r="I12" s="25" t="str">
        <f>IF('01_Setup'!A24="Yes",IFERROR('01_Setup'!H24&amp;"",""),"")</f>
        <v/>
      </c>
      <c r="J12" s="25" t="str">
        <f>IF('01_Setup'!A24="Yes",IFERROR('01_Setup'!I24&amp;"",""),"")</f>
        <v/>
      </c>
      <c r="K12" s="25" t="str">
        <f>IF('01_Setup'!A24="Yes",IFERROR('01_Setup'!J24&amp;"",""),"")</f>
        <v/>
      </c>
      <c r="L12" s="21"/>
      <c r="M12" s="25" t="str">
        <f>IF('01_Setup'!A24="Yes",IFERROR('01_Setup'!K24&amp;"",""),"")</f>
        <v/>
      </c>
      <c r="N12" s="25" t="str">
        <f>IF('01_Setup'!A24="Yes",IFERROR('01_Setup'!L24&amp;"",""),"")</f>
        <v/>
      </c>
      <c r="O12" s="21"/>
      <c r="P12" s="21"/>
      <c r="Q12" s="21"/>
      <c r="R12" s="21"/>
      <c r="S12" s="21"/>
      <c r="T12" s="22"/>
      <c r="U12" s="21"/>
      <c r="V12" s="21"/>
      <c r="W12" s="21"/>
    </row>
    <row r="13" spans="1:48">
      <c r="A13" s="25" t="str">
        <f>IF('01_Setup'!A25="Yes",'01_Setup'!A25,"")</f>
        <v/>
      </c>
      <c r="B13" s="25" t="str">
        <f>IF('01_Setup'!A25="Yes",'01_Setup'!B25,"")</f>
        <v/>
      </c>
      <c r="C13" s="25" t="str">
        <f>IF('01_Setup'!A25="Yes",IFERROR('01_Setup'!C25&amp;"",""),"")</f>
        <v/>
      </c>
      <c r="D13" s="25" t="str">
        <f>IF('01_Setup'!A25="Yes",'01_Setup'!D25,"")</f>
        <v/>
      </c>
      <c r="E13" s="25" t="str">
        <f>IF('01_Setup'!A25="Yes",IFERROR('01_Setup'!E25&amp;"",""),"")</f>
        <v/>
      </c>
      <c r="F13" s="25" t="str">
        <f>IF('01_Setup'!A25="Yes",'01_Setup'!F25,"")</f>
        <v/>
      </c>
      <c r="G13" s="25" t="str">
        <f>IF('01_Setup'!A25="Yes",'01_Setup'!G25,"")</f>
        <v/>
      </c>
      <c r="H13" s="21"/>
      <c r="I13" s="25" t="str">
        <f>IF('01_Setup'!A25="Yes",IFERROR('01_Setup'!H25&amp;"",""),"")</f>
        <v/>
      </c>
      <c r="J13" s="25" t="str">
        <f>IF('01_Setup'!A25="Yes",IFERROR('01_Setup'!I25&amp;"",""),"")</f>
        <v/>
      </c>
      <c r="K13" s="25" t="str">
        <f>IF('01_Setup'!A25="Yes",IFERROR('01_Setup'!J25&amp;"",""),"")</f>
        <v/>
      </c>
      <c r="L13" s="21"/>
      <c r="M13" s="25" t="str">
        <f>IF('01_Setup'!A25="Yes",IFERROR('01_Setup'!K25&amp;"",""),"")</f>
        <v/>
      </c>
      <c r="N13" s="25" t="str">
        <f>IF('01_Setup'!A25="Yes",IFERROR('01_Setup'!L25&amp;"",""),"")</f>
        <v/>
      </c>
      <c r="O13" s="21"/>
      <c r="P13" s="21"/>
      <c r="Q13" s="21"/>
      <c r="R13" s="21"/>
      <c r="S13" s="21"/>
      <c r="T13" s="22"/>
      <c r="U13" s="21"/>
      <c r="V13" s="21"/>
      <c r="W13" s="21"/>
    </row>
    <row r="14" spans="1:48">
      <c r="A14" s="25" t="str">
        <f>IF('01_Setup'!A26="Yes",'01_Setup'!A26,"")</f>
        <v/>
      </c>
      <c r="B14" s="25" t="str">
        <f>IF('01_Setup'!A26="Yes",'01_Setup'!B26,"")</f>
        <v/>
      </c>
      <c r="C14" s="25" t="str">
        <f>IF('01_Setup'!A26="Yes",IFERROR('01_Setup'!C26&amp;"",""),"")</f>
        <v/>
      </c>
      <c r="D14" s="25" t="str">
        <f>IF('01_Setup'!A26="Yes",'01_Setup'!D26,"")</f>
        <v/>
      </c>
      <c r="E14" s="25" t="str">
        <f>IF('01_Setup'!A26="Yes",IFERROR('01_Setup'!E26&amp;"",""),"")</f>
        <v/>
      </c>
      <c r="F14" s="25" t="str">
        <f>IF('01_Setup'!A26="Yes",'01_Setup'!F26,"")</f>
        <v/>
      </c>
      <c r="G14" s="25" t="str">
        <f>IF('01_Setup'!A26="Yes",'01_Setup'!G26,"")</f>
        <v/>
      </c>
      <c r="H14" s="21"/>
      <c r="I14" s="25" t="str">
        <f>IF('01_Setup'!A26="Yes",IFERROR('01_Setup'!H26&amp;"",""),"")</f>
        <v/>
      </c>
      <c r="J14" s="25" t="str">
        <f>IF('01_Setup'!A26="Yes",IFERROR('01_Setup'!I26&amp;"",""),"")</f>
        <v/>
      </c>
      <c r="K14" s="25" t="str">
        <f>IF('01_Setup'!A26="Yes",IFERROR('01_Setup'!J26&amp;"",""),"")</f>
        <v/>
      </c>
      <c r="L14" s="21"/>
      <c r="M14" s="25" t="str">
        <f>IF('01_Setup'!A26="Yes",IFERROR('01_Setup'!K26&amp;"",""),"")</f>
        <v/>
      </c>
      <c r="N14" s="25" t="str">
        <f>IF('01_Setup'!A26="Yes",IFERROR('01_Setup'!L26&amp;"",""),"")</f>
        <v/>
      </c>
      <c r="O14" s="21"/>
      <c r="P14" s="21"/>
      <c r="Q14" s="21"/>
      <c r="R14" s="21"/>
      <c r="S14" s="21"/>
      <c r="T14" s="22"/>
      <c r="U14" s="21"/>
      <c r="V14" s="21"/>
      <c r="W14" s="21"/>
    </row>
    <row r="15" spans="1:48">
      <c r="A15" s="25" t="str">
        <f>IF('01_Setup'!A27="Yes",'01_Setup'!A27,"")</f>
        <v/>
      </c>
      <c r="B15" s="25" t="str">
        <f>IF('01_Setup'!A27="Yes",'01_Setup'!B27,"")</f>
        <v/>
      </c>
      <c r="C15" s="25" t="str">
        <f>IF('01_Setup'!A27="Yes",IFERROR('01_Setup'!C27&amp;"",""),"")</f>
        <v/>
      </c>
      <c r="D15" s="25" t="str">
        <f>IF('01_Setup'!A27="Yes",'01_Setup'!D27,"")</f>
        <v/>
      </c>
      <c r="E15" s="25" t="str">
        <f>IF('01_Setup'!A27="Yes",IFERROR('01_Setup'!E27&amp;"",""),"")</f>
        <v/>
      </c>
      <c r="F15" s="25" t="str">
        <f>IF('01_Setup'!A27="Yes",'01_Setup'!F27,"")</f>
        <v/>
      </c>
      <c r="G15" s="25" t="str">
        <f>IF('01_Setup'!A27="Yes",'01_Setup'!G27,"")</f>
        <v/>
      </c>
      <c r="H15" s="21"/>
      <c r="I15" s="25" t="str">
        <f>IF('01_Setup'!A27="Yes",IFERROR('01_Setup'!H27&amp;"",""),"")</f>
        <v/>
      </c>
      <c r="J15" s="25" t="str">
        <f>IF('01_Setup'!A27="Yes",IFERROR('01_Setup'!I27&amp;"",""),"")</f>
        <v/>
      </c>
      <c r="K15" s="25" t="str">
        <f>IF('01_Setup'!A27="Yes",IFERROR('01_Setup'!J27&amp;"",""),"")</f>
        <v/>
      </c>
      <c r="L15" s="21"/>
      <c r="M15" s="25" t="str">
        <f>IF('01_Setup'!A27="Yes",IFERROR('01_Setup'!K27&amp;"",""),"")</f>
        <v/>
      </c>
      <c r="N15" s="25" t="str">
        <f>IF('01_Setup'!A27="Yes",IFERROR('01_Setup'!L27&amp;"",""),"")</f>
        <v/>
      </c>
      <c r="O15" s="21"/>
      <c r="P15" s="21"/>
      <c r="Q15" s="21"/>
      <c r="R15" s="21"/>
      <c r="S15" s="21"/>
      <c r="T15" s="22"/>
      <c r="U15" s="21"/>
      <c r="V15" s="21"/>
      <c r="W15" s="21"/>
    </row>
    <row r="16" spans="1:48">
      <c r="A16" s="25" t="str">
        <f>IF('01_Setup'!A28="Yes",'01_Setup'!A28,"")</f>
        <v/>
      </c>
      <c r="B16" s="25" t="str">
        <f>IF('01_Setup'!A28="Yes",'01_Setup'!B28,"")</f>
        <v/>
      </c>
      <c r="C16" s="25" t="str">
        <f>IF('01_Setup'!A28="Yes",IFERROR('01_Setup'!C28&amp;"",""),"")</f>
        <v/>
      </c>
      <c r="D16" s="25" t="str">
        <f>IF('01_Setup'!A28="Yes",'01_Setup'!D28,"")</f>
        <v/>
      </c>
      <c r="E16" s="25" t="str">
        <f>IF('01_Setup'!A28="Yes",IFERROR('01_Setup'!E28&amp;"",""),"")</f>
        <v/>
      </c>
      <c r="F16" s="25" t="str">
        <f>IF('01_Setup'!A28="Yes",'01_Setup'!F28,"")</f>
        <v/>
      </c>
      <c r="G16" s="25" t="str">
        <f>IF('01_Setup'!A28="Yes",'01_Setup'!G28,"")</f>
        <v/>
      </c>
      <c r="H16" s="21"/>
      <c r="I16" s="25" t="str">
        <f>IF('01_Setup'!A28="Yes",IFERROR('01_Setup'!H28&amp;"",""),"")</f>
        <v/>
      </c>
      <c r="J16" s="25" t="str">
        <f>IF('01_Setup'!A28="Yes",IFERROR('01_Setup'!I28&amp;"",""),"")</f>
        <v/>
      </c>
      <c r="K16" s="25" t="str">
        <f>IF('01_Setup'!A28="Yes",IFERROR('01_Setup'!J28&amp;"",""),"")</f>
        <v/>
      </c>
      <c r="L16" s="21"/>
      <c r="M16" s="25" t="str">
        <f>IF('01_Setup'!A28="Yes",IFERROR('01_Setup'!K28&amp;"",""),"")</f>
        <v/>
      </c>
      <c r="N16" s="25" t="str">
        <f>IF('01_Setup'!A28="Yes",IFERROR('01_Setup'!L28&amp;"",""),"")</f>
        <v/>
      </c>
      <c r="O16" s="21"/>
      <c r="P16" s="21"/>
      <c r="Q16" s="21"/>
      <c r="R16" s="21"/>
      <c r="S16" s="21"/>
      <c r="T16" s="22"/>
      <c r="U16" s="21"/>
      <c r="V16" s="21"/>
      <c r="W16" s="21"/>
    </row>
  </sheetData>
  <sheetProtection sheet="1" objects="1" scenarios="1" sort="0" autoFilter="0"/>
  <mergeCells count="2">
    <mergeCell ref="A1:W1"/>
    <mergeCell ref="A3:W4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156"/>
  <sheetViews>
    <sheetView workbookViewId="0">
      <selection sqref="A1:Z1"/>
    </sheetView>
  </sheetViews>
  <sheetFormatPr defaultRowHeight="14.25"/>
  <cols>
    <col min="1" max="1" width="16" customWidth="1"/>
    <col min="2" max="3" width="14" customWidth="1"/>
    <col min="4" max="4" width="24" customWidth="1"/>
    <col min="5" max="8" width="18" customWidth="1"/>
    <col min="9" max="10" width="14" customWidth="1"/>
    <col min="11" max="15" width="16" customWidth="1"/>
    <col min="16" max="16" width="35" customWidth="1"/>
    <col min="17" max="19" width="14" customWidth="1"/>
    <col min="20" max="23" width="22" customWidth="1"/>
    <col min="24" max="24" width="55" customWidth="1"/>
    <col min="25" max="25" width="16" customWidth="1"/>
    <col min="26" max="26" width="34" customWidth="1"/>
  </cols>
  <sheetData>
    <row r="1" spans="1:48" ht="27.95" customHeight="1">
      <c r="A1" s="18" t="s">
        <v>161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48">
      <c r="A3" s="4" t="s">
        <v>162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4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48" ht="45">
      <c r="A6" s="6" t="s">
        <v>163</v>
      </c>
      <c r="B6" s="6" t="s">
        <v>72</v>
      </c>
      <c r="C6" s="6" t="s">
        <v>73</v>
      </c>
      <c r="D6" s="6" t="s">
        <v>74</v>
      </c>
      <c r="E6" s="6" t="s">
        <v>75</v>
      </c>
      <c r="F6" s="6" t="s">
        <v>164</v>
      </c>
      <c r="G6" s="6" t="s">
        <v>165</v>
      </c>
      <c r="H6" s="6" t="s">
        <v>166</v>
      </c>
      <c r="I6" s="6" t="s">
        <v>167</v>
      </c>
      <c r="J6" s="6" t="s">
        <v>168</v>
      </c>
      <c r="K6" s="6" t="s">
        <v>169</v>
      </c>
      <c r="L6" s="6" t="s">
        <v>170</v>
      </c>
      <c r="M6" s="6" t="s">
        <v>171</v>
      </c>
      <c r="N6" s="6" t="s">
        <v>172</v>
      </c>
      <c r="O6" s="6" t="s">
        <v>173</v>
      </c>
      <c r="P6" s="6" t="s">
        <v>174</v>
      </c>
      <c r="Q6" s="6" t="s">
        <v>175</v>
      </c>
      <c r="R6" s="6" t="s">
        <v>176</v>
      </c>
      <c r="S6" s="6" t="s">
        <v>177</v>
      </c>
      <c r="T6" s="6" t="s">
        <v>178</v>
      </c>
      <c r="U6" s="6" t="s">
        <v>179</v>
      </c>
      <c r="V6" s="6" t="s">
        <v>180</v>
      </c>
      <c r="W6" s="6" t="s">
        <v>181</v>
      </c>
      <c r="X6" s="6" t="s">
        <v>182</v>
      </c>
      <c r="Y6" s="6" t="s">
        <v>183</v>
      </c>
      <c r="Z6" s="6" t="s">
        <v>87</v>
      </c>
    </row>
    <row r="7" spans="1:48">
      <c r="A7" s="25" t="str">
        <f t="shared" ref="A7:A38" si="0">IF(C7="","","CMP-"&amp;TEXT(ROW()-6,"000"))</f>
        <v/>
      </c>
      <c r="B7" s="21"/>
      <c r="C7" s="21"/>
      <c r="D7" s="25" t="str">
        <f>IF(C7="","",IFERROR(VLOOKUP(C7,'01_Setup'!$B$19:$D$28,2,FALSE)&amp;"",""))</f>
        <v/>
      </c>
      <c r="E7" s="25" t="str">
        <f>IF(C7="","",IFERROR(VLOOKUP(C7,'01_Setup'!$B$19:$D$28,3,FALSE),""))</f>
        <v/>
      </c>
      <c r="F7" s="21"/>
      <c r="G7" s="21"/>
      <c r="H7" s="21"/>
      <c r="I7" s="22"/>
      <c r="J7" s="22"/>
      <c r="K7" s="25" t="str">
        <f>IF(OR(E7="",F7=""),"",IFERROR(VLOOKUP(E7&amp;"|"&amp;F7,'14_Compliance_Rules'!$A$7:$J$23,5,FALSE),""))</f>
        <v/>
      </c>
      <c r="L7" s="26" t="str">
        <f t="shared" ref="L7:L38" si="1">IF(C7="","",IF(J7&lt;&gt;"",J7,IF(OR(I7="",K7=""),"",DATE(YEAR(I7),MONTH(I7)+K7,DAY(I7)))))</f>
        <v/>
      </c>
      <c r="M7" s="25" t="str">
        <f>IF(L7="","",L7-'01_Setup'!$B$6)</f>
        <v/>
      </c>
      <c r="N7" s="25" t="str">
        <f t="shared" ref="N7:N38" si="2">IF(C7="","",IF(B7="No","Not applicable",IF(L7="","No due date",IF(M7&lt;0,"Overdue",IF(M7&lt;=30,"Due within 30 days",IF(M7&lt;=90,"Due within 90 days",IF(M7&lt;=180,"Due within 180 days","Current")))))))</f>
        <v/>
      </c>
      <c r="O7" s="21"/>
      <c r="P7" s="21"/>
      <c r="Q7" s="22"/>
      <c r="R7" s="22"/>
      <c r="S7" s="23"/>
      <c r="T7" s="21"/>
      <c r="U7" s="21"/>
      <c r="V7" s="21"/>
      <c r="W7" s="21"/>
      <c r="X7" s="25" t="str">
        <f>IF(OR(E7="",F7=""),"",IFERROR(VLOOKUP(E7&amp;"|"&amp;F7,'14_Compliance_Rules'!$A$7:$J$23,8,FALSE),""))</f>
        <v/>
      </c>
      <c r="Y7" s="21"/>
      <c r="Z7" s="21"/>
    </row>
    <row r="8" spans="1:48">
      <c r="A8" s="25" t="str">
        <f t="shared" si="0"/>
        <v/>
      </c>
      <c r="B8" s="21"/>
      <c r="C8" s="21"/>
      <c r="D8" s="25" t="str">
        <f>IF(C8="","",IFERROR(VLOOKUP(C8,'01_Setup'!$B$19:$D$28,2,FALSE)&amp;"",""))</f>
        <v/>
      </c>
      <c r="E8" s="25" t="str">
        <f>IF(C8="","",IFERROR(VLOOKUP(C8,'01_Setup'!$B$19:$D$28,3,FALSE),""))</f>
        <v/>
      </c>
      <c r="F8" s="21"/>
      <c r="G8" s="21"/>
      <c r="H8" s="21"/>
      <c r="I8" s="22"/>
      <c r="J8" s="22"/>
      <c r="K8" s="25" t="str">
        <f>IF(OR(E8="",F8=""),"",IFERROR(VLOOKUP(E8&amp;"|"&amp;F8,'14_Compliance_Rules'!$A$7:$J$23,5,FALSE),""))</f>
        <v/>
      </c>
      <c r="L8" s="26" t="str">
        <f t="shared" si="1"/>
        <v/>
      </c>
      <c r="M8" s="25" t="str">
        <f>IF(L8="","",L8-'01_Setup'!$B$6)</f>
        <v/>
      </c>
      <c r="N8" s="25" t="str">
        <f t="shared" si="2"/>
        <v/>
      </c>
      <c r="O8" s="21"/>
      <c r="P8" s="21"/>
      <c r="Q8" s="22"/>
      <c r="R8" s="22"/>
      <c r="S8" s="23"/>
      <c r="T8" s="21"/>
      <c r="U8" s="21"/>
      <c r="V8" s="21"/>
      <c r="W8" s="21"/>
      <c r="X8" s="25" t="str">
        <f>IF(OR(E8="",F8=""),"",IFERROR(VLOOKUP(E8&amp;"|"&amp;F8,'14_Compliance_Rules'!$A$7:$J$23,8,FALSE),""))</f>
        <v/>
      </c>
      <c r="Y8" s="21"/>
      <c r="Z8" s="21"/>
    </row>
    <row r="9" spans="1:48">
      <c r="A9" s="25" t="str">
        <f t="shared" si="0"/>
        <v/>
      </c>
      <c r="B9" s="21"/>
      <c r="C9" s="21"/>
      <c r="D9" s="25" t="str">
        <f>IF(C9="","",IFERROR(VLOOKUP(C9,'01_Setup'!$B$19:$D$28,2,FALSE)&amp;"",""))</f>
        <v/>
      </c>
      <c r="E9" s="25" t="str">
        <f>IF(C9="","",IFERROR(VLOOKUP(C9,'01_Setup'!$B$19:$D$28,3,FALSE),""))</f>
        <v/>
      </c>
      <c r="F9" s="21"/>
      <c r="G9" s="21"/>
      <c r="H9" s="21"/>
      <c r="I9" s="22"/>
      <c r="J9" s="22"/>
      <c r="K9" s="25" t="str">
        <f>IF(OR(E9="",F9=""),"",IFERROR(VLOOKUP(E9&amp;"|"&amp;F9,'14_Compliance_Rules'!$A$7:$J$23,5,FALSE),""))</f>
        <v/>
      </c>
      <c r="L9" s="26" t="str">
        <f t="shared" si="1"/>
        <v/>
      </c>
      <c r="M9" s="25" t="str">
        <f>IF(L9="","",L9-'01_Setup'!$B$6)</f>
        <v/>
      </c>
      <c r="N9" s="25" t="str">
        <f t="shared" si="2"/>
        <v/>
      </c>
      <c r="O9" s="21"/>
      <c r="P9" s="21"/>
      <c r="Q9" s="22"/>
      <c r="R9" s="22"/>
      <c r="S9" s="23"/>
      <c r="T9" s="21"/>
      <c r="U9" s="21"/>
      <c r="V9" s="21"/>
      <c r="W9" s="21"/>
      <c r="X9" s="25" t="str">
        <f>IF(OR(E9="",F9=""),"",IFERROR(VLOOKUP(E9&amp;"|"&amp;F9,'14_Compliance_Rules'!$A$7:$J$23,8,FALSE),""))</f>
        <v/>
      </c>
      <c r="Y9" s="21"/>
      <c r="Z9" s="21"/>
    </row>
    <row r="10" spans="1:48">
      <c r="A10" s="25" t="str">
        <f t="shared" si="0"/>
        <v/>
      </c>
      <c r="B10" s="21"/>
      <c r="C10" s="21"/>
      <c r="D10" s="25" t="str">
        <f>IF(C10="","",IFERROR(VLOOKUP(C10,'01_Setup'!$B$19:$D$28,2,FALSE)&amp;"",""))</f>
        <v/>
      </c>
      <c r="E10" s="25" t="str">
        <f>IF(C10="","",IFERROR(VLOOKUP(C10,'01_Setup'!$B$19:$D$28,3,FALSE),""))</f>
        <v/>
      </c>
      <c r="F10" s="21"/>
      <c r="G10" s="21"/>
      <c r="H10" s="21"/>
      <c r="I10" s="22"/>
      <c r="J10" s="22"/>
      <c r="K10" s="25" t="str">
        <f>IF(OR(E10="",F10=""),"",IFERROR(VLOOKUP(E10&amp;"|"&amp;F10,'14_Compliance_Rules'!$A$7:$J$23,5,FALSE),""))</f>
        <v/>
      </c>
      <c r="L10" s="26" t="str">
        <f t="shared" si="1"/>
        <v/>
      </c>
      <c r="M10" s="25" t="str">
        <f>IF(L10="","",L10-'01_Setup'!$B$6)</f>
        <v/>
      </c>
      <c r="N10" s="25" t="str">
        <f t="shared" si="2"/>
        <v/>
      </c>
      <c r="O10" s="21"/>
      <c r="P10" s="21"/>
      <c r="Q10" s="22"/>
      <c r="R10" s="22"/>
      <c r="S10" s="23"/>
      <c r="T10" s="21"/>
      <c r="U10" s="21"/>
      <c r="V10" s="21"/>
      <c r="W10" s="21"/>
      <c r="X10" s="25" t="str">
        <f>IF(OR(E10="",F10=""),"",IFERROR(VLOOKUP(E10&amp;"|"&amp;F10,'14_Compliance_Rules'!$A$7:$J$23,8,FALSE),""))</f>
        <v/>
      </c>
      <c r="Y10" s="21"/>
      <c r="Z10" s="21"/>
    </row>
    <row r="11" spans="1:48">
      <c r="A11" s="25" t="str">
        <f t="shared" si="0"/>
        <v/>
      </c>
      <c r="B11" s="21"/>
      <c r="C11" s="21"/>
      <c r="D11" s="25" t="str">
        <f>IF(C11="","",IFERROR(VLOOKUP(C11,'01_Setup'!$B$19:$D$28,2,FALSE)&amp;"",""))</f>
        <v/>
      </c>
      <c r="E11" s="25" t="str">
        <f>IF(C11="","",IFERROR(VLOOKUP(C11,'01_Setup'!$B$19:$D$28,3,FALSE),""))</f>
        <v/>
      </c>
      <c r="F11" s="21"/>
      <c r="G11" s="21"/>
      <c r="H11" s="21"/>
      <c r="I11" s="22"/>
      <c r="J11" s="22"/>
      <c r="K11" s="25" t="str">
        <f>IF(OR(E11="",F11=""),"",IFERROR(VLOOKUP(E11&amp;"|"&amp;F11,'14_Compliance_Rules'!$A$7:$J$23,5,FALSE),""))</f>
        <v/>
      </c>
      <c r="L11" s="26" t="str">
        <f t="shared" si="1"/>
        <v/>
      </c>
      <c r="M11" s="25" t="str">
        <f>IF(L11="","",L11-'01_Setup'!$B$6)</f>
        <v/>
      </c>
      <c r="N11" s="25" t="str">
        <f t="shared" si="2"/>
        <v/>
      </c>
      <c r="O11" s="21"/>
      <c r="P11" s="21"/>
      <c r="Q11" s="22"/>
      <c r="R11" s="22"/>
      <c r="S11" s="23"/>
      <c r="T11" s="21"/>
      <c r="U11" s="21"/>
      <c r="V11" s="21"/>
      <c r="W11" s="21"/>
      <c r="X11" s="25" t="str">
        <f>IF(OR(E11="",F11=""),"",IFERROR(VLOOKUP(E11&amp;"|"&amp;F11,'14_Compliance_Rules'!$A$7:$J$23,8,FALSE),""))</f>
        <v/>
      </c>
      <c r="Y11" s="21"/>
      <c r="Z11" s="21"/>
    </row>
    <row r="12" spans="1:48">
      <c r="A12" s="25" t="str">
        <f t="shared" si="0"/>
        <v/>
      </c>
      <c r="B12" s="21"/>
      <c r="C12" s="21"/>
      <c r="D12" s="25" t="str">
        <f>IF(C12="","",IFERROR(VLOOKUP(C12,'01_Setup'!$B$19:$D$28,2,FALSE)&amp;"",""))</f>
        <v/>
      </c>
      <c r="E12" s="25" t="str">
        <f>IF(C12="","",IFERROR(VLOOKUP(C12,'01_Setup'!$B$19:$D$28,3,FALSE),""))</f>
        <v/>
      </c>
      <c r="F12" s="21"/>
      <c r="G12" s="21"/>
      <c r="H12" s="21"/>
      <c r="I12" s="22"/>
      <c r="J12" s="22"/>
      <c r="K12" s="25" t="str">
        <f>IF(OR(E12="",F12=""),"",IFERROR(VLOOKUP(E12&amp;"|"&amp;F12,'14_Compliance_Rules'!$A$7:$J$23,5,FALSE),""))</f>
        <v/>
      </c>
      <c r="L12" s="26" t="str">
        <f t="shared" si="1"/>
        <v/>
      </c>
      <c r="M12" s="25" t="str">
        <f>IF(L12="","",L12-'01_Setup'!$B$6)</f>
        <v/>
      </c>
      <c r="N12" s="25" t="str">
        <f t="shared" si="2"/>
        <v/>
      </c>
      <c r="O12" s="21"/>
      <c r="P12" s="21"/>
      <c r="Q12" s="22"/>
      <c r="R12" s="22"/>
      <c r="S12" s="23"/>
      <c r="T12" s="21"/>
      <c r="U12" s="21"/>
      <c r="V12" s="21"/>
      <c r="W12" s="21"/>
      <c r="X12" s="25" t="str">
        <f>IF(OR(E12="",F12=""),"",IFERROR(VLOOKUP(E12&amp;"|"&amp;F12,'14_Compliance_Rules'!$A$7:$J$23,8,FALSE),""))</f>
        <v/>
      </c>
      <c r="Y12" s="21"/>
      <c r="Z12" s="21"/>
    </row>
    <row r="13" spans="1:48">
      <c r="A13" s="25" t="str">
        <f t="shared" si="0"/>
        <v/>
      </c>
      <c r="B13" s="21"/>
      <c r="C13" s="21"/>
      <c r="D13" s="25" t="str">
        <f>IF(C13="","",IFERROR(VLOOKUP(C13,'01_Setup'!$B$19:$D$28,2,FALSE)&amp;"",""))</f>
        <v/>
      </c>
      <c r="E13" s="25" t="str">
        <f>IF(C13="","",IFERROR(VLOOKUP(C13,'01_Setup'!$B$19:$D$28,3,FALSE),""))</f>
        <v/>
      </c>
      <c r="F13" s="21"/>
      <c r="G13" s="21"/>
      <c r="H13" s="21"/>
      <c r="I13" s="22"/>
      <c r="J13" s="22"/>
      <c r="K13" s="25" t="str">
        <f>IF(OR(E13="",F13=""),"",IFERROR(VLOOKUP(E13&amp;"|"&amp;F13,'14_Compliance_Rules'!$A$7:$J$23,5,FALSE),""))</f>
        <v/>
      </c>
      <c r="L13" s="26" t="str">
        <f t="shared" si="1"/>
        <v/>
      </c>
      <c r="M13" s="25" t="str">
        <f>IF(L13="","",L13-'01_Setup'!$B$6)</f>
        <v/>
      </c>
      <c r="N13" s="25" t="str">
        <f t="shared" si="2"/>
        <v/>
      </c>
      <c r="O13" s="21"/>
      <c r="P13" s="21"/>
      <c r="Q13" s="22"/>
      <c r="R13" s="22"/>
      <c r="S13" s="23"/>
      <c r="T13" s="21"/>
      <c r="U13" s="21"/>
      <c r="V13" s="21"/>
      <c r="W13" s="21"/>
      <c r="X13" s="25" t="str">
        <f>IF(OR(E13="",F13=""),"",IFERROR(VLOOKUP(E13&amp;"|"&amp;F13,'14_Compliance_Rules'!$A$7:$J$23,8,FALSE),""))</f>
        <v/>
      </c>
      <c r="Y13" s="21"/>
      <c r="Z13" s="21"/>
    </row>
    <row r="14" spans="1:48">
      <c r="A14" s="25" t="str">
        <f t="shared" si="0"/>
        <v/>
      </c>
      <c r="B14" s="21"/>
      <c r="C14" s="21"/>
      <c r="D14" s="25" t="str">
        <f>IF(C14="","",IFERROR(VLOOKUP(C14,'01_Setup'!$B$19:$D$28,2,FALSE)&amp;"",""))</f>
        <v/>
      </c>
      <c r="E14" s="25" t="str">
        <f>IF(C14="","",IFERROR(VLOOKUP(C14,'01_Setup'!$B$19:$D$28,3,FALSE),""))</f>
        <v/>
      </c>
      <c r="F14" s="21"/>
      <c r="G14" s="21"/>
      <c r="H14" s="21"/>
      <c r="I14" s="22"/>
      <c r="J14" s="22"/>
      <c r="K14" s="25" t="str">
        <f>IF(OR(E14="",F14=""),"",IFERROR(VLOOKUP(E14&amp;"|"&amp;F14,'14_Compliance_Rules'!$A$7:$J$23,5,FALSE),""))</f>
        <v/>
      </c>
      <c r="L14" s="26" t="str">
        <f t="shared" si="1"/>
        <v/>
      </c>
      <c r="M14" s="25" t="str">
        <f>IF(L14="","",L14-'01_Setup'!$B$6)</f>
        <v/>
      </c>
      <c r="N14" s="25" t="str">
        <f t="shared" si="2"/>
        <v/>
      </c>
      <c r="O14" s="21"/>
      <c r="P14" s="21"/>
      <c r="Q14" s="22"/>
      <c r="R14" s="22"/>
      <c r="S14" s="23"/>
      <c r="T14" s="21"/>
      <c r="U14" s="21"/>
      <c r="V14" s="21"/>
      <c r="W14" s="21"/>
      <c r="X14" s="25" t="str">
        <f>IF(OR(E14="",F14=""),"",IFERROR(VLOOKUP(E14&amp;"|"&amp;F14,'14_Compliance_Rules'!$A$7:$J$23,8,FALSE),""))</f>
        <v/>
      </c>
      <c r="Y14" s="21"/>
      <c r="Z14" s="21"/>
    </row>
    <row r="15" spans="1:48">
      <c r="A15" s="25" t="str">
        <f t="shared" si="0"/>
        <v/>
      </c>
      <c r="B15" s="21"/>
      <c r="C15" s="21"/>
      <c r="D15" s="25" t="str">
        <f>IF(C15="","",IFERROR(VLOOKUP(C15,'01_Setup'!$B$19:$D$28,2,FALSE)&amp;"",""))</f>
        <v/>
      </c>
      <c r="E15" s="25" t="str">
        <f>IF(C15="","",IFERROR(VLOOKUP(C15,'01_Setup'!$B$19:$D$28,3,FALSE),""))</f>
        <v/>
      </c>
      <c r="F15" s="21"/>
      <c r="G15" s="21"/>
      <c r="H15" s="21"/>
      <c r="I15" s="22"/>
      <c r="J15" s="22"/>
      <c r="K15" s="25" t="str">
        <f>IF(OR(E15="",F15=""),"",IFERROR(VLOOKUP(E15&amp;"|"&amp;F15,'14_Compliance_Rules'!$A$7:$J$23,5,FALSE),""))</f>
        <v/>
      </c>
      <c r="L15" s="26" t="str">
        <f t="shared" si="1"/>
        <v/>
      </c>
      <c r="M15" s="25" t="str">
        <f>IF(L15="","",L15-'01_Setup'!$B$6)</f>
        <v/>
      </c>
      <c r="N15" s="25" t="str">
        <f t="shared" si="2"/>
        <v/>
      </c>
      <c r="O15" s="21"/>
      <c r="P15" s="21"/>
      <c r="Q15" s="22"/>
      <c r="R15" s="22"/>
      <c r="S15" s="23"/>
      <c r="T15" s="21"/>
      <c r="U15" s="21"/>
      <c r="V15" s="21"/>
      <c r="W15" s="21"/>
      <c r="X15" s="25" t="str">
        <f>IF(OR(E15="",F15=""),"",IFERROR(VLOOKUP(E15&amp;"|"&amp;F15,'14_Compliance_Rules'!$A$7:$J$23,8,FALSE),""))</f>
        <v/>
      </c>
      <c r="Y15" s="21"/>
      <c r="Z15" s="21"/>
    </row>
    <row r="16" spans="1:48">
      <c r="A16" s="25" t="str">
        <f t="shared" si="0"/>
        <v/>
      </c>
      <c r="B16" s="21"/>
      <c r="C16" s="21"/>
      <c r="D16" s="25" t="str">
        <f>IF(C16="","",IFERROR(VLOOKUP(C16,'01_Setup'!$B$19:$D$28,2,FALSE)&amp;"",""))</f>
        <v/>
      </c>
      <c r="E16" s="25" t="str">
        <f>IF(C16="","",IFERROR(VLOOKUP(C16,'01_Setup'!$B$19:$D$28,3,FALSE),""))</f>
        <v/>
      </c>
      <c r="F16" s="21"/>
      <c r="G16" s="21"/>
      <c r="H16" s="21"/>
      <c r="I16" s="22"/>
      <c r="J16" s="22"/>
      <c r="K16" s="25" t="str">
        <f>IF(OR(E16="",F16=""),"",IFERROR(VLOOKUP(E16&amp;"|"&amp;F16,'14_Compliance_Rules'!$A$7:$J$23,5,FALSE),""))</f>
        <v/>
      </c>
      <c r="L16" s="26" t="str">
        <f t="shared" si="1"/>
        <v/>
      </c>
      <c r="M16" s="25" t="str">
        <f>IF(L16="","",L16-'01_Setup'!$B$6)</f>
        <v/>
      </c>
      <c r="N16" s="25" t="str">
        <f t="shared" si="2"/>
        <v/>
      </c>
      <c r="O16" s="21"/>
      <c r="P16" s="21"/>
      <c r="Q16" s="22"/>
      <c r="R16" s="22"/>
      <c r="S16" s="23"/>
      <c r="T16" s="21"/>
      <c r="U16" s="21"/>
      <c r="V16" s="21"/>
      <c r="W16" s="21"/>
      <c r="X16" s="25" t="str">
        <f>IF(OR(E16="",F16=""),"",IFERROR(VLOOKUP(E16&amp;"|"&amp;F16,'14_Compliance_Rules'!$A$7:$J$23,8,FALSE),""))</f>
        <v/>
      </c>
      <c r="Y16" s="21"/>
      <c r="Z16" s="21"/>
    </row>
    <row r="17" spans="1:26">
      <c r="A17" s="25" t="str">
        <f t="shared" si="0"/>
        <v/>
      </c>
      <c r="B17" s="21"/>
      <c r="C17" s="21"/>
      <c r="D17" s="25" t="str">
        <f>IF(C17="","",IFERROR(VLOOKUP(C17,'01_Setup'!$B$19:$D$28,2,FALSE)&amp;"",""))</f>
        <v/>
      </c>
      <c r="E17" s="25" t="str">
        <f>IF(C17="","",IFERROR(VLOOKUP(C17,'01_Setup'!$B$19:$D$28,3,FALSE),""))</f>
        <v/>
      </c>
      <c r="F17" s="21"/>
      <c r="G17" s="21"/>
      <c r="H17" s="21"/>
      <c r="I17" s="22"/>
      <c r="J17" s="22"/>
      <c r="K17" s="25" t="str">
        <f>IF(OR(E17="",F17=""),"",IFERROR(VLOOKUP(E17&amp;"|"&amp;F17,'14_Compliance_Rules'!$A$7:$J$23,5,FALSE),""))</f>
        <v/>
      </c>
      <c r="L17" s="26" t="str">
        <f t="shared" si="1"/>
        <v/>
      </c>
      <c r="M17" s="25" t="str">
        <f>IF(L17="","",L17-'01_Setup'!$B$6)</f>
        <v/>
      </c>
      <c r="N17" s="25" t="str">
        <f t="shared" si="2"/>
        <v/>
      </c>
      <c r="O17" s="21"/>
      <c r="P17" s="21"/>
      <c r="Q17" s="22"/>
      <c r="R17" s="22"/>
      <c r="S17" s="23"/>
      <c r="T17" s="21"/>
      <c r="U17" s="21"/>
      <c r="V17" s="21"/>
      <c r="W17" s="21"/>
      <c r="X17" s="25" t="str">
        <f>IF(OR(E17="",F17=""),"",IFERROR(VLOOKUP(E17&amp;"|"&amp;F17,'14_Compliance_Rules'!$A$7:$J$23,8,FALSE),""))</f>
        <v/>
      </c>
      <c r="Y17" s="21"/>
      <c r="Z17" s="21"/>
    </row>
    <row r="18" spans="1:26">
      <c r="A18" s="25" t="str">
        <f t="shared" si="0"/>
        <v/>
      </c>
      <c r="B18" s="21"/>
      <c r="C18" s="21"/>
      <c r="D18" s="25" t="str">
        <f>IF(C18="","",IFERROR(VLOOKUP(C18,'01_Setup'!$B$19:$D$28,2,FALSE)&amp;"",""))</f>
        <v/>
      </c>
      <c r="E18" s="25" t="str">
        <f>IF(C18="","",IFERROR(VLOOKUP(C18,'01_Setup'!$B$19:$D$28,3,FALSE),""))</f>
        <v/>
      </c>
      <c r="F18" s="21"/>
      <c r="G18" s="21"/>
      <c r="H18" s="21"/>
      <c r="I18" s="22"/>
      <c r="J18" s="22"/>
      <c r="K18" s="25" t="str">
        <f>IF(OR(E18="",F18=""),"",IFERROR(VLOOKUP(E18&amp;"|"&amp;F18,'14_Compliance_Rules'!$A$7:$J$23,5,FALSE),""))</f>
        <v/>
      </c>
      <c r="L18" s="26" t="str">
        <f t="shared" si="1"/>
        <v/>
      </c>
      <c r="M18" s="25" t="str">
        <f>IF(L18="","",L18-'01_Setup'!$B$6)</f>
        <v/>
      </c>
      <c r="N18" s="25" t="str">
        <f t="shared" si="2"/>
        <v/>
      </c>
      <c r="O18" s="21"/>
      <c r="P18" s="21"/>
      <c r="Q18" s="22"/>
      <c r="R18" s="22"/>
      <c r="S18" s="23"/>
      <c r="T18" s="21"/>
      <c r="U18" s="21"/>
      <c r="V18" s="21"/>
      <c r="W18" s="21"/>
      <c r="X18" s="25" t="str">
        <f>IF(OR(E18="",F18=""),"",IFERROR(VLOOKUP(E18&amp;"|"&amp;F18,'14_Compliance_Rules'!$A$7:$J$23,8,FALSE),""))</f>
        <v/>
      </c>
      <c r="Y18" s="21"/>
      <c r="Z18" s="21"/>
    </row>
    <row r="19" spans="1:26">
      <c r="A19" s="25" t="str">
        <f t="shared" si="0"/>
        <v/>
      </c>
      <c r="B19" s="21"/>
      <c r="C19" s="21"/>
      <c r="D19" s="25" t="str">
        <f>IF(C19="","",IFERROR(VLOOKUP(C19,'01_Setup'!$B$19:$D$28,2,FALSE)&amp;"",""))</f>
        <v/>
      </c>
      <c r="E19" s="25" t="str">
        <f>IF(C19="","",IFERROR(VLOOKUP(C19,'01_Setup'!$B$19:$D$28,3,FALSE),""))</f>
        <v/>
      </c>
      <c r="F19" s="21"/>
      <c r="G19" s="21"/>
      <c r="H19" s="21"/>
      <c r="I19" s="22"/>
      <c r="J19" s="22"/>
      <c r="K19" s="25" t="str">
        <f>IF(OR(E19="",F19=""),"",IFERROR(VLOOKUP(E19&amp;"|"&amp;F19,'14_Compliance_Rules'!$A$7:$J$23,5,FALSE),""))</f>
        <v/>
      </c>
      <c r="L19" s="26" t="str">
        <f t="shared" si="1"/>
        <v/>
      </c>
      <c r="M19" s="25" t="str">
        <f>IF(L19="","",L19-'01_Setup'!$B$6)</f>
        <v/>
      </c>
      <c r="N19" s="25" t="str">
        <f t="shared" si="2"/>
        <v/>
      </c>
      <c r="O19" s="21"/>
      <c r="P19" s="21"/>
      <c r="Q19" s="22"/>
      <c r="R19" s="22"/>
      <c r="S19" s="23"/>
      <c r="T19" s="21"/>
      <c r="U19" s="21"/>
      <c r="V19" s="21"/>
      <c r="W19" s="21"/>
      <c r="X19" s="25" t="str">
        <f>IF(OR(E19="",F19=""),"",IFERROR(VLOOKUP(E19&amp;"|"&amp;F19,'14_Compliance_Rules'!$A$7:$J$23,8,FALSE),""))</f>
        <v/>
      </c>
      <c r="Y19" s="21"/>
      <c r="Z19" s="21"/>
    </row>
    <row r="20" spans="1:26">
      <c r="A20" s="25" t="str">
        <f t="shared" si="0"/>
        <v/>
      </c>
      <c r="B20" s="21"/>
      <c r="C20" s="21"/>
      <c r="D20" s="25" t="str">
        <f>IF(C20="","",IFERROR(VLOOKUP(C20,'01_Setup'!$B$19:$D$28,2,FALSE)&amp;"",""))</f>
        <v/>
      </c>
      <c r="E20" s="25" t="str">
        <f>IF(C20="","",IFERROR(VLOOKUP(C20,'01_Setup'!$B$19:$D$28,3,FALSE),""))</f>
        <v/>
      </c>
      <c r="F20" s="21"/>
      <c r="G20" s="21"/>
      <c r="H20" s="21"/>
      <c r="I20" s="22"/>
      <c r="J20" s="22"/>
      <c r="K20" s="25" t="str">
        <f>IF(OR(E20="",F20=""),"",IFERROR(VLOOKUP(E20&amp;"|"&amp;F20,'14_Compliance_Rules'!$A$7:$J$23,5,FALSE),""))</f>
        <v/>
      </c>
      <c r="L20" s="26" t="str">
        <f t="shared" si="1"/>
        <v/>
      </c>
      <c r="M20" s="25" t="str">
        <f>IF(L20="","",L20-'01_Setup'!$B$6)</f>
        <v/>
      </c>
      <c r="N20" s="25" t="str">
        <f t="shared" si="2"/>
        <v/>
      </c>
      <c r="O20" s="21"/>
      <c r="P20" s="21"/>
      <c r="Q20" s="22"/>
      <c r="R20" s="22"/>
      <c r="S20" s="23"/>
      <c r="T20" s="21"/>
      <c r="U20" s="21"/>
      <c r="V20" s="21"/>
      <c r="W20" s="21"/>
      <c r="X20" s="25" t="str">
        <f>IF(OR(E20="",F20=""),"",IFERROR(VLOOKUP(E20&amp;"|"&amp;F20,'14_Compliance_Rules'!$A$7:$J$23,8,FALSE),""))</f>
        <v/>
      </c>
      <c r="Y20" s="21"/>
      <c r="Z20" s="21"/>
    </row>
    <row r="21" spans="1:26">
      <c r="A21" s="25" t="str">
        <f t="shared" si="0"/>
        <v/>
      </c>
      <c r="B21" s="21"/>
      <c r="C21" s="21"/>
      <c r="D21" s="25" t="str">
        <f>IF(C21="","",IFERROR(VLOOKUP(C21,'01_Setup'!$B$19:$D$28,2,FALSE)&amp;"",""))</f>
        <v/>
      </c>
      <c r="E21" s="25" t="str">
        <f>IF(C21="","",IFERROR(VLOOKUP(C21,'01_Setup'!$B$19:$D$28,3,FALSE),""))</f>
        <v/>
      </c>
      <c r="F21" s="21"/>
      <c r="G21" s="21"/>
      <c r="H21" s="21"/>
      <c r="I21" s="22"/>
      <c r="J21" s="22"/>
      <c r="K21" s="25" t="str">
        <f>IF(OR(E21="",F21=""),"",IFERROR(VLOOKUP(E21&amp;"|"&amp;F21,'14_Compliance_Rules'!$A$7:$J$23,5,FALSE),""))</f>
        <v/>
      </c>
      <c r="L21" s="26" t="str">
        <f t="shared" si="1"/>
        <v/>
      </c>
      <c r="M21" s="25" t="str">
        <f>IF(L21="","",L21-'01_Setup'!$B$6)</f>
        <v/>
      </c>
      <c r="N21" s="25" t="str">
        <f t="shared" si="2"/>
        <v/>
      </c>
      <c r="O21" s="21"/>
      <c r="P21" s="21"/>
      <c r="Q21" s="22"/>
      <c r="R21" s="22"/>
      <c r="S21" s="23"/>
      <c r="T21" s="21"/>
      <c r="U21" s="21"/>
      <c r="V21" s="21"/>
      <c r="W21" s="21"/>
      <c r="X21" s="25" t="str">
        <f>IF(OR(E21="",F21=""),"",IFERROR(VLOOKUP(E21&amp;"|"&amp;F21,'14_Compliance_Rules'!$A$7:$J$23,8,FALSE),""))</f>
        <v/>
      </c>
      <c r="Y21" s="21"/>
      <c r="Z21" s="21"/>
    </row>
    <row r="22" spans="1:26">
      <c r="A22" s="25" t="str">
        <f t="shared" si="0"/>
        <v/>
      </c>
      <c r="B22" s="21"/>
      <c r="C22" s="21"/>
      <c r="D22" s="25" t="str">
        <f>IF(C22="","",IFERROR(VLOOKUP(C22,'01_Setup'!$B$19:$D$28,2,FALSE)&amp;"",""))</f>
        <v/>
      </c>
      <c r="E22" s="25" t="str">
        <f>IF(C22="","",IFERROR(VLOOKUP(C22,'01_Setup'!$B$19:$D$28,3,FALSE),""))</f>
        <v/>
      </c>
      <c r="F22" s="21"/>
      <c r="G22" s="21"/>
      <c r="H22" s="21"/>
      <c r="I22" s="22"/>
      <c r="J22" s="22"/>
      <c r="K22" s="25" t="str">
        <f>IF(OR(E22="",F22=""),"",IFERROR(VLOOKUP(E22&amp;"|"&amp;F22,'14_Compliance_Rules'!$A$7:$J$23,5,FALSE),""))</f>
        <v/>
      </c>
      <c r="L22" s="26" t="str">
        <f t="shared" si="1"/>
        <v/>
      </c>
      <c r="M22" s="25" t="str">
        <f>IF(L22="","",L22-'01_Setup'!$B$6)</f>
        <v/>
      </c>
      <c r="N22" s="25" t="str">
        <f t="shared" si="2"/>
        <v/>
      </c>
      <c r="O22" s="21"/>
      <c r="P22" s="21"/>
      <c r="Q22" s="22"/>
      <c r="R22" s="22"/>
      <c r="S22" s="23"/>
      <c r="T22" s="21"/>
      <c r="U22" s="21"/>
      <c r="V22" s="21"/>
      <c r="W22" s="21"/>
      <c r="X22" s="25" t="str">
        <f>IF(OR(E22="",F22=""),"",IFERROR(VLOOKUP(E22&amp;"|"&amp;F22,'14_Compliance_Rules'!$A$7:$J$23,8,FALSE),""))</f>
        <v/>
      </c>
      <c r="Y22" s="21"/>
      <c r="Z22" s="21"/>
    </row>
    <row r="23" spans="1:26">
      <c r="A23" s="25" t="str">
        <f t="shared" si="0"/>
        <v/>
      </c>
      <c r="B23" s="21"/>
      <c r="C23" s="21"/>
      <c r="D23" s="25" t="str">
        <f>IF(C23="","",IFERROR(VLOOKUP(C23,'01_Setup'!$B$19:$D$28,2,FALSE)&amp;"",""))</f>
        <v/>
      </c>
      <c r="E23" s="25" t="str">
        <f>IF(C23="","",IFERROR(VLOOKUP(C23,'01_Setup'!$B$19:$D$28,3,FALSE),""))</f>
        <v/>
      </c>
      <c r="F23" s="21"/>
      <c r="G23" s="21"/>
      <c r="H23" s="21"/>
      <c r="I23" s="22"/>
      <c r="J23" s="22"/>
      <c r="K23" s="25" t="str">
        <f>IF(OR(E23="",F23=""),"",IFERROR(VLOOKUP(E23&amp;"|"&amp;F23,'14_Compliance_Rules'!$A$7:$J$23,5,FALSE),""))</f>
        <v/>
      </c>
      <c r="L23" s="26" t="str">
        <f t="shared" si="1"/>
        <v/>
      </c>
      <c r="M23" s="25" t="str">
        <f>IF(L23="","",L23-'01_Setup'!$B$6)</f>
        <v/>
      </c>
      <c r="N23" s="25" t="str">
        <f t="shared" si="2"/>
        <v/>
      </c>
      <c r="O23" s="21"/>
      <c r="P23" s="21"/>
      <c r="Q23" s="22"/>
      <c r="R23" s="22"/>
      <c r="S23" s="23"/>
      <c r="T23" s="21"/>
      <c r="U23" s="21"/>
      <c r="V23" s="21"/>
      <c r="W23" s="21"/>
      <c r="X23" s="25" t="str">
        <f>IF(OR(E23="",F23=""),"",IFERROR(VLOOKUP(E23&amp;"|"&amp;F23,'14_Compliance_Rules'!$A$7:$J$23,8,FALSE),""))</f>
        <v/>
      </c>
      <c r="Y23" s="21"/>
      <c r="Z23" s="21"/>
    </row>
    <row r="24" spans="1:26">
      <c r="A24" s="25" t="str">
        <f t="shared" si="0"/>
        <v/>
      </c>
      <c r="B24" s="21"/>
      <c r="C24" s="21"/>
      <c r="D24" s="25" t="str">
        <f>IF(C24="","",IFERROR(VLOOKUP(C24,'01_Setup'!$B$19:$D$28,2,FALSE)&amp;"",""))</f>
        <v/>
      </c>
      <c r="E24" s="25" t="str">
        <f>IF(C24="","",IFERROR(VLOOKUP(C24,'01_Setup'!$B$19:$D$28,3,FALSE),""))</f>
        <v/>
      </c>
      <c r="F24" s="21"/>
      <c r="G24" s="21"/>
      <c r="H24" s="21"/>
      <c r="I24" s="22"/>
      <c r="J24" s="22"/>
      <c r="K24" s="25" t="str">
        <f>IF(OR(E24="",F24=""),"",IFERROR(VLOOKUP(E24&amp;"|"&amp;F24,'14_Compliance_Rules'!$A$7:$J$23,5,FALSE),""))</f>
        <v/>
      </c>
      <c r="L24" s="26" t="str">
        <f t="shared" si="1"/>
        <v/>
      </c>
      <c r="M24" s="25" t="str">
        <f>IF(L24="","",L24-'01_Setup'!$B$6)</f>
        <v/>
      </c>
      <c r="N24" s="25" t="str">
        <f t="shared" si="2"/>
        <v/>
      </c>
      <c r="O24" s="21"/>
      <c r="P24" s="21"/>
      <c r="Q24" s="22"/>
      <c r="R24" s="22"/>
      <c r="S24" s="23"/>
      <c r="T24" s="21"/>
      <c r="U24" s="21"/>
      <c r="V24" s="21"/>
      <c r="W24" s="21"/>
      <c r="X24" s="25" t="str">
        <f>IF(OR(E24="",F24=""),"",IFERROR(VLOOKUP(E24&amp;"|"&amp;F24,'14_Compliance_Rules'!$A$7:$J$23,8,FALSE),""))</f>
        <v/>
      </c>
      <c r="Y24" s="21"/>
      <c r="Z24" s="21"/>
    </row>
    <row r="25" spans="1:26">
      <c r="A25" s="25" t="str">
        <f t="shared" si="0"/>
        <v/>
      </c>
      <c r="B25" s="21"/>
      <c r="C25" s="21"/>
      <c r="D25" s="25" t="str">
        <f>IF(C25="","",IFERROR(VLOOKUP(C25,'01_Setup'!$B$19:$D$28,2,FALSE)&amp;"",""))</f>
        <v/>
      </c>
      <c r="E25" s="25" t="str">
        <f>IF(C25="","",IFERROR(VLOOKUP(C25,'01_Setup'!$B$19:$D$28,3,FALSE),""))</f>
        <v/>
      </c>
      <c r="F25" s="21"/>
      <c r="G25" s="21"/>
      <c r="H25" s="21"/>
      <c r="I25" s="22"/>
      <c r="J25" s="22"/>
      <c r="K25" s="25" t="str">
        <f>IF(OR(E25="",F25=""),"",IFERROR(VLOOKUP(E25&amp;"|"&amp;F25,'14_Compliance_Rules'!$A$7:$J$23,5,FALSE),""))</f>
        <v/>
      </c>
      <c r="L25" s="26" t="str">
        <f t="shared" si="1"/>
        <v/>
      </c>
      <c r="M25" s="25" t="str">
        <f>IF(L25="","",L25-'01_Setup'!$B$6)</f>
        <v/>
      </c>
      <c r="N25" s="25" t="str">
        <f t="shared" si="2"/>
        <v/>
      </c>
      <c r="O25" s="21"/>
      <c r="P25" s="21"/>
      <c r="Q25" s="22"/>
      <c r="R25" s="22"/>
      <c r="S25" s="23"/>
      <c r="T25" s="21"/>
      <c r="U25" s="21"/>
      <c r="V25" s="21"/>
      <c r="W25" s="21"/>
      <c r="X25" s="25" t="str">
        <f>IF(OR(E25="",F25=""),"",IFERROR(VLOOKUP(E25&amp;"|"&amp;F25,'14_Compliance_Rules'!$A$7:$J$23,8,FALSE),""))</f>
        <v/>
      </c>
      <c r="Y25" s="21"/>
      <c r="Z25" s="21"/>
    </row>
    <row r="26" spans="1:26">
      <c r="A26" s="25" t="str">
        <f t="shared" si="0"/>
        <v/>
      </c>
      <c r="B26" s="21"/>
      <c r="C26" s="21"/>
      <c r="D26" s="25" t="str">
        <f>IF(C26="","",IFERROR(VLOOKUP(C26,'01_Setup'!$B$19:$D$28,2,FALSE)&amp;"",""))</f>
        <v/>
      </c>
      <c r="E26" s="25" t="str">
        <f>IF(C26="","",IFERROR(VLOOKUP(C26,'01_Setup'!$B$19:$D$28,3,FALSE),""))</f>
        <v/>
      </c>
      <c r="F26" s="21"/>
      <c r="G26" s="21"/>
      <c r="H26" s="21"/>
      <c r="I26" s="22"/>
      <c r="J26" s="22"/>
      <c r="K26" s="25" t="str">
        <f>IF(OR(E26="",F26=""),"",IFERROR(VLOOKUP(E26&amp;"|"&amp;F26,'14_Compliance_Rules'!$A$7:$J$23,5,FALSE),""))</f>
        <v/>
      </c>
      <c r="L26" s="26" t="str">
        <f t="shared" si="1"/>
        <v/>
      </c>
      <c r="M26" s="25" t="str">
        <f>IF(L26="","",L26-'01_Setup'!$B$6)</f>
        <v/>
      </c>
      <c r="N26" s="25" t="str">
        <f t="shared" si="2"/>
        <v/>
      </c>
      <c r="O26" s="21"/>
      <c r="P26" s="21"/>
      <c r="Q26" s="22"/>
      <c r="R26" s="22"/>
      <c r="S26" s="23"/>
      <c r="T26" s="21"/>
      <c r="U26" s="21"/>
      <c r="V26" s="21"/>
      <c r="W26" s="21"/>
      <c r="X26" s="25" t="str">
        <f>IF(OR(E26="",F26=""),"",IFERROR(VLOOKUP(E26&amp;"|"&amp;F26,'14_Compliance_Rules'!$A$7:$J$23,8,FALSE),""))</f>
        <v/>
      </c>
      <c r="Y26" s="21"/>
      <c r="Z26" s="21"/>
    </row>
    <row r="27" spans="1:26">
      <c r="A27" s="25" t="str">
        <f t="shared" si="0"/>
        <v/>
      </c>
      <c r="B27" s="21"/>
      <c r="C27" s="21"/>
      <c r="D27" s="25" t="str">
        <f>IF(C27="","",IFERROR(VLOOKUP(C27,'01_Setup'!$B$19:$D$28,2,FALSE)&amp;"",""))</f>
        <v/>
      </c>
      <c r="E27" s="25" t="str">
        <f>IF(C27="","",IFERROR(VLOOKUP(C27,'01_Setup'!$B$19:$D$28,3,FALSE),""))</f>
        <v/>
      </c>
      <c r="F27" s="21"/>
      <c r="G27" s="21"/>
      <c r="H27" s="21"/>
      <c r="I27" s="22"/>
      <c r="J27" s="22"/>
      <c r="K27" s="25" t="str">
        <f>IF(OR(E27="",F27=""),"",IFERROR(VLOOKUP(E27&amp;"|"&amp;F27,'14_Compliance_Rules'!$A$7:$J$23,5,FALSE),""))</f>
        <v/>
      </c>
      <c r="L27" s="26" t="str">
        <f t="shared" si="1"/>
        <v/>
      </c>
      <c r="M27" s="25" t="str">
        <f>IF(L27="","",L27-'01_Setup'!$B$6)</f>
        <v/>
      </c>
      <c r="N27" s="25" t="str">
        <f t="shared" si="2"/>
        <v/>
      </c>
      <c r="O27" s="21"/>
      <c r="P27" s="21"/>
      <c r="Q27" s="22"/>
      <c r="R27" s="22"/>
      <c r="S27" s="23"/>
      <c r="T27" s="21"/>
      <c r="U27" s="21"/>
      <c r="V27" s="21"/>
      <c r="W27" s="21"/>
      <c r="X27" s="25" t="str">
        <f>IF(OR(E27="",F27=""),"",IFERROR(VLOOKUP(E27&amp;"|"&amp;F27,'14_Compliance_Rules'!$A$7:$J$23,8,FALSE),""))</f>
        <v/>
      </c>
      <c r="Y27" s="21"/>
      <c r="Z27" s="21"/>
    </row>
    <row r="28" spans="1:26">
      <c r="A28" s="25" t="str">
        <f t="shared" si="0"/>
        <v/>
      </c>
      <c r="B28" s="21"/>
      <c r="C28" s="21"/>
      <c r="D28" s="25" t="str">
        <f>IF(C28="","",IFERROR(VLOOKUP(C28,'01_Setup'!$B$19:$D$28,2,FALSE)&amp;"",""))</f>
        <v/>
      </c>
      <c r="E28" s="25" t="str">
        <f>IF(C28="","",IFERROR(VLOOKUP(C28,'01_Setup'!$B$19:$D$28,3,FALSE),""))</f>
        <v/>
      </c>
      <c r="F28" s="21"/>
      <c r="G28" s="21"/>
      <c r="H28" s="21"/>
      <c r="I28" s="22"/>
      <c r="J28" s="22"/>
      <c r="K28" s="25" t="str">
        <f>IF(OR(E28="",F28=""),"",IFERROR(VLOOKUP(E28&amp;"|"&amp;F28,'14_Compliance_Rules'!$A$7:$J$23,5,FALSE),""))</f>
        <v/>
      </c>
      <c r="L28" s="26" t="str">
        <f t="shared" si="1"/>
        <v/>
      </c>
      <c r="M28" s="25" t="str">
        <f>IF(L28="","",L28-'01_Setup'!$B$6)</f>
        <v/>
      </c>
      <c r="N28" s="25" t="str">
        <f t="shared" si="2"/>
        <v/>
      </c>
      <c r="O28" s="21"/>
      <c r="P28" s="21"/>
      <c r="Q28" s="22"/>
      <c r="R28" s="22"/>
      <c r="S28" s="23"/>
      <c r="T28" s="21"/>
      <c r="U28" s="21"/>
      <c r="V28" s="21"/>
      <c r="W28" s="21"/>
      <c r="X28" s="25" t="str">
        <f>IF(OR(E28="",F28=""),"",IFERROR(VLOOKUP(E28&amp;"|"&amp;F28,'14_Compliance_Rules'!$A$7:$J$23,8,FALSE),""))</f>
        <v/>
      </c>
      <c r="Y28" s="21"/>
      <c r="Z28" s="21"/>
    </row>
    <row r="29" spans="1:26">
      <c r="A29" s="25" t="str">
        <f t="shared" si="0"/>
        <v/>
      </c>
      <c r="B29" s="21"/>
      <c r="C29" s="21"/>
      <c r="D29" s="25" t="str">
        <f>IF(C29="","",IFERROR(VLOOKUP(C29,'01_Setup'!$B$19:$D$28,2,FALSE)&amp;"",""))</f>
        <v/>
      </c>
      <c r="E29" s="25" t="str">
        <f>IF(C29="","",IFERROR(VLOOKUP(C29,'01_Setup'!$B$19:$D$28,3,FALSE),""))</f>
        <v/>
      </c>
      <c r="F29" s="21"/>
      <c r="G29" s="21"/>
      <c r="H29" s="21"/>
      <c r="I29" s="22"/>
      <c r="J29" s="22"/>
      <c r="K29" s="25" t="str">
        <f>IF(OR(E29="",F29=""),"",IFERROR(VLOOKUP(E29&amp;"|"&amp;F29,'14_Compliance_Rules'!$A$7:$J$23,5,FALSE),""))</f>
        <v/>
      </c>
      <c r="L29" s="26" t="str">
        <f t="shared" si="1"/>
        <v/>
      </c>
      <c r="M29" s="25" t="str">
        <f>IF(L29="","",L29-'01_Setup'!$B$6)</f>
        <v/>
      </c>
      <c r="N29" s="25" t="str">
        <f t="shared" si="2"/>
        <v/>
      </c>
      <c r="O29" s="21"/>
      <c r="P29" s="21"/>
      <c r="Q29" s="22"/>
      <c r="R29" s="22"/>
      <c r="S29" s="23"/>
      <c r="T29" s="21"/>
      <c r="U29" s="21"/>
      <c r="V29" s="21"/>
      <c r="W29" s="21"/>
      <c r="X29" s="25" t="str">
        <f>IF(OR(E29="",F29=""),"",IFERROR(VLOOKUP(E29&amp;"|"&amp;F29,'14_Compliance_Rules'!$A$7:$J$23,8,FALSE),""))</f>
        <v/>
      </c>
      <c r="Y29" s="21"/>
      <c r="Z29" s="21"/>
    </row>
    <row r="30" spans="1:26">
      <c r="A30" s="25" t="str">
        <f t="shared" si="0"/>
        <v/>
      </c>
      <c r="B30" s="21"/>
      <c r="C30" s="21"/>
      <c r="D30" s="25" t="str">
        <f>IF(C30="","",IFERROR(VLOOKUP(C30,'01_Setup'!$B$19:$D$28,2,FALSE)&amp;"",""))</f>
        <v/>
      </c>
      <c r="E30" s="25" t="str">
        <f>IF(C30="","",IFERROR(VLOOKUP(C30,'01_Setup'!$B$19:$D$28,3,FALSE),""))</f>
        <v/>
      </c>
      <c r="F30" s="21"/>
      <c r="G30" s="21"/>
      <c r="H30" s="21"/>
      <c r="I30" s="22"/>
      <c r="J30" s="22"/>
      <c r="K30" s="25" t="str">
        <f>IF(OR(E30="",F30=""),"",IFERROR(VLOOKUP(E30&amp;"|"&amp;F30,'14_Compliance_Rules'!$A$7:$J$23,5,FALSE),""))</f>
        <v/>
      </c>
      <c r="L30" s="26" t="str">
        <f t="shared" si="1"/>
        <v/>
      </c>
      <c r="M30" s="25" t="str">
        <f>IF(L30="","",L30-'01_Setup'!$B$6)</f>
        <v/>
      </c>
      <c r="N30" s="25" t="str">
        <f t="shared" si="2"/>
        <v/>
      </c>
      <c r="O30" s="21"/>
      <c r="P30" s="21"/>
      <c r="Q30" s="22"/>
      <c r="R30" s="22"/>
      <c r="S30" s="23"/>
      <c r="T30" s="21"/>
      <c r="U30" s="21"/>
      <c r="V30" s="21"/>
      <c r="W30" s="21"/>
      <c r="X30" s="25" t="str">
        <f>IF(OR(E30="",F30=""),"",IFERROR(VLOOKUP(E30&amp;"|"&amp;F30,'14_Compliance_Rules'!$A$7:$J$23,8,FALSE),""))</f>
        <v/>
      </c>
      <c r="Y30" s="21"/>
      <c r="Z30" s="21"/>
    </row>
    <row r="31" spans="1:26">
      <c r="A31" s="25" t="str">
        <f t="shared" si="0"/>
        <v/>
      </c>
      <c r="B31" s="21"/>
      <c r="C31" s="21"/>
      <c r="D31" s="25" t="str">
        <f>IF(C31="","",IFERROR(VLOOKUP(C31,'01_Setup'!$B$19:$D$28,2,FALSE)&amp;"",""))</f>
        <v/>
      </c>
      <c r="E31" s="25" t="str">
        <f>IF(C31="","",IFERROR(VLOOKUP(C31,'01_Setup'!$B$19:$D$28,3,FALSE),""))</f>
        <v/>
      </c>
      <c r="F31" s="21"/>
      <c r="G31" s="21"/>
      <c r="H31" s="21"/>
      <c r="I31" s="22"/>
      <c r="J31" s="22"/>
      <c r="K31" s="25" t="str">
        <f>IF(OR(E31="",F31=""),"",IFERROR(VLOOKUP(E31&amp;"|"&amp;F31,'14_Compliance_Rules'!$A$7:$J$23,5,FALSE),""))</f>
        <v/>
      </c>
      <c r="L31" s="26" t="str">
        <f t="shared" si="1"/>
        <v/>
      </c>
      <c r="M31" s="25" t="str">
        <f>IF(L31="","",L31-'01_Setup'!$B$6)</f>
        <v/>
      </c>
      <c r="N31" s="25" t="str">
        <f t="shared" si="2"/>
        <v/>
      </c>
      <c r="O31" s="21"/>
      <c r="P31" s="21"/>
      <c r="Q31" s="22"/>
      <c r="R31" s="22"/>
      <c r="S31" s="23"/>
      <c r="T31" s="21"/>
      <c r="U31" s="21"/>
      <c r="V31" s="21"/>
      <c r="W31" s="21"/>
      <c r="X31" s="25" t="str">
        <f>IF(OR(E31="",F31=""),"",IFERROR(VLOOKUP(E31&amp;"|"&amp;F31,'14_Compliance_Rules'!$A$7:$J$23,8,FALSE),""))</f>
        <v/>
      </c>
      <c r="Y31" s="21"/>
      <c r="Z31" s="21"/>
    </row>
    <row r="32" spans="1:26">
      <c r="A32" s="25" t="str">
        <f t="shared" si="0"/>
        <v/>
      </c>
      <c r="B32" s="21"/>
      <c r="C32" s="21"/>
      <c r="D32" s="25" t="str">
        <f>IF(C32="","",IFERROR(VLOOKUP(C32,'01_Setup'!$B$19:$D$28,2,FALSE)&amp;"",""))</f>
        <v/>
      </c>
      <c r="E32" s="25" t="str">
        <f>IF(C32="","",IFERROR(VLOOKUP(C32,'01_Setup'!$B$19:$D$28,3,FALSE),""))</f>
        <v/>
      </c>
      <c r="F32" s="21"/>
      <c r="G32" s="21"/>
      <c r="H32" s="21"/>
      <c r="I32" s="22"/>
      <c r="J32" s="22"/>
      <c r="K32" s="25" t="str">
        <f>IF(OR(E32="",F32=""),"",IFERROR(VLOOKUP(E32&amp;"|"&amp;F32,'14_Compliance_Rules'!$A$7:$J$23,5,FALSE),""))</f>
        <v/>
      </c>
      <c r="L32" s="26" t="str">
        <f t="shared" si="1"/>
        <v/>
      </c>
      <c r="M32" s="25" t="str">
        <f>IF(L32="","",L32-'01_Setup'!$B$6)</f>
        <v/>
      </c>
      <c r="N32" s="25" t="str">
        <f t="shared" si="2"/>
        <v/>
      </c>
      <c r="O32" s="21"/>
      <c r="P32" s="21"/>
      <c r="Q32" s="22"/>
      <c r="R32" s="22"/>
      <c r="S32" s="23"/>
      <c r="T32" s="21"/>
      <c r="U32" s="21"/>
      <c r="V32" s="21"/>
      <c r="W32" s="21"/>
      <c r="X32" s="25" t="str">
        <f>IF(OR(E32="",F32=""),"",IFERROR(VLOOKUP(E32&amp;"|"&amp;F32,'14_Compliance_Rules'!$A$7:$J$23,8,FALSE),""))</f>
        <v/>
      </c>
      <c r="Y32" s="21"/>
      <c r="Z32" s="21"/>
    </row>
    <row r="33" spans="1:26">
      <c r="A33" s="25" t="str">
        <f t="shared" si="0"/>
        <v/>
      </c>
      <c r="B33" s="21"/>
      <c r="C33" s="21"/>
      <c r="D33" s="25" t="str">
        <f>IF(C33="","",IFERROR(VLOOKUP(C33,'01_Setup'!$B$19:$D$28,2,FALSE)&amp;"",""))</f>
        <v/>
      </c>
      <c r="E33" s="25" t="str">
        <f>IF(C33="","",IFERROR(VLOOKUP(C33,'01_Setup'!$B$19:$D$28,3,FALSE),""))</f>
        <v/>
      </c>
      <c r="F33" s="21"/>
      <c r="G33" s="21"/>
      <c r="H33" s="21"/>
      <c r="I33" s="22"/>
      <c r="J33" s="22"/>
      <c r="K33" s="25" t="str">
        <f>IF(OR(E33="",F33=""),"",IFERROR(VLOOKUP(E33&amp;"|"&amp;F33,'14_Compliance_Rules'!$A$7:$J$23,5,FALSE),""))</f>
        <v/>
      </c>
      <c r="L33" s="26" t="str">
        <f t="shared" si="1"/>
        <v/>
      </c>
      <c r="M33" s="25" t="str">
        <f>IF(L33="","",L33-'01_Setup'!$B$6)</f>
        <v/>
      </c>
      <c r="N33" s="25" t="str">
        <f t="shared" si="2"/>
        <v/>
      </c>
      <c r="O33" s="21"/>
      <c r="P33" s="21"/>
      <c r="Q33" s="22"/>
      <c r="R33" s="22"/>
      <c r="S33" s="23"/>
      <c r="T33" s="21"/>
      <c r="U33" s="21"/>
      <c r="V33" s="21"/>
      <c r="W33" s="21"/>
      <c r="X33" s="25" t="str">
        <f>IF(OR(E33="",F33=""),"",IFERROR(VLOOKUP(E33&amp;"|"&amp;F33,'14_Compliance_Rules'!$A$7:$J$23,8,FALSE),""))</f>
        <v/>
      </c>
      <c r="Y33" s="21"/>
      <c r="Z33" s="21"/>
    </row>
    <row r="34" spans="1:26">
      <c r="A34" s="25" t="str">
        <f t="shared" si="0"/>
        <v/>
      </c>
      <c r="B34" s="21"/>
      <c r="C34" s="21"/>
      <c r="D34" s="25" t="str">
        <f>IF(C34="","",IFERROR(VLOOKUP(C34,'01_Setup'!$B$19:$D$28,2,FALSE)&amp;"",""))</f>
        <v/>
      </c>
      <c r="E34" s="25" t="str">
        <f>IF(C34="","",IFERROR(VLOOKUP(C34,'01_Setup'!$B$19:$D$28,3,FALSE),""))</f>
        <v/>
      </c>
      <c r="F34" s="21"/>
      <c r="G34" s="21"/>
      <c r="H34" s="21"/>
      <c r="I34" s="22"/>
      <c r="J34" s="22"/>
      <c r="K34" s="25" t="str">
        <f>IF(OR(E34="",F34=""),"",IFERROR(VLOOKUP(E34&amp;"|"&amp;F34,'14_Compliance_Rules'!$A$7:$J$23,5,FALSE),""))</f>
        <v/>
      </c>
      <c r="L34" s="26" t="str">
        <f t="shared" si="1"/>
        <v/>
      </c>
      <c r="M34" s="25" t="str">
        <f>IF(L34="","",L34-'01_Setup'!$B$6)</f>
        <v/>
      </c>
      <c r="N34" s="25" t="str">
        <f t="shared" si="2"/>
        <v/>
      </c>
      <c r="O34" s="21"/>
      <c r="P34" s="21"/>
      <c r="Q34" s="22"/>
      <c r="R34" s="22"/>
      <c r="S34" s="23"/>
      <c r="T34" s="21"/>
      <c r="U34" s="21"/>
      <c r="V34" s="21"/>
      <c r="W34" s="21"/>
      <c r="X34" s="25" t="str">
        <f>IF(OR(E34="",F34=""),"",IFERROR(VLOOKUP(E34&amp;"|"&amp;F34,'14_Compliance_Rules'!$A$7:$J$23,8,FALSE),""))</f>
        <v/>
      </c>
      <c r="Y34" s="21"/>
      <c r="Z34" s="21"/>
    </row>
    <row r="35" spans="1:26">
      <c r="A35" s="25" t="str">
        <f t="shared" si="0"/>
        <v/>
      </c>
      <c r="B35" s="21"/>
      <c r="C35" s="21"/>
      <c r="D35" s="25" t="str">
        <f>IF(C35="","",IFERROR(VLOOKUP(C35,'01_Setup'!$B$19:$D$28,2,FALSE)&amp;"",""))</f>
        <v/>
      </c>
      <c r="E35" s="25" t="str">
        <f>IF(C35="","",IFERROR(VLOOKUP(C35,'01_Setup'!$B$19:$D$28,3,FALSE),""))</f>
        <v/>
      </c>
      <c r="F35" s="21"/>
      <c r="G35" s="21"/>
      <c r="H35" s="21"/>
      <c r="I35" s="22"/>
      <c r="J35" s="22"/>
      <c r="K35" s="25" t="str">
        <f>IF(OR(E35="",F35=""),"",IFERROR(VLOOKUP(E35&amp;"|"&amp;F35,'14_Compliance_Rules'!$A$7:$J$23,5,FALSE),""))</f>
        <v/>
      </c>
      <c r="L35" s="26" t="str">
        <f t="shared" si="1"/>
        <v/>
      </c>
      <c r="M35" s="25" t="str">
        <f>IF(L35="","",L35-'01_Setup'!$B$6)</f>
        <v/>
      </c>
      <c r="N35" s="25" t="str">
        <f t="shared" si="2"/>
        <v/>
      </c>
      <c r="O35" s="21"/>
      <c r="P35" s="21"/>
      <c r="Q35" s="22"/>
      <c r="R35" s="22"/>
      <c r="S35" s="23"/>
      <c r="T35" s="21"/>
      <c r="U35" s="21"/>
      <c r="V35" s="21"/>
      <c r="W35" s="21"/>
      <c r="X35" s="25" t="str">
        <f>IF(OR(E35="",F35=""),"",IFERROR(VLOOKUP(E35&amp;"|"&amp;F35,'14_Compliance_Rules'!$A$7:$J$23,8,FALSE),""))</f>
        <v/>
      </c>
      <c r="Y35" s="21"/>
      <c r="Z35" s="21"/>
    </row>
    <row r="36" spans="1:26">
      <c r="A36" s="25" t="str">
        <f t="shared" si="0"/>
        <v/>
      </c>
      <c r="B36" s="21"/>
      <c r="C36" s="21"/>
      <c r="D36" s="25" t="str">
        <f>IF(C36="","",IFERROR(VLOOKUP(C36,'01_Setup'!$B$19:$D$28,2,FALSE)&amp;"",""))</f>
        <v/>
      </c>
      <c r="E36" s="25" t="str">
        <f>IF(C36="","",IFERROR(VLOOKUP(C36,'01_Setup'!$B$19:$D$28,3,FALSE),""))</f>
        <v/>
      </c>
      <c r="F36" s="21"/>
      <c r="G36" s="21"/>
      <c r="H36" s="21"/>
      <c r="I36" s="22"/>
      <c r="J36" s="22"/>
      <c r="K36" s="25" t="str">
        <f>IF(OR(E36="",F36=""),"",IFERROR(VLOOKUP(E36&amp;"|"&amp;F36,'14_Compliance_Rules'!$A$7:$J$23,5,FALSE),""))</f>
        <v/>
      </c>
      <c r="L36" s="26" t="str">
        <f t="shared" si="1"/>
        <v/>
      </c>
      <c r="M36" s="25" t="str">
        <f>IF(L36="","",L36-'01_Setup'!$B$6)</f>
        <v/>
      </c>
      <c r="N36" s="25" t="str">
        <f t="shared" si="2"/>
        <v/>
      </c>
      <c r="O36" s="21"/>
      <c r="P36" s="21"/>
      <c r="Q36" s="22"/>
      <c r="R36" s="22"/>
      <c r="S36" s="23"/>
      <c r="T36" s="21"/>
      <c r="U36" s="21"/>
      <c r="V36" s="21"/>
      <c r="W36" s="21"/>
      <c r="X36" s="25" t="str">
        <f>IF(OR(E36="",F36=""),"",IFERROR(VLOOKUP(E36&amp;"|"&amp;F36,'14_Compliance_Rules'!$A$7:$J$23,8,FALSE),""))</f>
        <v/>
      </c>
      <c r="Y36" s="21"/>
      <c r="Z36" s="21"/>
    </row>
    <row r="37" spans="1:26">
      <c r="A37" s="25" t="str">
        <f t="shared" si="0"/>
        <v/>
      </c>
      <c r="B37" s="21"/>
      <c r="C37" s="21"/>
      <c r="D37" s="25" t="str">
        <f>IF(C37="","",IFERROR(VLOOKUP(C37,'01_Setup'!$B$19:$D$28,2,FALSE)&amp;"",""))</f>
        <v/>
      </c>
      <c r="E37" s="25" t="str">
        <f>IF(C37="","",IFERROR(VLOOKUP(C37,'01_Setup'!$B$19:$D$28,3,FALSE),""))</f>
        <v/>
      </c>
      <c r="F37" s="21"/>
      <c r="G37" s="21"/>
      <c r="H37" s="21"/>
      <c r="I37" s="22"/>
      <c r="J37" s="22"/>
      <c r="K37" s="25" t="str">
        <f>IF(OR(E37="",F37=""),"",IFERROR(VLOOKUP(E37&amp;"|"&amp;F37,'14_Compliance_Rules'!$A$7:$J$23,5,FALSE),""))</f>
        <v/>
      </c>
      <c r="L37" s="26" t="str">
        <f t="shared" si="1"/>
        <v/>
      </c>
      <c r="M37" s="25" t="str">
        <f>IF(L37="","",L37-'01_Setup'!$B$6)</f>
        <v/>
      </c>
      <c r="N37" s="25" t="str">
        <f t="shared" si="2"/>
        <v/>
      </c>
      <c r="O37" s="21"/>
      <c r="P37" s="21"/>
      <c r="Q37" s="22"/>
      <c r="R37" s="22"/>
      <c r="S37" s="23"/>
      <c r="T37" s="21"/>
      <c r="U37" s="21"/>
      <c r="V37" s="21"/>
      <c r="W37" s="21"/>
      <c r="X37" s="25" t="str">
        <f>IF(OR(E37="",F37=""),"",IFERROR(VLOOKUP(E37&amp;"|"&amp;F37,'14_Compliance_Rules'!$A$7:$J$23,8,FALSE),""))</f>
        <v/>
      </c>
      <c r="Y37" s="21"/>
      <c r="Z37" s="21"/>
    </row>
    <row r="38" spans="1:26">
      <c r="A38" s="25" t="str">
        <f t="shared" si="0"/>
        <v/>
      </c>
      <c r="B38" s="21"/>
      <c r="C38" s="21"/>
      <c r="D38" s="25" t="str">
        <f>IF(C38="","",IFERROR(VLOOKUP(C38,'01_Setup'!$B$19:$D$28,2,FALSE)&amp;"",""))</f>
        <v/>
      </c>
      <c r="E38" s="25" t="str">
        <f>IF(C38="","",IFERROR(VLOOKUP(C38,'01_Setup'!$B$19:$D$28,3,FALSE),""))</f>
        <v/>
      </c>
      <c r="F38" s="21"/>
      <c r="G38" s="21"/>
      <c r="H38" s="21"/>
      <c r="I38" s="22"/>
      <c r="J38" s="22"/>
      <c r="K38" s="25" t="str">
        <f>IF(OR(E38="",F38=""),"",IFERROR(VLOOKUP(E38&amp;"|"&amp;F38,'14_Compliance_Rules'!$A$7:$J$23,5,FALSE),""))</f>
        <v/>
      </c>
      <c r="L38" s="26" t="str">
        <f t="shared" si="1"/>
        <v/>
      </c>
      <c r="M38" s="25" t="str">
        <f>IF(L38="","",L38-'01_Setup'!$B$6)</f>
        <v/>
      </c>
      <c r="N38" s="25" t="str">
        <f t="shared" si="2"/>
        <v/>
      </c>
      <c r="O38" s="21"/>
      <c r="P38" s="21"/>
      <c r="Q38" s="22"/>
      <c r="R38" s="22"/>
      <c r="S38" s="23"/>
      <c r="T38" s="21"/>
      <c r="U38" s="21"/>
      <c r="V38" s="21"/>
      <c r="W38" s="21"/>
      <c r="X38" s="25" t="str">
        <f>IF(OR(E38="",F38=""),"",IFERROR(VLOOKUP(E38&amp;"|"&amp;F38,'14_Compliance_Rules'!$A$7:$J$23,8,FALSE),""))</f>
        <v/>
      </c>
      <c r="Y38" s="21"/>
      <c r="Z38" s="21"/>
    </row>
    <row r="39" spans="1:26">
      <c r="A39" s="25" t="str">
        <f t="shared" ref="A39:A70" si="3">IF(C39="","","CMP-"&amp;TEXT(ROW()-6,"000"))</f>
        <v/>
      </c>
      <c r="B39" s="21"/>
      <c r="C39" s="21"/>
      <c r="D39" s="25" t="str">
        <f>IF(C39="","",IFERROR(VLOOKUP(C39,'01_Setup'!$B$19:$D$28,2,FALSE)&amp;"",""))</f>
        <v/>
      </c>
      <c r="E39" s="25" t="str">
        <f>IF(C39="","",IFERROR(VLOOKUP(C39,'01_Setup'!$B$19:$D$28,3,FALSE),""))</f>
        <v/>
      </c>
      <c r="F39" s="21"/>
      <c r="G39" s="21"/>
      <c r="H39" s="21"/>
      <c r="I39" s="22"/>
      <c r="J39" s="22"/>
      <c r="K39" s="25" t="str">
        <f>IF(OR(E39="",F39=""),"",IFERROR(VLOOKUP(E39&amp;"|"&amp;F39,'14_Compliance_Rules'!$A$7:$J$23,5,FALSE),""))</f>
        <v/>
      </c>
      <c r="L39" s="26" t="str">
        <f t="shared" ref="L39:L70" si="4">IF(C39="","",IF(J39&lt;&gt;"",J39,IF(OR(I39="",K39=""),"",DATE(YEAR(I39),MONTH(I39)+K39,DAY(I39)))))</f>
        <v/>
      </c>
      <c r="M39" s="25" t="str">
        <f>IF(L39="","",L39-'01_Setup'!$B$6)</f>
        <v/>
      </c>
      <c r="N39" s="25" t="str">
        <f t="shared" ref="N39:N70" si="5">IF(C39="","",IF(B39="No","Not applicable",IF(L39="","No due date",IF(M39&lt;0,"Overdue",IF(M39&lt;=30,"Due within 30 days",IF(M39&lt;=90,"Due within 90 days",IF(M39&lt;=180,"Due within 180 days","Current")))))))</f>
        <v/>
      </c>
      <c r="O39" s="21"/>
      <c r="P39" s="21"/>
      <c r="Q39" s="22"/>
      <c r="R39" s="22"/>
      <c r="S39" s="23"/>
      <c r="T39" s="21"/>
      <c r="U39" s="21"/>
      <c r="V39" s="21"/>
      <c r="W39" s="21"/>
      <c r="X39" s="25" t="str">
        <f>IF(OR(E39="",F39=""),"",IFERROR(VLOOKUP(E39&amp;"|"&amp;F39,'14_Compliance_Rules'!$A$7:$J$23,8,FALSE),""))</f>
        <v/>
      </c>
      <c r="Y39" s="21"/>
      <c r="Z39" s="21"/>
    </row>
    <row r="40" spans="1:26">
      <c r="A40" s="25" t="str">
        <f t="shared" si="3"/>
        <v/>
      </c>
      <c r="B40" s="21"/>
      <c r="C40" s="21"/>
      <c r="D40" s="25" t="str">
        <f>IF(C40="","",IFERROR(VLOOKUP(C40,'01_Setup'!$B$19:$D$28,2,FALSE)&amp;"",""))</f>
        <v/>
      </c>
      <c r="E40" s="25" t="str">
        <f>IF(C40="","",IFERROR(VLOOKUP(C40,'01_Setup'!$B$19:$D$28,3,FALSE),""))</f>
        <v/>
      </c>
      <c r="F40" s="21"/>
      <c r="G40" s="21"/>
      <c r="H40" s="21"/>
      <c r="I40" s="22"/>
      <c r="J40" s="22"/>
      <c r="K40" s="25" t="str">
        <f>IF(OR(E40="",F40=""),"",IFERROR(VLOOKUP(E40&amp;"|"&amp;F40,'14_Compliance_Rules'!$A$7:$J$23,5,FALSE),""))</f>
        <v/>
      </c>
      <c r="L40" s="26" t="str">
        <f t="shared" si="4"/>
        <v/>
      </c>
      <c r="M40" s="25" t="str">
        <f>IF(L40="","",L40-'01_Setup'!$B$6)</f>
        <v/>
      </c>
      <c r="N40" s="25" t="str">
        <f t="shared" si="5"/>
        <v/>
      </c>
      <c r="O40" s="21"/>
      <c r="P40" s="21"/>
      <c r="Q40" s="22"/>
      <c r="R40" s="22"/>
      <c r="S40" s="23"/>
      <c r="T40" s="21"/>
      <c r="U40" s="21"/>
      <c r="V40" s="21"/>
      <c r="W40" s="21"/>
      <c r="X40" s="25" t="str">
        <f>IF(OR(E40="",F40=""),"",IFERROR(VLOOKUP(E40&amp;"|"&amp;F40,'14_Compliance_Rules'!$A$7:$J$23,8,FALSE),""))</f>
        <v/>
      </c>
      <c r="Y40" s="21"/>
      <c r="Z40" s="21"/>
    </row>
    <row r="41" spans="1:26">
      <c r="A41" s="25" t="str">
        <f t="shared" si="3"/>
        <v/>
      </c>
      <c r="B41" s="21"/>
      <c r="C41" s="21"/>
      <c r="D41" s="25" t="str">
        <f>IF(C41="","",IFERROR(VLOOKUP(C41,'01_Setup'!$B$19:$D$28,2,FALSE)&amp;"",""))</f>
        <v/>
      </c>
      <c r="E41" s="25" t="str">
        <f>IF(C41="","",IFERROR(VLOOKUP(C41,'01_Setup'!$B$19:$D$28,3,FALSE),""))</f>
        <v/>
      </c>
      <c r="F41" s="21"/>
      <c r="G41" s="21"/>
      <c r="H41" s="21"/>
      <c r="I41" s="22"/>
      <c r="J41" s="22"/>
      <c r="K41" s="25" t="str">
        <f>IF(OR(E41="",F41=""),"",IFERROR(VLOOKUP(E41&amp;"|"&amp;F41,'14_Compliance_Rules'!$A$7:$J$23,5,FALSE),""))</f>
        <v/>
      </c>
      <c r="L41" s="26" t="str">
        <f t="shared" si="4"/>
        <v/>
      </c>
      <c r="M41" s="25" t="str">
        <f>IF(L41="","",L41-'01_Setup'!$B$6)</f>
        <v/>
      </c>
      <c r="N41" s="25" t="str">
        <f t="shared" si="5"/>
        <v/>
      </c>
      <c r="O41" s="21"/>
      <c r="P41" s="21"/>
      <c r="Q41" s="22"/>
      <c r="R41" s="22"/>
      <c r="S41" s="23"/>
      <c r="T41" s="21"/>
      <c r="U41" s="21"/>
      <c r="V41" s="21"/>
      <c r="W41" s="21"/>
      <c r="X41" s="25" t="str">
        <f>IF(OR(E41="",F41=""),"",IFERROR(VLOOKUP(E41&amp;"|"&amp;F41,'14_Compliance_Rules'!$A$7:$J$23,8,FALSE),""))</f>
        <v/>
      </c>
      <c r="Y41" s="21"/>
      <c r="Z41" s="21"/>
    </row>
    <row r="42" spans="1:26">
      <c r="A42" s="25" t="str">
        <f t="shared" si="3"/>
        <v/>
      </c>
      <c r="B42" s="21"/>
      <c r="C42" s="21"/>
      <c r="D42" s="25" t="str">
        <f>IF(C42="","",IFERROR(VLOOKUP(C42,'01_Setup'!$B$19:$D$28,2,FALSE)&amp;"",""))</f>
        <v/>
      </c>
      <c r="E42" s="25" t="str">
        <f>IF(C42="","",IFERROR(VLOOKUP(C42,'01_Setup'!$B$19:$D$28,3,FALSE),""))</f>
        <v/>
      </c>
      <c r="F42" s="21"/>
      <c r="G42" s="21"/>
      <c r="H42" s="21"/>
      <c r="I42" s="22"/>
      <c r="J42" s="22"/>
      <c r="K42" s="25" t="str">
        <f>IF(OR(E42="",F42=""),"",IFERROR(VLOOKUP(E42&amp;"|"&amp;F42,'14_Compliance_Rules'!$A$7:$J$23,5,FALSE),""))</f>
        <v/>
      </c>
      <c r="L42" s="26" t="str">
        <f t="shared" si="4"/>
        <v/>
      </c>
      <c r="M42" s="25" t="str">
        <f>IF(L42="","",L42-'01_Setup'!$B$6)</f>
        <v/>
      </c>
      <c r="N42" s="25" t="str">
        <f t="shared" si="5"/>
        <v/>
      </c>
      <c r="O42" s="21"/>
      <c r="P42" s="21"/>
      <c r="Q42" s="22"/>
      <c r="R42" s="22"/>
      <c r="S42" s="23"/>
      <c r="T42" s="21"/>
      <c r="U42" s="21"/>
      <c r="V42" s="21"/>
      <c r="W42" s="21"/>
      <c r="X42" s="25" t="str">
        <f>IF(OR(E42="",F42=""),"",IFERROR(VLOOKUP(E42&amp;"|"&amp;F42,'14_Compliance_Rules'!$A$7:$J$23,8,FALSE),""))</f>
        <v/>
      </c>
      <c r="Y42" s="21"/>
      <c r="Z42" s="21"/>
    </row>
    <row r="43" spans="1:26">
      <c r="A43" s="25" t="str">
        <f t="shared" si="3"/>
        <v/>
      </c>
      <c r="B43" s="21"/>
      <c r="C43" s="21"/>
      <c r="D43" s="25" t="str">
        <f>IF(C43="","",IFERROR(VLOOKUP(C43,'01_Setup'!$B$19:$D$28,2,FALSE)&amp;"",""))</f>
        <v/>
      </c>
      <c r="E43" s="25" t="str">
        <f>IF(C43="","",IFERROR(VLOOKUP(C43,'01_Setup'!$B$19:$D$28,3,FALSE),""))</f>
        <v/>
      </c>
      <c r="F43" s="21"/>
      <c r="G43" s="21"/>
      <c r="H43" s="21"/>
      <c r="I43" s="22"/>
      <c r="J43" s="22"/>
      <c r="K43" s="25" t="str">
        <f>IF(OR(E43="",F43=""),"",IFERROR(VLOOKUP(E43&amp;"|"&amp;F43,'14_Compliance_Rules'!$A$7:$J$23,5,FALSE),""))</f>
        <v/>
      </c>
      <c r="L43" s="26" t="str">
        <f t="shared" si="4"/>
        <v/>
      </c>
      <c r="M43" s="25" t="str">
        <f>IF(L43="","",L43-'01_Setup'!$B$6)</f>
        <v/>
      </c>
      <c r="N43" s="25" t="str">
        <f t="shared" si="5"/>
        <v/>
      </c>
      <c r="O43" s="21"/>
      <c r="P43" s="21"/>
      <c r="Q43" s="22"/>
      <c r="R43" s="22"/>
      <c r="S43" s="23"/>
      <c r="T43" s="21"/>
      <c r="U43" s="21"/>
      <c r="V43" s="21"/>
      <c r="W43" s="21"/>
      <c r="X43" s="25" t="str">
        <f>IF(OR(E43="",F43=""),"",IFERROR(VLOOKUP(E43&amp;"|"&amp;F43,'14_Compliance_Rules'!$A$7:$J$23,8,FALSE),""))</f>
        <v/>
      </c>
      <c r="Y43" s="21"/>
      <c r="Z43" s="21"/>
    </row>
    <row r="44" spans="1:26">
      <c r="A44" s="25" t="str">
        <f t="shared" si="3"/>
        <v/>
      </c>
      <c r="B44" s="21"/>
      <c r="C44" s="21"/>
      <c r="D44" s="25" t="str">
        <f>IF(C44="","",IFERROR(VLOOKUP(C44,'01_Setup'!$B$19:$D$28,2,FALSE)&amp;"",""))</f>
        <v/>
      </c>
      <c r="E44" s="25" t="str">
        <f>IF(C44="","",IFERROR(VLOOKUP(C44,'01_Setup'!$B$19:$D$28,3,FALSE),""))</f>
        <v/>
      </c>
      <c r="F44" s="21"/>
      <c r="G44" s="21"/>
      <c r="H44" s="21"/>
      <c r="I44" s="22"/>
      <c r="J44" s="22"/>
      <c r="K44" s="25" t="str">
        <f>IF(OR(E44="",F44=""),"",IFERROR(VLOOKUP(E44&amp;"|"&amp;F44,'14_Compliance_Rules'!$A$7:$J$23,5,FALSE),""))</f>
        <v/>
      </c>
      <c r="L44" s="26" t="str">
        <f t="shared" si="4"/>
        <v/>
      </c>
      <c r="M44" s="25" t="str">
        <f>IF(L44="","",L44-'01_Setup'!$B$6)</f>
        <v/>
      </c>
      <c r="N44" s="25" t="str">
        <f t="shared" si="5"/>
        <v/>
      </c>
      <c r="O44" s="21"/>
      <c r="P44" s="21"/>
      <c r="Q44" s="22"/>
      <c r="R44" s="22"/>
      <c r="S44" s="23"/>
      <c r="T44" s="21"/>
      <c r="U44" s="21"/>
      <c r="V44" s="21"/>
      <c r="W44" s="21"/>
      <c r="X44" s="25" t="str">
        <f>IF(OR(E44="",F44=""),"",IFERROR(VLOOKUP(E44&amp;"|"&amp;F44,'14_Compliance_Rules'!$A$7:$J$23,8,FALSE),""))</f>
        <v/>
      </c>
      <c r="Y44" s="21"/>
      <c r="Z44" s="21"/>
    </row>
    <row r="45" spans="1:26">
      <c r="A45" s="25" t="str">
        <f t="shared" si="3"/>
        <v/>
      </c>
      <c r="B45" s="21"/>
      <c r="C45" s="21"/>
      <c r="D45" s="25" t="str">
        <f>IF(C45="","",IFERROR(VLOOKUP(C45,'01_Setup'!$B$19:$D$28,2,FALSE)&amp;"",""))</f>
        <v/>
      </c>
      <c r="E45" s="25" t="str">
        <f>IF(C45="","",IFERROR(VLOOKUP(C45,'01_Setup'!$B$19:$D$28,3,FALSE),""))</f>
        <v/>
      </c>
      <c r="F45" s="21"/>
      <c r="G45" s="21"/>
      <c r="H45" s="21"/>
      <c r="I45" s="22"/>
      <c r="J45" s="22"/>
      <c r="K45" s="25" t="str">
        <f>IF(OR(E45="",F45=""),"",IFERROR(VLOOKUP(E45&amp;"|"&amp;F45,'14_Compliance_Rules'!$A$7:$J$23,5,FALSE),""))</f>
        <v/>
      </c>
      <c r="L45" s="26" t="str">
        <f t="shared" si="4"/>
        <v/>
      </c>
      <c r="M45" s="25" t="str">
        <f>IF(L45="","",L45-'01_Setup'!$B$6)</f>
        <v/>
      </c>
      <c r="N45" s="25" t="str">
        <f t="shared" si="5"/>
        <v/>
      </c>
      <c r="O45" s="21"/>
      <c r="P45" s="21"/>
      <c r="Q45" s="22"/>
      <c r="R45" s="22"/>
      <c r="S45" s="23"/>
      <c r="T45" s="21"/>
      <c r="U45" s="21"/>
      <c r="V45" s="21"/>
      <c r="W45" s="21"/>
      <c r="X45" s="25" t="str">
        <f>IF(OR(E45="",F45=""),"",IFERROR(VLOOKUP(E45&amp;"|"&amp;F45,'14_Compliance_Rules'!$A$7:$J$23,8,FALSE),""))</f>
        <v/>
      </c>
      <c r="Y45" s="21"/>
      <c r="Z45" s="21"/>
    </row>
    <row r="46" spans="1:26">
      <c r="A46" s="25" t="str">
        <f t="shared" si="3"/>
        <v/>
      </c>
      <c r="B46" s="21"/>
      <c r="C46" s="21"/>
      <c r="D46" s="25" t="str">
        <f>IF(C46="","",IFERROR(VLOOKUP(C46,'01_Setup'!$B$19:$D$28,2,FALSE)&amp;"",""))</f>
        <v/>
      </c>
      <c r="E46" s="25" t="str">
        <f>IF(C46="","",IFERROR(VLOOKUP(C46,'01_Setup'!$B$19:$D$28,3,FALSE),""))</f>
        <v/>
      </c>
      <c r="F46" s="21"/>
      <c r="G46" s="21"/>
      <c r="H46" s="21"/>
      <c r="I46" s="22"/>
      <c r="J46" s="22"/>
      <c r="K46" s="25" t="str">
        <f>IF(OR(E46="",F46=""),"",IFERROR(VLOOKUP(E46&amp;"|"&amp;F46,'14_Compliance_Rules'!$A$7:$J$23,5,FALSE),""))</f>
        <v/>
      </c>
      <c r="L46" s="26" t="str">
        <f t="shared" si="4"/>
        <v/>
      </c>
      <c r="M46" s="25" t="str">
        <f>IF(L46="","",L46-'01_Setup'!$B$6)</f>
        <v/>
      </c>
      <c r="N46" s="25" t="str">
        <f t="shared" si="5"/>
        <v/>
      </c>
      <c r="O46" s="21"/>
      <c r="P46" s="21"/>
      <c r="Q46" s="22"/>
      <c r="R46" s="22"/>
      <c r="S46" s="23"/>
      <c r="T46" s="21"/>
      <c r="U46" s="21"/>
      <c r="V46" s="21"/>
      <c r="W46" s="21"/>
      <c r="X46" s="25" t="str">
        <f>IF(OR(E46="",F46=""),"",IFERROR(VLOOKUP(E46&amp;"|"&amp;F46,'14_Compliance_Rules'!$A$7:$J$23,8,FALSE),""))</f>
        <v/>
      </c>
      <c r="Y46" s="21"/>
      <c r="Z46" s="21"/>
    </row>
    <row r="47" spans="1:26">
      <c r="A47" s="25" t="str">
        <f t="shared" si="3"/>
        <v/>
      </c>
      <c r="B47" s="21"/>
      <c r="C47" s="21"/>
      <c r="D47" s="25" t="str">
        <f>IF(C47="","",IFERROR(VLOOKUP(C47,'01_Setup'!$B$19:$D$28,2,FALSE)&amp;"",""))</f>
        <v/>
      </c>
      <c r="E47" s="25" t="str">
        <f>IF(C47="","",IFERROR(VLOOKUP(C47,'01_Setup'!$B$19:$D$28,3,FALSE),""))</f>
        <v/>
      </c>
      <c r="F47" s="21"/>
      <c r="G47" s="21"/>
      <c r="H47" s="21"/>
      <c r="I47" s="22"/>
      <c r="J47" s="22"/>
      <c r="K47" s="25" t="str">
        <f>IF(OR(E47="",F47=""),"",IFERROR(VLOOKUP(E47&amp;"|"&amp;F47,'14_Compliance_Rules'!$A$7:$J$23,5,FALSE),""))</f>
        <v/>
      </c>
      <c r="L47" s="26" t="str">
        <f t="shared" si="4"/>
        <v/>
      </c>
      <c r="M47" s="25" t="str">
        <f>IF(L47="","",L47-'01_Setup'!$B$6)</f>
        <v/>
      </c>
      <c r="N47" s="25" t="str">
        <f t="shared" si="5"/>
        <v/>
      </c>
      <c r="O47" s="21"/>
      <c r="P47" s="21"/>
      <c r="Q47" s="22"/>
      <c r="R47" s="22"/>
      <c r="S47" s="23"/>
      <c r="T47" s="21"/>
      <c r="U47" s="21"/>
      <c r="V47" s="21"/>
      <c r="W47" s="21"/>
      <c r="X47" s="25" t="str">
        <f>IF(OR(E47="",F47=""),"",IFERROR(VLOOKUP(E47&amp;"|"&amp;F47,'14_Compliance_Rules'!$A$7:$J$23,8,FALSE),""))</f>
        <v/>
      </c>
      <c r="Y47" s="21"/>
      <c r="Z47" s="21"/>
    </row>
    <row r="48" spans="1:26">
      <c r="A48" s="25" t="str">
        <f t="shared" si="3"/>
        <v/>
      </c>
      <c r="B48" s="21"/>
      <c r="C48" s="21"/>
      <c r="D48" s="25" t="str">
        <f>IF(C48="","",IFERROR(VLOOKUP(C48,'01_Setup'!$B$19:$D$28,2,FALSE)&amp;"",""))</f>
        <v/>
      </c>
      <c r="E48" s="25" t="str">
        <f>IF(C48="","",IFERROR(VLOOKUP(C48,'01_Setup'!$B$19:$D$28,3,FALSE),""))</f>
        <v/>
      </c>
      <c r="F48" s="21"/>
      <c r="G48" s="21"/>
      <c r="H48" s="21"/>
      <c r="I48" s="22"/>
      <c r="J48" s="22"/>
      <c r="K48" s="25" t="str">
        <f>IF(OR(E48="",F48=""),"",IFERROR(VLOOKUP(E48&amp;"|"&amp;F48,'14_Compliance_Rules'!$A$7:$J$23,5,FALSE),""))</f>
        <v/>
      </c>
      <c r="L48" s="26" t="str">
        <f t="shared" si="4"/>
        <v/>
      </c>
      <c r="M48" s="25" t="str">
        <f>IF(L48="","",L48-'01_Setup'!$B$6)</f>
        <v/>
      </c>
      <c r="N48" s="25" t="str">
        <f t="shared" si="5"/>
        <v/>
      </c>
      <c r="O48" s="21"/>
      <c r="P48" s="21"/>
      <c r="Q48" s="22"/>
      <c r="R48" s="22"/>
      <c r="S48" s="23"/>
      <c r="T48" s="21"/>
      <c r="U48" s="21"/>
      <c r="V48" s="21"/>
      <c r="W48" s="21"/>
      <c r="X48" s="25" t="str">
        <f>IF(OR(E48="",F48=""),"",IFERROR(VLOOKUP(E48&amp;"|"&amp;F48,'14_Compliance_Rules'!$A$7:$J$23,8,FALSE),""))</f>
        <v/>
      </c>
      <c r="Y48" s="21"/>
      <c r="Z48" s="21"/>
    </row>
    <row r="49" spans="1:26">
      <c r="A49" s="25" t="str">
        <f t="shared" si="3"/>
        <v/>
      </c>
      <c r="B49" s="21"/>
      <c r="C49" s="21"/>
      <c r="D49" s="25" t="str">
        <f>IF(C49="","",IFERROR(VLOOKUP(C49,'01_Setup'!$B$19:$D$28,2,FALSE)&amp;"",""))</f>
        <v/>
      </c>
      <c r="E49" s="25" t="str">
        <f>IF(C49="","",IFERROR(VLOOKUP(C49,'01_Setup'!$B$19:$D$28,3,FALSE),""))</f>
        <v/>
      </c>
      <c r="F49" s="21"/>
      <c r="G49" s="21"/>
      <c r="H49" s="21"/>
      <c r="I49" s="22"/>
      <c r="J49" s="22"/>
      <c r="K49" s="25" t="str">
        <f>IF(OR(E49="",F49=""),"",IFERROR(VLOOKUP(E49&amp;"|"&amp;F49,'14_Compliance_Rules'!$A$7:$J$23,5,FALSE),""))</f>
        <v/>
      </c>
      <c r="L49" s="26" t="str">
        <f t="shared" si="4"/>
        <v/>
      </c>
      <c r="M49" s="25" t="str">
        <f>IF(L49="","",L49-'01_Setup'!$B$6)</f>
        <v/>
      </c>
      <c r="N49" s="25" t="str">
        <f t="shared" si="5"/>
        <v/>
      </c>
      <c r="O49" s="21"/>
      <c r="P49" s="21"/>
      <c r="Q49" s="22"/>
      <c r="R49" s="22"/>
      <c r="S49" s="23"/>
      <c r="T49" s="21"/>
      <c r="U49" s="21"/>
      <c r="V49" s="21"/>
      <c r="W49" s="21"/>
      <c r="X49" s="25" t="str">
        <f>IF(OR(E49="",F49=""),"",IFERROR(VLOOKUP(E49&amp;"|"&amp;F49,'14_Compliance_Rules'!$A$7:$J$23,8,FALSE),""))</f>
        <v/>
      </c>
      <c r="Y49" s="21"/>
      <c r="Z49" s="21"/>
    </row>
    <row r="50" spans="1:26">
      <c r="A50" s="25" t="str">
        <f t="shared" si="3"/>
        <v/>
      </c>
      <c r="B50" s="21"/>
      <c r="C50" s="21"/>
      <c r="D50" s="25" t="str">
        <f>IF(C50="","",IFERROR(VLOOKUP(C50,'01_Setup'!$B$19:$D$28,2,FALSE)&amp;"",""))</f>
        <v/>
      </c>
      <c r="E50" s="25" t="str">
        <f>IF(C50="","",IFERROR(VLOOKUP(C50,'01_Setup'!$B$19:$D$28,3,FALSE),""))</f>
        <v/>
      </c>
      <c r="F50" s="21"/>
      <c r="G50" s="21"/>
      <c r="H50" s="21"/>
      <c r="I50" s="22"/>
      <c r="J50" s="22"/>
      <c r="K50" s="25" t="str">
        <f>IF(OR(E50="",F50=""),"",IFERROR(VLOOKUP(E50&amp;"|"&amp;F50,'14_Compliance_Rules'!$A$7:$J$23,5,FALSE),""))</f>
        <v/>
      </c>
      <c r="L50" s="26" t="str">
        <f t="shared" si="4"/>
        <v/>
      </c>
      <c r="M50" s="25" t="str">
        <f>IF(L50="","",L50-'01_Setup'!$B$6)</f>
        <v/>
      </c>
      <c r="N50" s="25" t="str">
        <f t="shared" si="5"/>
        <v/>
      </c>
      <c r="O50" s="21"/>
      <c r="P50" s="21"/>
      <c r="Q50" s="22"/>
      <c r="R50" s="22"/>
      <c r="S50" s="23"/>
      <c r="T50" s="21"/>
      <c r="U50" s="21"/>
      <c r="V50" s="21"/>
      <c r="W50" s="21"/>
      <c r="X50" s="25" t="str">
        <f>IF(OR(E50="",F50=""),"",IFERROR(VLOOKUP(E50&amp;"|"&amp;F50,'14_Compliance_Rules'!$A$7:$J$23,8,FALSE),""))</f>
        <v/>
      </c>
      <c r="Y50" s="21"/>
      <c r="Z50" s="21"/>
    </row>
    <row r="51" spans="1:26">
      <c r="A51" s="25" t="str">
        <f t="shared" si="3"/>
        <v/>
      </c>
      <c r="B51" s="21"/>
      <c r="C51" s="21"/>
      <c r="D51" s="25" t="str">
        <f>IF(C51="","",IFERROR(VLOOKUP(C51,'01_Setup'!$B$19:$D$28,2,FALSE)&amp;"",""))</f>
        <v/>
      </c>
      <c r="E51" s="25" t="str">
        <f>IF(C51="","",IFERROR(VLOOKUP(C51,'01_Setup'!$B$19:$D$28,3,FALSE),""))</f>
        <v/>
      </c>
      <c r="F51" s="21"/>
      <c r="G51" s="21"/>
      <c r="H51" s="21"/>
      <c r="I51" s="22"/>
      <c r="J51" s="22"/>
      <c r="K51" s="25" t="str">
        <f>IF(OR(E51="",F51=""),"",IFERROR(VLOOKUP(E51&amp;"|"&amp;F51,'14_Compliance_Rules'!$A$7:$J$23,5,FALSE),""))</f>
        <v/>
      </c>
      <c r="L51" s="26" t="str">
        <f t="shared" si="4"/>
        <v/>
      </c>
      <c r="M51" s="25" t="str">
        <f>IF(L51="","",L51-'01_Setup'!$B$6)</f>
        <v/>
      </c>
      <c r="N51" s="25" t="str">
        <f t="shared" si="5"/>
        <v/>
      </c>
      <c r="O51" s="21"/>
      <c r="P51" s="21"/>
      <c r="Q51" s="22"/>
      <c r="R51" s="22"/>
      <c r="S51" s="23"/>
      <c r="T51" s="21"/>
      <c r="U51" s="21"/>
      <c r="V51" s="21"/>
      <c r="W51" s="21"/>
      <c r="X51" s="25" t="str">
        <f>IF(OR(E51="",F51=""),"",IFERROR(VLOOKUP(E51&amp;"|"&amp;F51,'14_Compliance_Rules'!$A$7:$J$23,8,FALSE),""))</f>
        <v/>
      </c>
      <c r="Y51" s="21"/>
      <c r="Z51" s="21"/>
    </row>
    <row r="52" spans="1:26">
      <c r="A52" s="25" t="str">
        <f t="shared" si="3"/>
        <v/>
      </c>
      <c r="B52" s="21"/>
      <c r="C52" s="21"/>
      <c r="D52" s="25" t="str">
        <f>IF(C52="","",IFERROR(VLOOKUP(C52,'01_Setup'!$B$19:$D$28,2,FALSE)&amp;"",""))</f>
        <v/>
      </c>
      <c r="E52" s="25" t="str">
        <f>IF(C52="","",IFERROR(VLOOKUP(C52,'01_Setup'!$B$19:$D$28,3,FALSE),""))</f>
        <v/>
      </c>
      <c r="F52" s="21"/>
      <c r="G52" s="21"/>
      <c r="H52" s="21"/>
      <c r="I52" s="22"/>
      <c r="J52" s="22"/>
      <c r="K52" s="25" t="str">
        <f>IF(OR(E52="",F52=""),"",IFERROR(VLOOKUP(E52&amp;"|"&amp;F52,'14_Compliance_Rules'!$A$7:$J$23,5,FALSE),""))</f>
        <v/>
      </c>
      <c r="L52" s="26" t="str">
        <f t="shared" si="4"/>
        <v/>
      </c>
      <c r="M52" s="25" t="str">
        <f>IF(L52="","",L52-'01_Setup'!$B$6)</f>
        <v/>
      </c>
      <c r="N52" s="25" t="str">
        <f t="shared" si="5"/>
        <v/>
      </c>
      <c r="O52" s="21"/>
      <c r="P52" s="21"/>
      <c r="Q52" s="22"/>
      <c r="R52" s="22"/>
      <c r="S52" s="23"/>
      <c r="T52" s="21"/>
      <c r="U52" s="21"/>
      <c r="V52" s="21"/>
      <c r="W52" s="21"/>
      <c r="X52" s="25" t="str">
        <f>IF(OR(E52="",F52=""),"",IFERROR(VLOOKUP(E52&amp;"|"&amp;F52,'14_Compliance_Rules'!$A$7:$J$23,8,FALSE),""))</f>
        <v/>
      </c>
      <c r="Y52" s="21"/>
      <c r="Z52" s="21"/>
    </row>
    <row r="53" spans="1:26">
      <c r="A53" s="25" t="str">
        <f t="shared" si="3"/>
        <v/>
      </c>
      <c r="B53" s="21"/>
      <c r="C53" s="21"/>
      <c r="D53" s="25" t="str">
        <f>IF(C53="","",IFERROR(VLOOKUP(C53,'01_Setup'!$B$19:$D$28,2,FALSE)&amp;"",""))</f>
        <v/>
      </c>
      <c r="E53" s="25" t="str">
        <f>IF(C53="","",IFERROR(VLOOKUP(C53,'01_Setup'!$B$19:$D$28,3,FALSE),""))</f>
        <v/>
      </c>
      <c r="F53" s="21"/>
      <c r="G53" s="21"/>
      <c r="H53" s="21"/>
      <c r="I53" s="22"/>
      <c r="J53" s="22"/>
      <c r="K53" s="25" t="str">
        <f>IF(OR(E53="",F53=""),"",IFERROR(VLOOKUP(E53&amp;"|"&amp;F53,'14_Compliance_Rules'!$A$7:$J$23,5,FALSE),""))</f>
        <v/>
      </c>
      <c r="L53" s="26" t="str">
        <f t="shared" si="4"/>
        <v/>
      </c>
      <c r="M53" s="25" t="str">
        <f>IF(L53="","",L53-'01_Setup'!$B$6)</f>
        <v/>
      </c>
      <c r="N53" s="25" t="str">
        <f t="shared" si="5"/>
        <v/>
      </c>
      <c r="O53" s="21"/>
      <c r="P53" s="21"/>
      <c r="Q53" s="22"/>
      <c r="R53" s="22"/>
      <c r="S53" s="23"/>
      <c r="T53" s="21"/>
      <c r="U53" s="21"/>
      <c r="V53" s="21"/>
      <c r="W53" s="21"/>
      <c r="X53" s="25" t="str">
        <f>IF(OR(E53="",F53=""),"",IFERROR(VLOOKUP(E53&amp;"|"&amp;F53,'14_Compliance_Rules'!$A$7:$J$23,8,FALSE),""))</f>
        <v/>
      </c>
      <c r="Y53" s="21"/>
      <c r="Z53" s="21"/>
    </row>
    <row r="54" spans="1:26">
      <c r="A54" s="25" t="str">
        <f t="shared" si="3"/>
        <v/>
      </c>
      <c r="B54" s="21"/>
      <c r="C54" s="21"/>
      <c r="D54" s="25" t="str">
        <f>IF(C54="","",IFERROR(VLOOKUP(C54,'01_Setup'!$B$19:$D$28,2,FALSE)&amp;"",""))</f>
        <v/>
      </c>
      <c r="E54" s="25" t="str">
        <f>IF(C54="","",IFERROR(VLOOKUP(C54,'01_Setup'!$B$19:$D$28,3,FALSE),""))</f>
        <v/>
      </c>
      <c r="F54" s="21"/>
      <c r="G54" s="21"/>
      <c r="H54" s="21"/>
      <c r="I54" s="22"/>
      <c r="J54" s="22"/>
      <c r="K54" s="25" t="str">
        <f>IF(OR(E54="",F54=""),"",IFERROR(VLOOKUP(E54&amp;"|"&amp;F54,'14_Compliance_Rules'!$A$7:$J$23,5,FALSE),""))</f>
        <v/>
      </c>
      <c r="L54" s="26" t="str">
        <f t="shared" si="4"/>
        <v/>
      </c>
      <c r="M54" s="25" t="str">
        <f>IF(L54="","",L54-'01_Setup'!$B$6)</f>
        <v/>
      </c>
      <c r="N54" s="25" t="str">
        <f t="shared" si="5"/>
        <v/>
      </c>
      <c r="O54" s="21"/>
      <c r="P54" s="21"/>
      <c r="Q54" s="22"/>
      <c r="R54" s="22"/>
      <c r="S54" s="23"/>
      <c r="T54" s="21"/>
      <c r="U54" s="21"/>
      <c r="V54" s="21"/>
      <c r="W54" s="21"/>
      <c r="X54" s="25" t="str">
        <f>IF(OR(E54="",F54=""),"",IFERROR(VLOOKUP(E54&amp;"|"&amp;F54,'14_Compliance_Rules'!$A$7:$J$23,8,FALSE),""))</f>
        <v/>
      </c>
      <c r="Y54" s="21"/>
      <c r="Z54" s="21"/>
    </row>
    <row r="55" spans="1:26">
      <c r="A55" s="25" t="str">
        <f t="shared" si="3"/>
        <v/>
      </c>
      <c r="B55" s="21"/>
      <c r="C55" s="21"/>
      <c r="D55" s="25" t="str">
        <f>IF(C55="","",IFERROR(VLOOKUP(C55,'01_Setup'!$B$19:$D$28,2,FALSE)&amp;"",""))</f>
        <v/>
      </c>
      <c r="E55" s="25" t="str">
        <f>IF(C55="","",IFERROR(VLOOKUP(C55,'01_Setup'!$B$19:$D$28,3,FALSE),""))</f>
        <v/>
      </c>
      <c r="F55" s="21"/>
      <c r="G55" s="21"/>
      <c r="H55" s="21"/>
      <c r="I55" s="22"/>
      <c r="J55" s="22"/>
      <c r="K55" s="25" t="str">
        <f>IF(OR(E55="",F55=""),"",IFERROR(VLOOKUP(E55&amp;"|"&amp;F55,'14_Compliance_Rules'!$A$7:$J$23,5,FALSE),""))</f>
        <v/>
      </c>
      <c r="L55" s="26" t="str">
        <f t="shared" si="4"/>
        <v/>
      </c>
      <c r="M55" s="25" t="str">
        <f>IF(L55="","",L55-'01_Setup'!$B$6)</f>
        <v/>
      </c>
      <c r="N55" s="25" t="str">
        <f t="shared" si="5"/>
        <v/>
      </c>
      <c r="O55" s="21"/>
      <c r="P55" s="21"/>
      <c r="Q55" s="22"/>
      <c r="R55" s="22"/>
      <c r="S55" s="23"/>
      <c r="T55" s="21"/>
      <c r="U55" s="21"/>
      <c r="V55" s="21"/>
      <c r="W55" s="21"/>
      <c r="X55" s="25" t="str">
        <f>IF(OR(E55="",F55=""),"",IFERROR(VLOOKUP(E55&amp;"|"&amp;F55,'14_Compliance_Rules'!$A$7:$J$23,8,FALSE),""))</f>
        <v/>
      </c>
      <c r="Y55" s="21"/>
      <c r="Z55" s="21"/>
    </row>
    <row r="56" spans="1:26">
      <c r="A56" s="25" t="str">
        <f t="shared" si="3"/>
        <v/>
      </c>
      <c r="B56" s="21"/>
      <c r="C56" s="21"/>
      <c r="D56" s="25" t="str">
        <f>IF(C56="","",IFERROR(VLOOKUP(C56,'01_Setup'!$B$19:$D$28,2,FALSE)&amp;"",""))</f>
        <v/>
      </c>
      <c r="E56" s="25" t="str">
        <f>IF(C56="","",IFERROR(VLOOKUP(C56,'01_Setup'!$B$19:$D$28,3,FALSE),""))</f>
        <v/>
      </c>
      <c r="F56" s="21"/>
      <c r="G56" s="21"/>
      <c r="H56" s="21"/>
      <c r="I56" s="22"/>
      <c r="J56" s="22"/>
      <c r="K56" s="25" t="str">
        <f>IF(OR(E56="",F56=""),"",IFERROR(VLOOKUP(E56&amp;"|"&amp;F56,'14_Compliance_Rules'!$A$7:$J$23,5,FALSE),""))</f>
        <v/>
      </c>
      <c r="L56" s="26" t="str">
        <f t="shared" si="4"/>
        <v/>
      </c>
      <c r="M56" s="25" t="str">
        <f>IF(L56="","",L56-'01_Setup'!$B$6)</f>
        <v/>
      </c>
      <c r="N56" s="25" t="str">
        <f t="shared" si="5"/>
        <v/>
      </c>
      <c r="O56" s="21"/>
      <c r="P56" s="21"/>
      <c r="Q56" s="22"/>
      <c r="R56" s="22"/>
      <c r="S56" s="23"/>
      <c r="T56" s="21"/>
      <c r="U56" s="21"/>
      <c r="V56" s="21"/>
      <c r="W56" s="21"/>
      <c r="X56" s="25" t="str">
        <f>IF(OR(E56="",F56=""),"",IFERROR(VLOOKUP(E56&amp;"|"&amp;F56,'14_Compliance_Rules'!$A$7:$J$23,8,FALSE),""))</f>
        <v/>
      </c>
      <c r="Y56" s="21"/>
      <c r="Z56" s="21"/>
    </row>
    <row r="57" spans="1:26">
      <c r="A57" s="25" t="str">
        <f t="shared" si="3"/>
        <v/>
      </c>
      <c r="B57" s="21"/>
      <c r="C57" s="21"/>
      <c r="D57" s="25" t="str">
        <f>IF(C57="","",IFERROR(VLOOKUP(C57,'01_Setup'!$B$19:$D$28,2,FALSE)&amp;"",""))</f>
        <v/>
      </c>
      <c r="E57" s="25" t="str">
        <f>IF(C57="","",IFERROR(VLOOKUP(C57,'01_Setup'!$B$19:$D$28,3,FALSE),""))</f>
        <v/>
      </c>
      <c r="F57" s="21"/>
      <c r="G57" s="21"/>
      <c r="H57" s="21"/>
      <c r="I57" s="22"/>
      <c r="J57" s="22"/>
      <c r="K57" s="25" t="str">
        <f>IF(OR(E57="",F57=""),"",IFERROR(VLOOKUP(E57&amp;"|"&amp;F57,'14_Compliance_Rules'!$A$7:$J$23,5,FALSE),""))</f>
        <v/>
      </c>
      <c r="L57" s="26" t="str">
        <f t="shared" si="4"/>
        <v/>
      </c>
      <c r="M57" s="25" t="str">
        <f>IF(L57="","",L57-'01_Setup'!$B$6)</f>
        <v/>
      </c>
      <c r="N57" s="25" t="str">
        <f t="shared" si="5"/>
        <v/>
      </c>
      <c r="O57" s="21"/>
      <c r="P57" s="21"/>
      <c r="Q57" s="22"/>
      <c r="R57" s="22"/>
      <c r="S57" s="23"/>
      <c r="T57" s="21"/>
      <c r="U57" s="21"/>
      <c r="V57" s="21"/>
      <c r="W57" s="21"/>
      <c r="X57" s="25" t="str">
        <f>IF(OR(E57="",F57=""),"",IFERROR(VLOOKUP(E57&amp;"|"&amp;F57,'14_Compliance_Rules'!$A$7:$J$23,8,FALSE),""))</f>
        <v/>
      </c>
      <c r="Y57" s="21"/>
      <c r="Z57" s="21"/>
    </row>
    <row r="58" spans="1:26">
      <c r="A58" s="25" t="str">
        <f t="shared" si="3"/>
        <v/>
      </c>
      <c r="B58" s="21"/>
      <c r="C58" s="21"/>
      <c r="D58" s="25" t="str">
        <f>IF(C58="","",IFERROR(VLOOKUP(C58,'01_Setup'!$B$19:$D$28,2,FALSE)&amp;"",""))</f>
        <v/>
      </c>
      <c r="E58" s="25" t="str">
        <f>IF(C58="","",IFERROR(VLOOKUP(C58,'01_Setup'!$B$19:$D$28,3,FALSE),""))</f>
        <v/>
      </c>
      <c r="F58" s="21"/>
      <c r="G58" s="21"/>
      <c r="H58" s="21"/>
      <c r="I58" s="22"/>
      <c r="J58" s="22"/>
      <c r="K58" s="25" t="str">
        <f>IF(OR(E58="",F58=""),"",IFERROR(VLOOKUP(E58&amp;"|"&amp;F58,'14_Compliance_Rules'!$A$7:$J$23,5,FALSE),""))</f>
        <v/>
      </c>
      <c r="L58" s="26" t="str">
        <f t="shared" si="4"/>
        <v/>
      </c>
      <c r="M58" s="25" t="str">
        <f>IF(L58="","",L58-'01_Setup'!$B$6)</f>
        <v/>
      </c>
      <c r="N58" s="25" t="str">
        <f t="shared" si="5"/>
        <v/>
      </c>
      <c r="O58" s="21"/>
      <c r="P58" s="21"/>
      <c r="Q58" s="22"/>
      <c r="R58" s="22"/>
      <c r="S58" s="23"/>
      <c r="T58" s="21"/>
      <c r="U58" s="21"/>
      <c r="V58" s="21"/>
      <c r="W58" s="21"/>
      <c r="X58" s="25" t="str">
        <f>IF(OR(E58="",F58=""),"",IFERROR(VLOOKUP(E58&amp;"|"&amp;F58,'14_Compliance_Rules'!$A$7:$J$23,8,FALSE),""))</f>
        <v/>
      </c>
      <c r="Y58" s="21"/>
      <c r="Z58" s="21"/>
    </row>
    <row r="59" spans="1:26">
      <c r="A59" s="25" t="str">
        <f t="shared" si="3"/>
        <v/>
      </c>
      <c r="B59" s="21"/>
      <c r="C59" s="21"/>
      <c r="D59" s="25" t="str">
        <f>IF(C59="","",IFERROR(VLOOKUP(C59,'01_Setup'!$B$19:$D$28,2,FALSE)&amp;"",""))</f>
        <v/>
      </c>
      <c r="E59" s="25" t="str">
        <f>IF(C59="","",IFERROR(VLOOKUP(C59,'01_Setup'!$B$19:$D$28,3,FALSE),""))</f>
        <v/>
      </c>
      <c r="F59" s="21"/>
      <c r="G59" s="21"/>
      <c r="H59" s="21"/>
      <c r="I59" s="22"/>
      <c r="J59" s="22"/>
      <c r="K59" s="25" t="str">
        <f>IF(OR(E59="",F59=""),"",IFERROR(VLOOKUP(E59&amp;"|"&amp;F59,'14_Compliance_Rules'!$A$7:$J$23,5,FALSE),""))</f>
        <v/>
      </c>
      <c r="L59" s="26" t="str">
        <f t="shared" si="4"/>
        <v/>
      </c>
      <c r="M59" s="25" t="str">
        <f>IF(L59="","",L59-'01_Setup'!$B$6)</f>
        <v/>
      </c>
      <c r="N59" s="25" t="str">
        <f t="shared" si="5"/>
        <v/>
      </c>
      <c r="O59" s="21"/>
      <c r="P59" s="21"/>
      <c r="Q59" s="22"/>
      <c r="R59" s="22"/>
      <c r="S59" s="23"/>
      <c r="T59" s="21"/>
      <c r="U59" s="21"/>
      <c r="V59" s="21"/>
      <c r="W59" s="21"/>
      <c r="X59" s="25" t="str">
        <f>IF(OR(E59="",F59=""),"",IFERROR(VLOOKUP(E59&amp;"|"&amp;F59,'14_Compliance_Rules'!$A$7:$J$23,8,FALSE),""))</f>
        <v/>
      </c>
      <c r="Y59" s="21"/>
      <c r="Z59" s="21"/>
    </row>
    <row r="60" spans="1:26">
      <c r="A60" s="25" t="str">
        <f t="shared" si="3"/>
        <v/>
      </c>
      <c r="B60" s="21"/>
      <c r="C60" s="21"/>
      <c r="D60" s="25" t="str">
        <f>IF(C60="","",IFERROR(VLOOKUP(C60,'01_Setup'!$B$19:$D$28,2,FALSE)&amp;"",""))</f>
        <v/>
      </c>
      <c r="E60" s="25" t="str">
        <f>IF(C60="","",IFERROR(VLOOKUP(C60,'01_Setup'!$B$19:$D$28,3,FALSE),""))</f>
        <v/>
      </c>
      <c r="F60" s="21"/>
      <c r="G60" s="21"/>
      <c r="H60" s="21"/>
      <c r="I60" s="22"/>
      <c r="J60" s="22"/>
      <c r="K60" s="25" t="str">
        <f>IF(OR(E60="",F60=""),"",IFERROR(VLOOKUP(E60&amp;"|"&amp;F60,'14_Compliance_Rules'!$A$7:$J$23,5,FALSE),""))</f>
        <v/>
      </c>
      <c r="L60" s="26" t="str">
        <f t="shared" si="4"/>
        <v/>
      </c>
      <c r="M60" s="25" t="str">
        <f>IF(L60="","",L60-'01_Setup'!$B$6)</f>
        <v/>
      </c>
      <c r="N60" s="25" t="str">
        <f t="shared" si="5"/>
        <v/>
      </c>
      <c r="O60" s="21"/>
      <c r="P60" s="21"/>
      <c r="Q60" s="22"/>
      <c r="R60" s="22"/>
      <c r="S60" s="23"/>
      <c r="T60" s="21"/>
      <c r="U60" s="21"/>
      <c r="V60" s="21"/>
      <c r="W60" s="21"/>
      <c r="X60" s="25" t="str">
        <f>IF(OR(E60="",F60=""),"",IFERROR(VLOOKUP(E60&amp;"|"&amp;F60,'14_Compliance_Rules'!$A$7:$J$23,8,FALSE),""))</f>
        <v/>
      </c>
      <c r="Y60" s="21"/>
      <c r="Z60" s="21"/>
    </row>
    <row r="61" spans="1:26">
      <c r="A61" s="25" t="str">
        <f t="shared" si="3"/>
        <v/>
      </c>
      <c r="B61" s="21"/>
      <c r="C61" s="21"/>
      <c r="D61" s="25" t="str">
        <f>IF(C61="","",IFERROR(VLOOKUP(C61,'01_Setup'!$B$19:$D$28,2,FALSE)&amp;"",""))</f>
        <v/>
      </c>
      <c r="E61" s="25" t="str">
        <f>IF(C61="","",IFERROR(VLOOKUP(C61,'01_Setup'!$B$19:$D$28,3,FALSE),""))</f>
        <v/>
      </c>
      <c r="F61" s="21"/>
      <c r="G61" s="21"/>
      <c r="H61" s="21"/>
      <c r="I61" s="22"/>
      <c r="J61" s="22"/>
      <c r="K61" s="25" t="str">
        <f>IF(OR(E61="",F61=""),"",IFERROR(VLOOKUP(E61&amp;"|"&amp;F61,'14_Compliance_Rules'!$A$7:$J$23,5,FALSE),""))</f>
        <v/>
      </c>
      <c r="L61" s="26" t="str">
        <f t="shared" si="4"/>
        <v/>
      </c>
      <c r="M61" s="25" t="str">
        <f>IF(L61="","",L61-'01_Setup'!$B$6)</f>
        <v/>
      </c>
      <c r="N61" s="25" t="str">
        <f t="shared" si="5"/>
        <v/>
      </c>
      <c r="O61" s="21"/>
      <c r="P61" s="21"/>
      <c r="Q61" s="22"/>
      <c r="R61" s="22"/>
      <c r="S61" s="23"/>
      <c r="T61" s="21"/>
      <c r="U61" s="21"/>
      <c r="V61" s="21"/>
      <c r="W61" s="21"/>
      <c r="X61" s="25" t="str">
        <f>IF(OR(E61="",F61=""),"",IFERROR(VLOOKUP(E61&amp;"|"&amp;F61,'14_Compliance_Rules'!$A$7:$J$23,8,FALSE),""))</f>
        <v/>
      </c>
      <c r="Y61" s="21"/>
      <c r="Z61" s="21"/>
    </row>
    <row r="62" spans="1:26">
      <c r="A62" s="25" t="str">
        <f t="shared" si="3"/>
        <v/>
      </c>
      <c r="B62" s="21"/>
      <c r="C62" s="21"/>
      <c r="D62" s="25" t="str">
        <f>IF(C62="","",IFERROR(VLOOKUP(C62,'01_Setup'!$B$19:$D$28,2,FALSE)&amp;"",""))</f>
        <v/>
      </c>
      <c r="E62" s="25" t="str">
        <f>IF(C62="","",IFERROR(VLOOKUP(C62,'01_Setup'!$B$19:$D$28,3,FALSE),""))</f>
        <v/>
      </c>
      <c r="F62" s="21"/>
      <c r="G62" s="21"/>
      <c r="H62" s="21"/>
      <c r="I62" s="22"/>
      <c r="J62" s="22"/>
      <c r="K62" s="25" t="str">
        <f>IF(OR(E62="",F62=""),"",IFERROR(VLOOKUP(E62&amp;"|"&amp;F62,'14_Compliance_Rules'!$A$7:$J$23,5,FALSE),""))</f>
        <v/>
      </c>
      <c r="L62" s="26" t="str">
        <f t="shared" si="4"/>
        <v/>
      </c>
      <c r="M62" s="25" t="str">
        <f>IF(L62="","",L62-'01_Setup'!$B$6)</f>
        <v/>
      </c>
      <c r="N62" s="25" t="str">
        <f t="shared" si="5"/>
        <v/>
      </c>
      <c r="O62" s="21"/>
      <c r="P62" s="21"/>
      <c r="Q62" s="22"/>
      <c r="R62" s="22"/>
      <c r="S62" s="23"/>
      <c r="T62" s="21"/>
      <c r="U62" s="21"/>
      <c r="V62" s="21"/>
      <c r="W62" s="21"/>
      <c r="X62" s="25" t="str">
        <f>IF(OR(E62="",F62=""),"",IFERROR(VLOOKUP(E62&amp;"|"&amp;F62,'14_Compliance_Rules'!$A$7:$J$23,8,FALSE),""))</f>
        <v/>
      </c>
      <c r="Y62" s="21"/>
      <c r="Z62" s="21"/>
    </row>
    <row r="63" spans="1:26">
      <c r="A63" s="25" t="str">
        <f t="shared" si="3"/>
        <v/>
      </c>
      <c r="B63" s="21"/>
      <c r="C63" s="21"/>
      <c r="D63" s="25" t="str">
        <f>IF(C63="","",IFERROR(VLOOKUP(C63,'01_Setup'!$B$19:$D$28,2,FALSE)&amp;"",""))</f>
        <v/>
      </c>
      <c r="E63" s="25" t="str">
        <f>IF(C63="","",IFERROR(VLOOKUP(C63,'01_Setup'!$B$19:$D$28,3,FALSE),""))</f>
        <v/>
      </c>
      <c r="F63" s="21"/>
      <c r="G63" s="21"/>
      <c r="H63" s="21"/>
      <c r="I63" s="22"/>
      <c r="J63" s="22"/>
      <c r="K63" s="25" t="str">
        <f>IF(OR(E63="",F63=""),"",IFERROR(VLOOKUP(E63&amp;"|"&amp;F63,'14_Compliance_Rules'!$A$7:$J$23,5,FALSE),""))</f>
        <v/>
      </c>
      <c r="L63" s="26" t="str">
        <f t="shared" si="4"/>
        <v/>
      </c>
      <c r="M63" s="25" t="str">
        <f>IF(L63="","",L63-'01_Setup'!$B$6)</f>
        <v/>
      </c>
      <c r="N63" s="25" t="str">
        <f t="shared" si="5"/>
        <v/>
      </c>
      <c r="O63" s="21"/>
      <c r="P63" s="21"/>
      <c r="Q63" s="22"/>
      <c r="R63" s="22"/>
      <c r="S63" s="23"/>
      <c r="T63" s="21"/>
      <c r="U63" s="21"/>
      <c r="V63" s="21"/>
      <c r="W63" s="21"/>
      <c r="X63" s="25" t="str">
        <f>IF(OR(E63="",F63=""),"",IFERROR(VLOOKUP(E63&amp;"|"&amp;F63,'14_Compliance_Rules'!$A$7:$J$23,8,FALSE),""))</f>
        <v/>
      </c>
      <c r="Y63" s="21"/>
      <c r="Z63" s="21"/>
    </row>
    <row r="64" spans="1:26">
      <c r="A64" s="25" t="str">
        <f t="shared" si="3"/>
        <v/>
      </c>
      <c r="B64" s="21"/>
      <c r="C64" s="21"/>
      <c r="D64" s="25" t="str">
        <f>IF(C64="","",IFERROR(VLOOKUP(C64,'01_Setup'!$B$19:$D$28,2,FALSE)&amp;"",""))</f>
        <v/>
      </c>
      <c r="E64" s="25" t="str">
        <f>IF(C64="","",IFERROR(VLOOKUP(C64,'01_Setup'!$B$19:$D$28,3,FALSE),""))</f>
        <v/>
      </c>
      <c r="F64" s="21"/>
      <c r="G64" s="21"/>
      <c r="H64" s="21"/>
      <c r="I64" s="22"/>
      <c r="J64" s="22"/>
      <c r="K64" s="25" t="str">
        <f>IF(OR(E64="",F64=""),"",IFERROR(VLOOKUP(E64&amp;"|"&amp;F64,'14_Compliance_Rules'!$A$7:$J$23,5,FALSE),""))</f>
        <v/>
      </c>
      <c r="L64" s="26" t="str">
        <f t="shared" si="4"/>
        <v/>
      </c>
      <c r="M64" s="25" t="str">
        <f>IF(L64="","",L64-'01_Setup'!$B$6)</f>
        <v/>
      </c>
      <c r="N64" s="25" t="str">
        <f t="shared" si="5"/>
        <v/>
      </c>
      <c r="O64" s="21"/>
      <c r="P64" s="21"/>
      <c r="Q64" s="22"/>
      <c r="R64" s="22"/>
      <c r="S64" s="23"/>
      <c r="T64" s="21"/>
      <c r="U64" s="21"/>
      <c r="V64" s="21"/>
      <c r="W64" s="21"/>
      <c r="X64" s="25" t="str">
        <f>IF(OR(E64="",F64=""),"",IFERROR(VLOOKUP(E64&amp;"|"&amp;F64,'14_Compliance_Rules'!$A$7:$J$23,8,FALSE),""))</f>
        <v/>
      </c>
      <c r="Y64" s="21"/>
      <c r="Z64" s="21"/>
    </row>
    <row r="65" spans="1:26">
      <c r="A65" s="25" t="str">
        <f t="shared" si="3"/>
        <v/>
      </c>
      <c r="B65" s="21"/>
      <c r="C65" s="21"/>
      <c r="D65" s="25" t="str">
        <f>IF(C65="","",IFERROR(VLOOKUP(C65,'01_Setup'!$B$19:$D$28,2,FALSE)&amp;"",""))</f>
        <v/>
      </c>
      <c r="E65" s="25" t="str">
        <f>IF(C65="","",IFERROR(VLOOKUP(C65,'01_Setup'!$B$19:$D$28,3,FALSE),""))</f>
        <v/>
      </c>
      <c r="F65" s="21"/>
      <c r="G65" s="21"/>
      <c r="H65" s="21"/>
      <c r="I65" s="22"/>
      <c r="J65" s="22"/>
      <c r="K65" s="25" t="str">
        <f>IF(OR(E65="",F65=""),"",IFERROR(VLOOKUP(E65&amp;"|"&amp;F65,'14_Compliance_Rules'!$A$7:$J$23,5,FALSE),""))</f>
        <v/>
      </c>
      <c r="L65" s="26" t="str">
        <f t="shared" si="4"/>
        <v/>
      </c>
      <c r="M65" s="25" t="str">
        <f>IF(L65="","",L65-'01_Setup'!$B$6)</f>
        <v/>
      </c>
      <c r="N65" s="25" t="str">
        <f t="shared" si="5"/>
        <v/>
      </c>
      <c r="O65" s="21"/>
      <c r="P65" s="21"/>
      <c r="Q65" s="22"/>
      <c r="R65" s="22"/>
      <c r="S65" s="23"/>
      <c r="T65" s="21"/>
      <c r="U65" s="21"/>
      <c r="V65" s="21"/>
      <c r="W65" s="21"/>
      <c r="X65" s="25" t="str">
        <f>IF(OR(E65="",F65=""),"",IFERROR(VLOOKUP(E65&amp;"|"&amp;F65,'14_Compliance_Rules'!$A$7:$J$23,8,FALSE),""))</f>
        <v/>
      </c>
      <c r="Y65" s="21"/>
      <c r="Z65" s="21"/>
    </row>
    <row r="66" spans="1:26">
      <c r="A66" s="25" t="str">
        <f t="shared" si="3"/>
        <v/>
      </c>
      <c r="B66" s="21"/>
      <c r="C66" s="21"/>
      <c r="D66" s="25" t="str">
        <f>IF(C66="","",IFERROR(VLOOKUP(C66,'01_Setup'!$B$19:$D$28,2,FALSE)&amp;"",""))</f>
        <v/>
      </c>
      <c r="E66" s="25" t="str">
        <f>IF(C66="","",IFERROR(VLOOKUP(C66,'01_Setup'!$B$19:$D$28,3,FALSE),""))</f>
        <v/>
      </c>
      <c r="F66" s="21"/>
      <c r="G66" s="21"/>
      <c r="H66" s="21"/>
      <c r="I66" s="22"/>
      <c r="J66" s="22"/>
      <c r="K66" s="25" t="str">
        <f>IF(OR(E66="",F66=""),"",IFERROR(VLOOKUP(E66&amp;"|"&amp;F66,'14_Compliance_Rules'!$A$7:$J$23,5,FALSE),""))</f>
        <v/>
      </c>
      <c r="L66" s="26" t="str">
        <f t="shared" si="4"/>
        <v/>
      </c>
      <c r="M66" s="25" t="str">
        <f>IF(L66="","",L66-'01_Setup'!$B$6)</f>
        <v/>
      </c>
      <c r="N66" s="25" t="str">
        <f t="shared" si="5"/>
        <v/>
      </c>
      <c r="O66" s="21"/>
      <c r="P66" s="21"/>
      <c r="Q66" s="22"/>
      <c r="R66" s="22"/>
      <c r="S66" s="23"/>
      <c r="T66" s="21"/>
      <c r="U66" s="21"/>
      <c r="V66" s="21"/>
      <c r="W66" s="21"/>
      <c r="X66" s="25" t="str">
        <f>IF(OR(E66="",F66=""),"",IFERROR(VLOOKUP(E66&amp;"|"&amp;F66,'14_Compliance_Rules'!$A$7:$J$23,8,FALSE),""))</f>
        <v/>
      </c>
      <c r="Y66" s="21"/>
      <c r="Z66" s="21"/>
    </row>
    <row r="67" spans="1:26">
      <c r="A67" s="25" t="str">
        <f t="shared" si="3"/>
        <v/>
      </c>
      <c r="B67" s="21"/>
      <c r="C67" s="21"/>
      <c r="D67" s="25" t="str">
        <f>IF(C67="","",IFERROR(VLOOKUP(C67,'01_Setup'!$B$19:$D$28,2,FALSE)&amp;"",""))</f>
        <v/>
      </c>
      <c r="E67" s="25" t="str">
        <f>IF(C67="","",IFERROR(VLOOKUP(C67,'01_Setup'!$B$19:$D$28,3,FALSE),""))</f>
        <v/>
      </c>
      <c r="F67" s="21"/>
      <c r="G67" s="21"/>
      <c r="H67" s="21"/>
      <c r="I67" s="22"/>
      <c r="J67" s="22"/>
      <c r="K67" s="25" t="str">
        <f>IF(OR(E67="",F67=""),"",IFERROR(VLOOKUP(E67&amp;"|"&amp;F67,'14_Compliance_Rules'!$A$7:$J$23,5,FALSE),""))</f>
        <v/>
      </c>
      <c r="L67" s="26" t="str">
        <f t="shared" si="4"/>
        <v/>
      </c>
      <c r="M67" s="25" t="str">
        <f>IF(L67="","",L67-'01_Setup'!$B$6)</f>
        <v/>
      </c>
      <c r="N67" s="25" t="str">
        <f t="shared" si="5"/>
        <v/>
      </c>
      <c r="O67" s="21"/>
      <c r="P67" s="21"/>
      <c r="Q67" s="22"/>
      <c r="R67" s="22"/>
      <c r="S67" s="23"/>
      <c r="T67" s="21"/>
      <c r="U67" s="21"/>
      <c r="V67" s="21"/>
      <c r="W67" s="21"/>
      <c r="X67" s="25" t="str">
        <f>IF(OR(E67="",F67=""),"",IFERROR(VLOOKUP(E67&amp;"|"&amp;F67,'14_Compliance_Rules'!$A$7:$J$23,8,FALSE),""))</f>
        <v/>
      </c>
      <c r="Y67" s="21"/>
      <c r="Z67" s="21"/>
    </row>
    <row r="68" spans="1:26">
      <c r="A68" s="25" t="str">
        <f t="shared" si="3"/>
        <v/>
      </c>
      <c r="B68" s="21"/>
      <c r="C68" s="21"/>
      <c r="D68" s="25" t="str">
        <f>IF(C68="","",IFERROR(VLOOKUP(C68,'01_Setup'!$B$19:$D$28,2,FALSE)&amp;"",""))</f>
        <v/>
      </c>
      <c r="E68" s="25" t="str">
        <f>IF(C68="","",IFERROR(VLOOKUP(C68,'01_Setup'!$B$19:$D$28,3,FALSE),""))</f>
        <v/>
      </c>
      <c r="F68" s="21"/>
      <c r="G68" s="21"/>
      <c r="H68" s="21"/>
      <c r="I68" s="22"/>
      <c r="J68" s="22"/>
      <c r="K68" s="25" t="str">
        <f>IF(OR(E68="",F68=""),"",IFERROR(VLOOKUP(E68&amp;"|"&amp;F68,'14_Compliance_Rules'!$A$7:$J$23,5,FALSE),""))</f>
        <v/>
      </c>
      <c r="L68" s="26" t="str">
        <f t="shared" si="4"/>
        <v/>
      </c>
      <c r="M68" s="25" t="str">
        <f>IF(L68="","",L68-'01_Setup'!$B$6)</f>
        <v/>
      </c>
      <c r="N68" s="25" t="str">
        <f t="shared" si="5"/>
        <v/>
      </c>
      <c r="O68" s="21"/>
      <c r="P68" s="21"/>
      <c r="Q68" s="22"/>
      <c r="R68" s="22"/>
      <c r="S68" s="23"/>
      <c r="T68" s="21"/>
      <c r="U68" s="21"/>
      <c r="V68" s="21"/>
      <c r="W68" s="21"/>
      <c r="X68" s="25" t="str">
        <f>IF(OR(E68="",F68=""),"",IFERROR(VLOOKUP(E68&amp;"|"&amp;F68,'14_Compliance_Rules'!$A$7:$J$23,8,FALSE),""))</f>
        <v/>
      </c>
      <c r="Y68" s="21"/>
      <c r="Z68" s="21"/>
    </row>
    <row r="69" spans="1:26">
      <c r="A69" s="25" t="str">
        <f t="shared" si="3"/>
        <v/>
      </c>
      <c r="B69" s="21"/>
      <c r="C69" s="21"/>
      <c r="D69" s="25" t="str">
        <f>IF(C69="","",IFERROR(VLOOKUP(C69,'01_Setup'!$B$19:$D$28,2,FALSE)&amp;"",""))</f>
        <v/>
      </c>
      <c r="E69" s="25" t="str">
        <f>IF(C69="","",IFERROR(VLOOKUP(C69,'01_Setup'!$B$19:$D$28,3,FALSE),""))</f>
        <v/>
      </c>
      <c r="F69" s="21"/>
      <c r="G69" s="21"/>
      <c r="H69" s="21"/>
      <c r="I69" s="22"/>
      <c r="J69" s="22"/>
      <c r="K69" s="25" t="str">
        <f>IF(OR(E69="",F69=""),"",IFERROR(VLOOKUP(E69&amp;"|"&amp;F69,'14_Compliance_Rules'!$A$7:$J$23,5,FALSE),""))</f>
        <v/>
      </c>
      <c r="L69" s="26" t="str">
        <f t="shared" si="4"/>
        <v/>
      </c>
      <c r="M69" s="25" t="str">
        <f>IF(L69="","",L69-'01_Setup'!$B$6)</f>
        <v/>
      </c>
      <c r="N69" s="25" t="str">
        <f t="shared" si="5"/>
        <v/>
      </c>
      <c r="O69" s="21"/>
      <c r="P69" s="21"/>
      <c r="Q69" s="22"/>
      <c r="R69" s="22"/>
      <c r="S69" s="23"/>
      <c r="T69" s="21"/>
      <c r="U69" s="21"/>
      <c r="V69" s="21"/>
      <c r="W69" s="21"/>
      <c r="X69" s="25" t="str">
        <f>IF(OR(E69="",F69=""),"",IFERROR(VLOOKUP(E69&amp;"|"&amp;F69,'14_Compliance_Rules'!$A$7:$J$23,8,FALSE),""))</f>
        <v/>
      </c>
      <c r="Y69" s="21"/>
      <c r="Z69" s="21"/>
    </row>
    <row r="70" spans="1:26">
      <c r="A70" s="25" t="str">
        <f t="shared" si="3"/>
        <v/>
      </c>
      <c r="B70" s="21"/>
      <c r="C70" s="21"/>
      <c r="D70" s="25" t="str">
        <f>IF(C70="","",IFERROR(VLOOKUP(C70,'01_Setup'!$B$19:$D$28,2,FALSE)&amp;"",""))</f>
        <v/>
      </c>
      <c r="E70" s="25" t="str">
        <f>IF(C70="","",IFERROR(VLOOKUP(C70,'01_Setup'!$B$19:$D$28,3,FALSE),""))</f>
        <v/>
      </c>
      <c r="F70" s="21"/>
      <c r="G70" s="21"/>
      <c r="H70" s="21"/>
      <c r="I70" s="22"/>
      <c r="J70" s="22"/>
      <c r="K70" s="25" t="str">
        <f>IF(OR(E70="",F70=""),"",IFERROR(VLOOKUP(E70&amp;"|"&amp;F70,'14_Compliance_Rules'!$A$7:$J$23,5,FALSE),""))</f>
        <v/>
      </c>
      <c r="L70" s="26" t="str">
        <f t="shared" si="4"/>
        <v/>
      </c>
      <c r="M70" s="25" t="str">
        <f>IF(L70="","",L70-'01_Setup'!$B$6)</f>
        <v/>
      </c>
      <c r="N70" s="25" t="str">
        <f t="shared" si="5"/>
        <v/>
      </c>
      <c r="O70" s="21"/>
      <c r="P70" s="21"/>
      <c r="Q70" s="22"/>
      <c r="R70" s="22"/>
      <c r="S70" s="23"/>
      <c r="T70" s="21"/>
      <c r="U70" s="21"/>
      <c r="V70" s="21"/>
      <c r="W70" s="21"/>
      <c r="X70" s="25" t="str">
        <f>IF(OR(E70="",F70=""),"",IFERROR(VLOOKUP(E70&amp;"|"&amp;F70,'14_Compliance_Rules'!$A$7:$J$23,8,FALSE),""))</f>
        <v/>
      </c>
      <c r="Y70" s="21"/>
      <c r="Z70" s="21"/>
    </row>
    <row r="71" spans="1:26">
      <c r="A71" s="25" t="str">
        <f t="shared" ref="A71:A102" si="6">IF(C71="","","CMP-"&amp;TEXT(ROW()-6,"000"))</f>
        <v/>
      </c>
      <c r="B71" s="21"/>
      <c r="C71" s="21"/>
      <c r="D71" s="25" t="str">
        <f>IF(C71="","",IFERROR(VLOOKUP(C71,'01_Setup'!$B$19:$D$28,2,FALSE)&amp;"",""))</f>
        <v/>
      </c>
      <c r="E71" s="25" t="str">
        <f>IF(C71="","",IFERROR(VLOOKUP(C71,'01_Setup'!$B$19:$D$28,3,FALSE),""))</f>
        <v/>
      </c>
      <c r="F71" s="21"/>
      <c r="G71" s="21"/>
      <c r="H71" s="21"/>
      <c r="I71" s="22"/>
      <c r="J71" s="22"/>
      <c r="K71" s="25" t="str">
        <f>IF(OR(E71="",F71=""),"",IFERROR(VLOOKUP(E71&amp;"|"&amp;F71,'14_Compliance_Rules'!$A$7:$J$23,5,FALSE),""))</f>
        <v/>
      </c>
      <c r="L71" s="26" t="str">
        <f t="shared" ref="L71:L102" si="7">IF(C71="","",IF(J71&lt;&gt;"",J71,IF(OR(I71="",K71=""),"",DATE(YEAR(I71),MONTH(I71)+K71,DAY(I71)))))</f>
        <v/>
      </c>
      <c r="M71" s="25" t="str">
        <f>IF(L71="","",L71-'01_Setup'!$B$6)</f>
        <v/>
      </c>
      <c r="N71" s="25" t="str">
        <f t="shared" ref="N71:N102" si="8">IF(C71="","",IF(B71="No","Not applicable",IF(L71="","No due date",IF(M71&lt;0,"Overdue",IF(M71&lt;=30,"Due within 30 days",IF(M71&lt;=90,"Due within 90 days",IF(M71&lt;=180,"Due within 180 days","Current")))))))</f>
        <v/>
      </c>
      <c r="O71" s="21"/>
      <c r="P71" s="21"/>
      <c r="Q71" s="22"/>
      <c r="R71" s="22"/>
      <c r="S71" s="23"/>
      <c r="T71" s="21"/>
      <c r="U71" s="21"/>
      <c r="V71" s="21"/>
      <c r="W71" s="21"/>
      <c r="X71" s="25" t="str">
        <f>IF(OR(E71="",F71=""),"",IFERROR(VLOOKUP(E71&amp;"|"&amp;F71,'14_Compliance_Rules'!$A$7:$J$23,8,FALSE),""))</f>
        <v/>
      </c>
      <c r="Y71" s="21"/>
      <c r="Z71" s="21"/>
    </row>
    <row r="72" spans="1:26">
      <c r="A72" s="25" t="str">
        <f t="shared" si="6"/>
        <v/>
      </c>
      <c r="B72" s="21"/>
      <c r="C72" s="21"/>
      <c r="D72" s="25" t="str">
        <f>IF(C72="","",IFERROR(VLOOKUP(C72,'01_Setup'!$B$19:$D$28,2,FALSE)&amp;"",""))</f>
        <v/>
      </c>
      <c r="E72" s="25" t="str">
        <f>IF(C72="","",IFERROR(VLOOKUP(C72,'01_Setup'!$B$19:$D$28,3,FALSE),""))</f>
        <v/>
      </c>
      <c r="F72" s="21"/>
      <c r="G72" s="21"/>
      <c r="H72" s="21"/>
      <c r="I72" s="22"/>
      <c r="J72" s="22"/>
      <c r="K72" s="25" t="str">
        <f>IF(OR(E72="",F72=""),"",IFERROR(VLOOKUP(E72&amp;"|"&amp;F72,'14_Compliance_Rules'!$A$7:$J$23,5,FALSE),""))</f>
        <v/>
      </c>
      <c r="L72" s="26" t="str">
        <f t="shared" si="7"/>
        <v/>
      </c>
      <c r="M72" s="25" t="str">
        <f>IF(L72="","",L72-'01_Setup'!$B$6)</f>
        <v/>
      </c>
      <c r="N72" s="25" t="str">
        <f t="shared" si="8"/>
        <v/>
      </c>
      <c r="O72" s="21"/>
      <c r="P72" s="21"/>
      <c r="Q72" s="22"/>
      <c r="R72" s="22"/>
      <c r="S72" s="23"/>
      <c r="T72" s="21"/>
      <c r="U72" s="21"/>
      <c r="V72" s="21"/>
      <c r="W72" s="21"/>
      <c r="X72" s="25" t="str">
        <f>IF(OR(E72="",F72=""),"",IFERROR(VLOOKUP(E72&amp;"|"&amp;F72,'14_Compliance_Rules'!$A$7:$J$23,8,FALSE),""))</f>
        <v/>
      </c>
      <c r="Y72" s="21"/>
      <c r="Z72" s="21"/>
    </row>
    <row r="73" spans="1:26">
      <c r="A73" s="25" t="str">
        <f t="shared" si="6"/>
        <v/>
      </c>
      <c r="B73" s="21"/>
      <c r="C73" s="21"/>
      <c r="D73" s="25" t="str">
        <f>IF(C73="","",IFERROR(VLOOKUP(C73,'01_Setup'!$B$19:$D$28,2,FALSE)&amp;"",""))</f>
        <v/>
      </c>
      <c r="E73" s="25" t="str">
        <f>IF(C73="","",IFERROR(VLOOKUP(C73,'01_Setup'!$B$19:$D$28,3,FALSE),""))</f>
        <v/>
      </c>
      <c r="F73" s="21"/>
      <c r="G73" s="21"/>
      <c r="H73" s="21"/>
      <c r="I73" s="22"/>
      <c r="J73" s="22"/>
      <c r="K73" s="25" t="str">
        <f>IF(OR(E73="",F73=""),"",IFERROR(VLOOKUP(E73&amp;"|"&amp;F73,'14_Compliance_Rules'!$A$7:$J$23,5,FALSE),""))</f>
        <v/>
      </c>
      <c r="L73" s="26" t="str">
        <f t="shared" si="7"/>
        <v/>
      </c>
      <c r="M73" s="25" t="str">
        <f>IF(L73="","",L73-'01_Setup'!$B$6)</f>
        <v/>
      </c>
      <c r="N73" s="25" t="str">
        <f t="shared" si="8"/>
        <v/>
      </c>
      <c r="O73" s="21"/>
      <c r="P73" s="21"/>
      <c r="Q73" s="22"/>
      <c r="R73" s="22"/>
      <c r="S73" s="23"/>
      <c r="T73" s="21"/>
      <c r="U73" s="21"/>
      <c r="V73" s="21"/>
      <c r="W73" s="21"/>
      <c r="X73" s="25" t="str">
        <f>IF(OR(E73="",F73=""),"",IFERROR(VLOOKUP(E73&amp;"|"&amp;F73,'14_Compliance_Rules'!$A$7:$J$23,8,FALSE),""))</f>
        <v/>
      </c>
      <c r="Y73" s="21"/>
      <c r="Z73" s="21"/>
    </row>
    <row r="74" spans="1:26">
      <c r="A74" s="25" t="str">
        <f t="shared" si="6"/>
        <v/>
      </c>
      <c r="B74" s="21"/>
      <c r="C74" s="21"/>
      <c r="D74" s="25" t="str">
        <f>IF(C74="","",IFERROR(VLOOKUP(C74,'01_Setup'!$B$19:$D$28,2,FALSE)&amp;"",""))</f>
        <v/>
      </c>
      <c r="E74" s="25" t="str">
        <f>IF(C74="","",IFERROR(VLOOKUP(C74,'01_Setup'!$B$19:$D$28,3,FALSE),""))</f>
        <v/>
      </c>
      <c r="F74" s="21"/>
      <c r="G74" s="21"/>
      <c r="H74" s="21"/>
      <c r="I74" s="22"/>
      <c r="J74" s="22"/>
      <c r="K74" s="25" t="str">
        <f>IF(OR(E74="",F74=""),"",IFERROR(VLOOKUP(E74&amp;"|"&amp;F74,'14_Compliance_Rules'!$A$7:$J$23,5,FALSE),""))</f>
        <v/>
      </c>
      <c r="L74" s="26" t="str">
        <f t="shared" si="7"/>
        <v/>
      </c>
      <c r="M74" s="25" t="str">
        <f>IF(L74="","",L74-'01_Setup'!$B$6)</f>
        <v/>
      </c>
      <c r="N74" s="25" t="str">
        <f t="shared" si="8"/>
        <v/>
      </c>
      <c r="O74" s="21"/>
      <c r="P74" s="21"/>
      <c r="Q74" s="22"/>
      <c r="R74" s="22"/>
      <c r="S74" s="23"/>
      <c r="T74" s="21"/>
      <c r="U74" s="21"/>
      <c r="V74" s="21"/>
      <c r="W74" s="21"/>
      <c r="X74" s="25" t="str">
        <f>IF(OR(E74="",F74=""),"",IFERROR(VLOOKUP(E74&amp;"|"&amp;F74,'14_Compliance_Rules'!$A$7:$J$23,8,FALSE),""))</f>
        <v/>
      </c>
      <c r="Y74" s="21"/>
      <c r="Z74" s="21"/>
    </row>
    <row r="75" spans="1:26">
      <c r="A75" s="25" t="str">
        <f t="shared" si="6"/>
        <v/>
      </c>
      <c r="B75" s="21"/>
      <c r="C75" s="21"/>
      <c r="D75" s="25" t="str">
        <f>IF(C75="","",IFERROR(VLOOKUP(C75,'01_Setup'!$B$19:$D$28,2,FALSE)&amp;"",""))</f>
        <v/>
      </c>
      <c r="E75" s="25" t="str">
        <f>IF(C75="","",IFERROR(VLOOKUP(C75,'01_Setup'!$B$19:$D$28,3,FALSE),""))</f>
        <v/>
      </c>
      <c r="F75" s="21"/>
      <c r="G75" s="21"/>
      <c r="H75" s="21"/>
      <c r="I75" s="22"/>
      <c r="J75" s="22"/>
      <c r="K75" s="25" t="str">
        <f>IF(OR(E75="",F75=""),"",IFERROR(VLOOKUP(E75&amp;"|"&amp;F75,'14_Compliance_Rules'!$A$7:$J$23,5,FALSE),""))</f>
        <v/>
      </c>
      <c r="L75" s="26" t="str">
        <f t="shared" si="7"/>
        <v/>
      </c>
      <c r="M75" s="25" t="str">
        <f>IF(L75="","",L75-'01_Setup'!$B$6)</f>
        <v/>
      </c>
      <c r="N75" s="25" t="str">
        <f t="shared" si="8"/>
        <v/>
      </c>
      <c r="O75" s="21"/>
      <c r="P75" s="21"/>
      <c r="Q75" s="22"/>
      <c r="R75" s="22"/>
      <c r="S75" s="23"/>
      <c r="T75" s="21"/>
      <c r="U75" s="21"/>
      <c r="V75" s="21"/>
      <c r="W75" s="21"/>
      <c r="X75" s="25" t="str">
        <f>IF(OR(E75="",F75=""),"",IFERROR(VLOOKUP(E75&amp;"|"&amp;F75,'14_Compliance_Rules'!$A$7:$J$23,8,FALSE),""))</f>
        <v/>
      </c>
      <c r="Y75" s="21"/>
      <c r="Z75" s="21"/>
    </row>
    <row r="76" spans="1:26">
      <c r="A76" s="25" t="str">
        <f t="shared" si="6"/>
        <v/>
      </c>
      <c r="B76" s="21"/>
      <c r="C76" s="21"/>
      <c r="D76" s="25" t="str">
        <f>IF(C76="","",IFERROR(VLOOKUP(C76,'01_Setup'!$B$19:$D$28,2,FALSE)&amp;"",""))</f>
        <v/>
      </c>
      <c r="E76" s="25" t="str">
        <f>IF(C76="","",IFERROR(VLOOKUP(C76,'01_Setup'!$B$19:$D$28,3,FALSE),""))</f>
        <v/>
      </c>
      <c r="F76" s="21"/>
      <c r="G76" s="21"/>
      <c r="H76" s="21"/>
      <c r="I76" s="22"/>
      <c r="J76" s="22"/>
      <c r="K76" s="25" t="str">
        <f>IF(OR(E76="",F76=""),"",IFERROR(VLOOKUP(E76&amp;"|"&amp;F76,'14_Compliance_Rules'!$A$7:$J$23,5,FALSE),""))</f>
        <v/>
      </c>
      <c r="L76" s="26" t="str">
        <f t="shared" si="7"/>
        <v/>
      </c>
      <c r="M76" s="25" t="str">
        <f>IF(L76="","",L76-'01_Setup'!$B$6)</f>
        <v/>
      </c>
      <c r="N76" s="25" t="str">
        <f t="shared" si="8"/>
        <v/>
      </c>
      <c r="O76" s="21"/>
      <c r="P76" s="21"/>
      <c r="Q76" s="22"/>
      <c r="R76" s="22"/>
      <c r="S76" s="23"/>
      <c r="T76" s="21"/>
      <c r="U76" s="21"/>
      <c r="V76" s="21"/>
      <c r="W76" s="21"/>
      <c r="X76" s="25" t="str">
        <f>IF(OR(E76="",F76=""),"",IFERROR(VLOOKUP(E76&amp;"|"&amp;F76,'14_Compliance_Rules'!$A$7:$J$23,8,FALSE),""))</f>
        <v/>
      </c>
      <c r="Y76" s="21"/>
      <c r="Z76" s="21"/>
    </row>
    <row r="77" spans="1:26">
      <c r="A77" s="25" t="str">
        <f t="shared" si="6"/>
        <v/>
      </c>
      <c r="B77" s="21"/>
      <c r="C77" s="21"/>
      <c r="D77" s="25" t="str">
        <f>IF(C77="","",IFERROR(VLOOKUP(C77,'01_Setup'!$B$19:$D$28,2,FALSE)&amp;"",""))</f>
        <v/>
      </c>
      <c r="E77" s="25" t="str">
        <f>IF(C77="","",IFERROR(VLOOKUP(C77,'01_Setup'!$B$19:$D$28,3,FALSE),""))</f>
        <v/>
      </c>
      <c r="F77" s="21"/>
      <c r="G77" s="21"/>
      <c r="H77" s="21"/>
      <c r="I77" s="22"/>
      <c r="J77" s="22"/>
      <c r="K77" s="25" t="str">
        <f>IF(OR(E77="",F77=""),"",IFERROR(VLOOKUP(E77&amp;"|"&amp;F77,'14_Compliance_Rules'!$A$7:$J$23,5,FALSE),""))</f>
        <v/>
      </c>
      <c r="L77" s="26" t="str">
        <f t="shared" si="7"/>
        <v/>
      </c>
      <c r="M77" s="25" t="str">
        <f>IF(L77="","",L77-'01_Setup'!$B$6)</f>
        <v/>
      </c>
      <c r="N77" s="25" t="str">
        <f t="shared" si="8"/>
        <v/>
      </c>
      <c r="O77" s="21"/>
      <c r="P77" s="21"/>
      <c r="Q77" s="22"/>
      <c r="R77" s="22"/>
      <c r="S77" s="23"/>
      <c r="T77" s="21"/>
      <c r="U77" s="21"/>
      <c r="V77" s="21"/>
      <c r="W77" s="21"/>
      <c r="X77" s="25" t="str">
        <f>IF(OR(E77="",F77=""),"",IFERROR(VLOOKUP(E77&amp;"|"&amp;F77,'14_Compliance_Rules'!$A$7:$J$23,8,FALSE),""))</f>
        <v/>
      </c>
      <c r="Y77" s="21"/>
      <c r="Z77" s="21"/>
    </row>
    <row r="78" spans="1:26">
      <c r="A78" s="25" t="str">
        <f t="shared" si="6"/>
        <v/>
      </c>
      <c r="B78" s="21"/>
      <c r="C78" s="21"/>
      <c r="D78" s="25" t="str">
        <f>IF(C78="","",IFERROR(VLOOKUP(C78,'01_Setup'!$B$19:$D$28,2,FALSE)&amp;"",""))</f>
        <v/>
      </c>
      <c r="E78" s="25" t="str">
        <f>IF(C78="","",IFERROR(VLOOKUP(C78,'01_Setup'!$B$19:$D$28,3,FALSE),""))</f>
        <v/>
      </c>
      <c r="F78" s="21"/>
      <c r="G78" s="21"/>
      <c r="H78" s="21"/>
      <c r="I78" s="22"/>
      <c r="J78" s="22"/>
      <c r="K78" s="25" t="str">
        <f>IF(OR(E78="",F78=""),"",IFERROR(VLOOKUP(E78&amp;"|"&amp;F78,'14_Compliance_Rules'!$A$7:$J$23,5,FALSE),""))</f>
        <v/>
      </c>
      <c r="L78" s="26" t="str">
        <f t="shared" si="7"/>
        <v/>
      </c>
      <c r="M78" s="25" t="str">
        <f>IF(L78="","",L78-'01_Setup'!$B$6)</f>
        <v/>
      </c>
      <c r="N78" s="25" t="str">
        <f t="shared" si="8"/>
        <v/>
      </c>
      <c r="O78" s="21"/>
      <c r="P78" s="21"/>
      <c r="Q78" s="22"/>
      <c r="R78" s="22"/>
      <c r="S78" s="23"/>
      <c r="T78" s="21"/>
      <c r="U78" s="21"/>
      <c r="V78" s="21"/>
      <c r="W78" s="21"/>
      <c r="X78" s="25" t="str">
        <f>IF(OR(E78="",F78=""),"",IFERROR(VLOOKUP(E78&amp;"|"&amp;F78,'14_Compliance_Rules'!$A$7:$J$23,8,FALSE),""))</f>
        <v/>
      </c>
      <c r="Y78" s="21"/>
      <c r="Z78" s="21"/>
    </row>
    <row r="79" spans="1:26">
      <c r="A79" s="25" t="str">
        <f t="shared" si="6"/>
        <v/>
      </c>
      <c r="B79" s="21"/>
      <c r="C79" s="21"/>
      <c r="D79" s="25" t="str">
        <f>IF(C79="","",IFERROR(VLOOKUP(C79,'01_Setup'!$B$19:$D$28,2,FALSE)&amp;"",""))</f>
        <v/>
      </c>
      <c r="E79" s="25" t="str">
        <f>IF(C79="","",IFERROR(VLOOKUP(C79,'01_Setup'!$B$19:$D$28,3,FALSE),""))</f>
        <v/>
      </c>
      <c r="F79" s="21"/>
      <c r="G79" s="21"/>
      <c r="H79" s="21"/>
      <c r="I79" s="22"/>
      <c r="J79" s="22"/>
      <c r="K79" s="25" t="str">
        <f>IF(OR(E79="",F79=""),"",IFERROR(VLOOKUP(E79&amp;"|"&amp;F79,'14_Compliance_Rules'!$A$7:$J$23,5,FALSE),""))</f>
        <v/>
      </c>
      <c r="L79" s="26" t="str">
        <f t="shared" si="7"/>
        <v/>
      </c>
      <c r="M79" s="25" t="str">
        <f>IF(L79="","",L79-'01_Setup'!$B$6)</f>
        <v/>
      </c>
      <c r="N79" s="25" t="str">
        <f t="shared" si="8"/>
        <v/>
      </c>
      <c r="O79" s="21"/>
      <c r="P79" s="21"/>
      <c r="Q79" s="22"/>
      <c r="R79" s="22"/>
      <c r="S79" s="23"/>
      <c r="T79" s="21"/>
      <c r="U79" s="21"/>
      <c r="V79" s="21"/>
      <c r="W79" s="21"/>
      <c r="X79" s="25" t="str">
        <f>IF(OR(E79="",F79=""),"",IFERROR(VLOOKUP(E79&amp;"|"&amp;F79,'14_Compliance_Rules'!$A$7:$J$23,8,FALSE),""))</f>
        <v/>
      </c>
      <c r="Y79" s="21"/>
      <c r="Z79" s="21"/>
    </row>
    <row r="80" spans="1:26">
      <c r="A80" s="25" t="str">
        <f t="shared" si="6"/>
        <v/>
      </c>
      <c r="B80" s="21"/>
      <c r="C80" s="21"/>
      <c r="D80" s="25" t="str">
        <f>IF(C80="","",IFERROR(VLOOKUP(C80,'01_Setup'!$B$19:$D$28,2,FALSE)&amp;"",""))</f>
        <v/>
      </c>
      <c r="E80" s="25" t="str">
        <f>IF(C80="","",IFERROR(VLOOKUP(C80,'01_Setup'!$B$19:$D$28,3,FALSE),""))</f>
        <v/>
      </c>
      <c r="F80" s="21"/>
      <c r="G80" s="21"/>
      <c r="H80" s="21"/>
      <c r="I80" s="22"/>
      <c r="J80" s="22"/>
      <c r="K80" s="25" t="str">
        <f>IF(OR(E80="",F80=""),"",IFERROR(VLOOKUP(E80&amp;"|"&amp;F80,'14_Compliance_Rules'!$A$7:$J$23,5,FALSE),""))</f>
        <v/>
      </c>
      <c r="L80" s="26" t="str">
        <f t="shared" si="7"/>
        <v/>
      </c>
      <c r="M80" s="25" t="str">
        <f>IF(L80="","",L80-'01_Setup'!$B$6)</f>
        <v/>
      </c>
      <c r="N80" s="25" t="str">
        <f t="shared" si="8"/>
        <v/>
      </c>
      <c r="O80" s="21"/>
      <c r="P80" s="21"/>
      <c r="Q80" s="22"/>
      <c r="R80" s="22"/>
      <c r="S80" s="23"/>
      <c r="T80" s="21"/>
      <c r="U80" s="21"/>
      <c r="V80" s="21"/>
      <c r="W80" s="21"/>
      <c r="X80" s="25" t="str">
        <f>IF(OR(E80="",F80=""),"",IFERROR(VLOOKUP(E80&amp;"|"&amp;F80,'14_Compliance_Rules'!$A$7:$J$23,8,FALSE),""))</f>
        <v/>
      </c>
      <c r="Y80" s="21"/>
      <c r="Z80" s="21"/>
    </row>
    <row r="81" spans="1:26">
      <c r="A81" s="25" t="str">
        <f t="shared" si="6"/>
        <v/>
      </c>
      <c r="B81" s="21"/>
      <c r="C81" s="21"/>
      <c r="D81" s="25" t="str">
        <f>IF(C81="","",IFERROR(VLOOKUP(C81,'01_Setup'!$B$19:$D$28,2,FALSE)&amp;"",""))</f>
        <v/>
      </c>
      <c r="E81" s="25" t="str">
        <f>IF(C81="","",IFERROR(VLOOKUP(C81,'01_Setup'!$B$19:$D$28,3,FALSE),""))</f>
        <v/>
      </c>
      <c r="F81" s="21"/>
      <c r="G81" s="21"/>
      <c r="H81" s="21"/>
      <c r="I81" s="22"/>
      <c r="J81" s="22"/>
      <c r="K81" s="25" t="str">
        <f>IF(OR(E81="",F81=""),"",IFERROR(VLOOKUP(E81&amp;"|"&amp;F81,'14_Compliance_Rules'!$A$7:$J$23,5,FALSE),""))</f>
        <v/>
      </c>
      <c r="L81" s="26" t="str">
        <f t="shared" si="7"/>
        <v/>
      </c>
      <c r="M81" s="25" t="str">
        <f>IF(L81="","",L81-'01_Setup'!$B$6)</f>
        <v/>
      </c>
      <c r="N81" s="25" t="str">
        <f t="shared" si="8"/>
        <v/>
      </c>
      <c r="O81" s="21"/>
      <c r="P81" s="21"/>
      <c r="Q81" s="22"/>
      <c r="R81" s="22"/>
      <c r="S81" s="23"/>
      <c r="T81" s="21"/>
      <c r="U81" s="21"/>
      <c r="V81" s="21"/>
      <c r="W81" s="21"/>
      <c r="X81" s="25" t="str">
        <f>IF(OR(E81="",F81=""),"",IFERROR(VLOOKUP(E81&amp;"|"&amp;F81,'14_Compliance_Rules'!$A$7:$J$23,8,FALSE),""))</f>
        <v/>
      </c>
      <c r="Y81" s="21"/>
      <c r="Z81" s="21"/>
    </row>
    <row r="82" spans="1:26">
      <c r="A82" s="25" t="str">
        <f t="shared" si="6"/>
        <v/>
      </c>
      <c r="B82" s="21"/>
      <c r="C82" s="21"/>
      <c r="D82" s="25" t="str">
        <f>IF(C82="","",IFERROR(VLOOKUP(C82,'01_Setup'!$B$19:$D$28,2,FALSE)&amp;"",""))</f>
        <v/>
      </c>
      <c r="E82" s="25" t="str">
        <f>IF(C82="","",IFERROR(VLOOKUP(C82,'01_Setup'!$B$19:$D$28,3,FALSE),""))</f>
        <v/>
      </c>
      <c r="F82" s="21"/>
      <c r="G82" s="21"/>
      <c r="H82" s="21"/>
      <c r="I82" s="22"/>
      <c r="J82" s="22"/>
      <c r="K82" s="25" t="str">
        <f>IF(OR(E82="",F82=""),"",IFERROR(VLOOKUP(E82&amp;"|"&amp;F82,'14_Compliance_Rules'!$A$7:$J$23,5,FALSE),""))</f>
        <v/>
      </c>
      <c r="L82" s="26" t="str">
        <f t="shared" si="7"/>
        <v/>
      </c>
      <c r="M82" s="25" t="str">
        <f>IF(L82="","",L82-'01_Setup'!$B$6)</f>
        <v/>
      </c>
      <c r="N82" s="25" t="str">
        <f t="shared" si="8"/>
        <v/>
      </c>
      <c r="O82" s="21"/>
      <c r="P82" s="21"/>
      <c r="Q82" s="22"/>
      <c r="R82" s="22"/>
      <c r="S82" s="23"/>
      <c r="T82" s="21"/>
      <c r="U82" s="21"/>
      <c r="V82" s="21"/>
      <c r="W82" s="21"/>
      <c r="X82" s="25" t="str">
        <f>IF(OR(E82="",F82=""),"",IFERROR(VLOOKUP(E82&amp;"|"&amp;F82,'14_Compliance_Rules'!$A$7:$J$23,8,FALSE),""))</f>
        <v/>
      </c>
      <c r="Y82" s="21"/>
      <c r="Z82" s="21"/>
    </row>
    <row r="83" spans="1:26">
      <c r="A83" s="25" t="str">
        <f t="shared" si="6"/>
        <v/>
      </c>
      <c r="B83" s="21"/>
      <c r="C83" s="21"/>
      <c r="D83" s="25" t="str">
        <f>IF(C83="","",IFERROR(VLOOKUP(C83,'01_Setup'!$B$19:$D$28,2,FALSE)&amp;"",""))</f>
        <v/>
      </c>
      <c r="E83" s="25" t="str">
        <f>IF(C83="","",IFERROR(VLOOKUP(C83,'01_Setup'!$B$19:$D$28,3,FALSE),""))</f>
        <v/>
      </c>
      <c r="F83" s="21"/>
      <c r="G83" s="21"/>
      <c r="H83" s="21"/>
      <c r="I83" s="22"/>
      <c r="J83" s="22"/>
      <c r="K83" s="25" t="str">
        <f>IF(OR(E83="",F83=""),"",IFERROR(VLOOKUP(E83&amp;"|"&amp;F83,'14_Compliance_Rules'!$A$7:$J$23,5,FALSE),""))</f>
        <v/>
      </c>
      <c r="L83" s="26" t="str">
        <f t="shared" si="7"/>
        <v/>
      </c>
      <c r="M83" s="25" t="str">
        <f>IF(L83="","",L83-'01_Setup'!$B$6)</f>
        <v/>
      </c>
      <c r="N83" s="25" t="str">
        <f t="shared" si="8"/>
        <v/>
      </c>
      <c r="O83" s="21"/>
      <c r="P83" s="21"/>
      <c r="Q83" s="22"/>
      <c r="R83" s="22"/>
      <c r="S83" s="23"/>
      <c r="T83" s="21"/>
      <c r="U83" s="21"/>
      <c r="V83" s="21"/>
      <c r="W83" s="21"/>
      <c r="X83" s="25" t="str">
        <f>IF(OR(E83="",F83=""),"",IFERROR(VLOOKUP(E83&amp;"|"&amp;F83,'14_Compliance_Rules'!$A$7:$J$23,8,FALSE),""))</f>
        <v/>
      </c>
      <c r="Y83" s="21"/>
      <c r="Z83" s="21"/>
    </row>
    <row r="84" spans="1:26">
      <c r="A84" s="25" t="str">
        <f t="shared" si="6"/>
        <v/>
      </c>
      <c r="B84" s="21"/>
      <c r="C84" s="21"/>
      <c r="D84" s="25" t="str">
        <f>IF(C84="","",IFERROR(VLOOKUP(C84,'01_Setup'!$B$19:$D$28,2,FALSE)&amp;"",""))</f>
        <v/>
      </c>
      <c r="E84" s="25" t="str">
        <f>IF(C84="","",IFERROR(VLOOKUP(C84,'01_Setup'!$B$19:$D$28,3,FALSE),""))</f>
        <v/>
      </c>
      <c r="F84" s="21"/>
      <c r="G84" s="21"/>
      <c r="H84" s="21"/>
      <c r="I84" s="22"/>
      <c r="J84" s="22"/>
      <c r="K84" s="25" t="str">
        <f>IF(OR(E84="",F84=""),"",IFERROR(VLOOKUP(E84&amp;"|"&amp;F84,'14_Compliance_Rules'!$A$7:$J$23,5,FALSE),""))</f>
        <v/>
      </c>
      <c r="L84" s="26" t="str">
        <f t="shared" si="7"/>
        <v/>
      </c>
      <c r="M84" s="25" t="str">
        <f>IF(L84="","",L84-'01_Setup'!$B$6)</f>
        <v/>
      </c>
      <c r="N84" s="25" t="str">
        <f t="shared" si="8"/>
        <v/>
      </c>
      <c r="O84" s="21"/>
      <c r="P84" s="21"/>
      <c r="Q84" s="22"/>
      <c r="R84" s="22"/>
      <c r="S84" s="23"/>
      <c r="T84" s="21"/>
      <c r="U84" s="21"/>
      <c r="V84" s="21"/>
      <c r="W84" s="21"/>
      <c r="X84" s="25" t="str">
        <f>IF(OR(E84="",F84=""),"",IFERROR(VLOOKUP(E84&amp;"|"&amp;F84,'14_Compliance_Rules'!$A$7:$J$23,8,FALSE),""))</f>
        <v/>
      </c>
      <c r="Y84" s="21"/>
      <c r="Z84" s="21"/>
    </row>
    <row r="85" spans="1:26">
      <c r="A85" s="25" t="str">
        <f t="shared" si="6"/>
        <v/>
      </c>
      <c r="B85" s="21"/>
      <c r="C85" s="21"/>
      <c r="D85" s="25" t="str">
        <f>IF(C85="","",IFERROR(VLOOKUP(C85,'01_Setup'!$B$19:$D$28,2,FALSE)&amp;"",""))</f>
        <v/>
      </c>
      <c r="E85" s="25" t="str">
        <f>IF(C85="","",IFERROR(VLOOKUP(C85,'01_Setup'!$B$19:$D$28,3,FALSE),""))</f>
        <v/>
      </c>
      <c r="F85" s="21"/>
      <c r="G85" s="21"/>
      <c r="H85" s="21"/>
      <c r="I85" s="22"/>
      <c r="J85" s="22"/>
      <c r="K85" s="25" t="str">
        <f>IF(OR(E85="",F85=""),"",IFERROR(VLOOKUP(E85&amp;"|"&amp;F85,'14_Compliance_Rules'!$A$7:$J$23,5,FALSE),""))</f>
        <v/>
      </c>
      <c r="L85" s="26" t="str">
        <f t="shared" si="7"/>
        <v/>
      </c>
      <c r="M85" s="25" t="str">
        <f>IF(L85="","",L85-'01_Setup'!$B$6)</f>
        <v/>
      </c>
      <c r="N85" s="25" t="str">
        <f t="shared" si="8"/>
        <v/>
      </c>
      <c r="O85" s="21"/>
      <c r="P85" s="21"/>
      <c r="Q85" s="22"/>
      <c r="R85" s="22"/>
      <c r="S85" s="23"/>
      <c r="T85" s="21"/>
      <c r="U85" s="21"/>
      <c r="V85" s="21"/>
      <c r="W85" s="21"/>
      <c r="X85" s="25" t="str">
        <f>IF(OR(E85="",F85=""),"",IFERROR(VLOOKUP(E85&amp;"|"&amp;F85,'14_Compliance_Rules'!$A$7:$J$23,8,FALSE),""))</f>
        <v/>
      </c>
      <c r="Y85" s="21"/>
      <c r="Z85" s="21"/>
    </row>
    <row r="86" spans="1:26">
      <c r="A86" s="25" t="str">
        <f t="shared" si="6"/>
        <v/>
      </c>
      <c r="B86" s="21"/>
      <c r="C86" s="21"/>
      <c r="D86" s="25" t="str">
        <f>IF(C86="","",IFERROR(VLOOKUP(C86,'01_Setup'!$B$19:$D$28,2,FALSE)&amp;"",""))</f>
        <v/>
      </c>
      <c r="E86" s="25" t="str">
        <f>IF(C86="","",IFERROR(VLOOKUP(C86,'01_Setup'!$B$19:$D$28,3,FALSE),""))</f>
        <v/>
      </c>
      <c r="F86" s="21"/>
      <c r="G86" s="21"/>
      <c r="H86" s="21"/>
      <c r="I86" s="22"/>
      <c r="J86" s="22"/>
      <c r="K86" s="25" t="str">
        <f>IF(OR(E86="",F86=""),"",IFERROR(VLOOKUP(E86&amp;"|"&amp;F86,'14_Compliance_Rules'!$A$7:$J$23,5,FALSE),""))</f>
        <v/>
      </c>
      <c r="L86" s="26" t="str">
        <f t="shared" si="7"/>
        <v/>
      </c>
      <c r="M86" s="25" t="str">
        <f>IF(L86="","",L86-'01_Setup'!$B$6)</f>
        <v/>
      </c>
      <c r="N86" s="25" t="str">
        <f t="shared" si="8"/>
        <v/>
      </c>
      <c r="O86" s="21"/>
      <c r="P86" s="21"/>
      <c r="Q86" s="22"/>
      <c r="R86" s="22"/>
      <c r="S86" s="23"/>
      <c r="T86" s="21"/>
      <c r="U86" s="21"/>
      <c r="V86" s="21"/>
      <c r="W86" s="21"/>
      <c r="X86" s="25" t="str">
        <f>IF(OR(E86="",F86=""),"",IFERROR(VLOOKUP(E86&amp;"|"&amp;F86,'14_Compliance_Rules'!$A$7:$J$23,8,FALSE),""))</f>
        <v/>
      </c>
      <c r="Y86" s="21"/>
      <c r="Z86" s="21"/>
    </row>
    <row r="87" spans="1:26">
      <c r="A87" s="25" t="str">
        <f t="shared" si="6"/>
        <v/>
      </c>
      <c r="B87" s="21"/>
      <c r="C87" s="21"/>
      <c r="D87" s="25" t="str">
        <f>IF(C87="","",IFERROR(VLOOKUP(C87,'01_Setup'!$B$19:$D$28,2,FALSE)&amp;"",""))</f>
        <v/>
      </c>
      <c r="E87" s="25" t="str">
        <f>IF(C87="","",IFERROR(VLOOKUP(C87,'01_Setup'!$B$19:$D$28,3,FALSE),""))</f>
        <v/>
      </c>
      <c r="F87" s="21"/>
      <c r="G87" s="21"/>
      <c r="H87" s="21"/>
      <c r="I87" s="22"/>
      <c r="J87" s="22"/>
      <c r="K87" s="25" t="str">
        <f>IF(OR(E87="",F87=""),"",IFERROR(VLOOKUP(E87&amp;"|"&amp;F87,'14_Compliance_Rules'!$A$7:$J$23,5,FALSE),""))</f>
        <v/>
      </c>
      <c r="L87" s="26" t="str">
        <f t="shared" si="7"/>
        <v/>
      </c>
      <c r="M87" s="25" t="str">
        <f>IF(L87="","",L87-'01_Setup'!$B$6)</f>
        <v/>
      </c>
      <c r="N87" s="25" t="str">
        <f t="shared" si="8"/>
        <v/>
      </c>
      <c r="O87" s="21"/>
      <c r="P87" s="21"/>
      <c r="Q87" s="22"/>
      <c r="R87" s="22"/>
      <c r="S87" s="23"/>
      <c r="T87" s="21"/>
      <c r="U87" s="21"/>
      <c r="V87" s="21"/>
      <c r="W87" s="21"/>
      <c r="X87" s="25" t="str">
        <f>IF(OR(E87="",F87=""),"",IFERROR(VLOOKUP(E87&amp;"|"&amp;F87,'14_Compliance_Rules'!$A$7:$J$23,8,FALSE),""))</f>
        <v/>
      </c>
      <c r="Y87" s="21"/>
      <c r="Z87" s="21"/>
    </row>
    <row r="88" spans="1:26">
      <c r="A88" s="25" t="str">
        <f t="shared" si="6"/>
        <v/>
      </c>
      <c r="B88" s="21"/>
      <c r="C88" s="21"/>
      <c r="D88" s="25" t="str">
        <f>IF(C88="","",IFERROR(VLOOKUP(C88,'01_Setup'!$B$19:$D$28,2,FALSE)&amp;"",""))</f>
        <v/>
      </c>
      <c r="E88" s="25" t="str">
        <f>IF(C88="","",IFERROR(VLOOKUP(C88,'01_Setup'!$B$19:$D$28,3,FALSE),""))</f>
        <v/>
      </c>
      <c r="F88" s="21"/>
      <c r="G88" s="21"/>
      <c r="H88" s="21"/>
      <c r="I88" s="22"/>
      <c r="J88" s="22"/>
      <c r="K88" s="25" t="str">
        <f>IF(OR(E88="",F88=""),"",IFERROR(VLOOKUP(E88&amp;"|"&amp;F88,'14_Compliance_Rules'!$A$7:$J$23,5,FALSE),""))</f>
        <v/>
      </c>
      <c r="L88" s="26" t="str">
        <f t="shared" si="7"/>
        <v/>
      </c>
      <c r="M88" s="25" t="str">
        <f>IF(L88="","",L88-'01_Setup'!$B$6)</f>
        <v/>
      </c>
      <c r="N88" s="25" t="str">
        <f t="shared" si="8"/>
        <v/>
      </c>
      <c r="O88" s="21"/>
      <c r="P88" s="21"/>
      <c r="Q88" s="22"/>
      <c r="R88" s="22"/>
      <c r="S88" s="23"/>
      <c r="T88" s="21"/>
      <c r="U88" s="21"/>
      <c r="V88" s="21"/>
      <c r="W88" s="21"/>
      <c r="X88" s="25" t="str">
        <f>IF(OR(E88="",F88=""),"",IFERROR(VLOOKUP(E88&amp;"|"&amp;F88,'14_Compliance_Rules'!$A$7:$J$23,8,FALSE),""))</f>
        <v/>
      </c>
      <c r="Y88" s="21"/>
      <c r="Z88" s="21"/>
    </row>
    <row r="89" spans="1:26">
      <c r="A89" s="25" t="str">
        <f t="shared" si="6"/>
        <v/>
      </c>
      <c r="B89" s="21"/>
      <c r="C89" s="21"/>
      <c r="D89" s="25" t="str">
        <f>IF(C89="","",IFERROR(VLOOKUP(C89,'01_Setup'!$B$19:$D$28,2,FALSE)&amp;"",""))</f>
        <v/>
      </c>
      <c r="E89" s="25" t="str">
        <f>IF(C89="","",IFERROR(VLOOKUP(C89,'01_Setup'!$B$19:$D$28,3,FALSE),""))</f>
        <v/>
      </c>
      <c r="F89" s="21"/>
      <c r="G89" s="21"/>
      <c r="H89" s="21"/>
      <c r="I89" s="22"/>
      <c r="J89" s="22"/>
      <c r="K89" s="25" t="str">
        <f>IF(OR(E89="",F89=""),"",IFERROR(VLOOKUP(E89&amp;"|"&amp;F89,'14_Compliance_Rules'!$A$7:$J$23,5,FALSE),""))</f>
        <v/>
      </c>
      <c r="L89" s="26" t="str">
        <f t="shared" si="7"/>
        <v/>
      </c>
      <c r="M89" s="25" t="str">
        <f>IF(L89="","",L89-'01_Setup'!$B$6)</f>
        <v/>
      </c>
      <c r="N89" s="25" t="str">
        <f t="shared" si="8"/>
        <v/>
      </c>
      <c r="O89" s="21"/>
      <c r="P89" s="21"/>
      <c r="Q89" s="22"/>
      <c r="R89" s="22"/>
      <c r="S89" s="23"/>
      <c r="T89" s="21"/>
      <c r="U89" s="21"/>
      <c r="V89" s="21"/>
      <c r="W89" s="21"/>
      <c r="X89" s="25" t="str">
        <f>IF(OR(E89="",F89=""),"",IFERROR(VLOOKUP(E89&amp;"|"&amp;F89,'14_Compliance_Rules'!$A$7:$J$23,8,FALSE),""))</f>
        <v/>
      </c>
      <c r="Y89" s="21"/>
      <c r="Z89" s="21"/>
    </row>
    <row r="90" spans="1:26">
      <c r="A90" s="25" t="str">
        <f t="shared" si="6"/>
        <v/>
      </c>
      <c r="B90" s="21"/>
      <c r="C90" s="21"/>
      <c r="D90" s="25" t="str">
        <f>IF(C90="","",IFERROR(VLOOKUP(C90,'01_Setup'!$B$19:$D$28,2,FALSE)&amp;"",""))</f>
        <v/>
      </c>
      <c r="E90" s="25" t="str">
        <f>IF(C90="","",IFERROR(VLOOKUP(C90,'01_Setup'!$B$19:$D$28,3,FALSE),""))</f>
        <v/>
      </c>
      <c r="F90" s="21"/>
      <c r="G90" s="21"/>
      <c r="H90" s="21"/>
      <c r="I90" s="22"/>
      <c r="J90" s="22"/>
      <c r="K90" s="25" t="str">
        <f>IF(OR(E90="",F90=""),"",IFERROR(VLOOKUP(E90&amp;"|"&amp;F90,'14_Compliance_Rules'!$A$7:$J$23,5,FALSE),""))</f>
        <v/>
      </c>
      <c r="L90" s="26" t="str">
        <f t="shared" si="7"/>
        <v/>
      </c>
      <c r="M90" s="25" t="str">
        <f>IF(L90="","",L90-'01_Setup'!$B$6)</f>
        <v/>
      </c>
      <c r="N90" s="25" t="str">
        <f t="shared" si="8"/>
        <v/>
      </c>
      <c r="O90" s="21"/>
      <c r="P90" s="21"/>
      <c r="Q90" s="22"/>
      <c r="R90" s="22"/>
      <c r="S90" s="23"/>
      <c r="T90" s="21"/>
      <c r="U90" s="21"/>
      <c r="V90" s="21"/>
      <c r="W90" s="21"/>
      <c r="X90" s="25" t="str">
        <f>IF(OR(E90="",F90=""),"",IFERROR(VLOOKUP(E90&amp;"|"&amp;F90,'14_Compliance_Rules'!$A$7:$J$23,8,FALSE),""))</f>
        <v/>
      </c>
      <c r="Y90" s="21"/>
      <c r="Z90" s="21"/>
    </row>
    <row r="91" spans="1:26">
      <c r="A91" s="25" t="str">
        <f t="shared" si="6"/>
        <v/>
      </c>
      <c r="B91" s="21"/>
      <c r="C91" s="21"/>
      <c r="D91" s="25" t="str">
        <f>IF(C91="","",IFERROR(VLOOKUP(C91,'01_Setup'!$B$19:$D$28,2,FALSE)&amp;"",""))</f>
        <v/>
      </c>
      <c r="E91" s="25" t="str">
        <f>IF(C91="","",IFERROR(VLOOKUP(C91,'01_Setup'!$B$19:$D$28,3,FALSE),""))</f>
        <v/>
      </c>
      <c r="F91" s="21"/>
      <c r="G91" s="21"/>
      <c r="H91" s="21"/>
      <c r="I91" s="22"/>
      <c r="J91" s="22"/>
      <c r="K91" s="25" t="str">
        <f>IF(OR(E91="",F91=""),"",IFERROR(VLOOKUP(E91&amp;"|"&amp;F91,'14_Compliance_Rules'!$A$7:$J$23,5,FALSE),""))</f>
        <v/>
      </c>
      <c r="L91" s="26" t="str">
        <f t="shared" si="7"/>
        <v/>
      </c>
      <c r="M91" s="25" t="str">
        <f>IF(L91="","",L91-'01_Setup'!$B$6)</f>
        <v/>
      </c>
      <c r="N91" s="25" t="str">
        <f t="shared" si="8"/>
        <v/>
      </c>
      <c r="O91" s="21"/>
      <c r="P91" s="21"/>
      <c r="Q91" s="22"/>
      <c r="R91" s="22"/>
      <c r="S91" s="23"/>
      <c r="T91" s="21"/>
      <c r="U91" s="21"/>
      <c r="V91" s="21"/>
      <c r="W91" s="21"/>
      <c r="X91" s="25" t="str">
        <f>IF(OR(E91="",F91=""),"",IFERROR(VLOOKUP(E91&amp;"|"&amp;F91,'14_Compliance_Rules'!$A$7:$J$23,8,FALSE),""))</f>
        <v/>
      </c>
      <c r="Y91" s="21"/>
      <c r="Z91" s="21"/>
    </row>
    <row r="92" spans="1:26">
      <c r="A92" s="25" t="str">
        <f t="shared" si="6"/>
        <v/>
      </c>
      <c r="B92" s="21"/>
      <c r="C92" s="21"/>
      <c r="D92" s="25" t="str">
        <f>IF(C92="","",IFERROR(VLOOKUP(C92,'01_Setup'!$B$19:$D$28,2,FALSE)&amp;"",""))</f>
        <v/>
      </c>
      <c r="E92" s="25" t="str">
        <f>IF(C92="","",IFERROR(VLOOKUP(C92,'01_Setup'!$B$19:$D$28,3,FALSE),""))</f>
        <v/>
      </c>
      <c r="F92" s="21"/>
      <c r="G92" s="21"/>
      <c r="H92" s="21"/>
      <c r="I92" s="22"/>
      <c r="J92" s="22"/>
      <c r="K92" s="25" t="str">
        <f>IF(OR(E92="",F92=""),"",IFERROR(VLOOKUP(E92&amp;"|"&amp;F92,'14_Compliance_Rules'!$A$7:$J$23,5,FALSE),""))</f>
        <v/>
      </c>
      <c r="L92" s="26" t="str">
        <f t="shared" si="7"/>
        <v/>
      </c>
      <c r="M92" s="25" t="str">
        <f>IF(L92="","",L92-'01_Setup'!$B$6)</f>
        <v/>
      </c>
      <c r="N92" s="25" t="str">
        <f t="shared" si="8"/>
        <v/>
      </c>
      <c r="O92" s="21"/>
      <c r="P92" s="21"/>
      <c r="Q92" s="22"/>
      <c r="R92" s="22"/>
      <c r="S92" s="23"/>
      <c r="T92" s="21"/>
      <c r="U92" s="21"/>
      <c r="V92" s="21"/>
      <c r="W92" s="21"/>
      <c r="X92" s="25" t="str">
        <f>IF(OR(E92="",F92=""),"",IFERROR(VLOOKUP(E92&amp;"|"&amp;F92,'14_Compliance_Rules'!$A$7:$J$23,8,FALSE),""))</f>
        <v/>
      </c>
      <c r="Y92" s="21"/>
      <c r="Z92" s="21"/>
    </row>
    <row r="93" spans="1:26">
      <c r="A93" s="25" t="str">
        <f t="shared" si="6"/>
        <v/>
      </c>
      <c r="B93" s="21"/>
      <c r="C93" s="21"/>
      <c r="D93" s="25" t="str">
        <f>IF(C93="","",IFERROR(VLOOKUP(C93,'01_Setup'!$B$19:$D$28,2,FALSE)&amp;"",""))</f>
        <v/>
      </c>
      <c r="E93" s="25" t="str">
        <f>IF(C93="","",IFERROR(VLOOKUP(C93,'01_Setup'!$B$19:$D$28,3,FALSE),""))</f>
        <v/>
      </c>
      <c r="F93" s="21"/>
      <c r="G93" s="21"/>
      <c r="H93" s="21"/>
      <c r="I93" s="22"/>
      <c r="J93" s="22"/>
      <c r="K93" s="25" t="str">
        <f>IF(OR(E93="",F93=""),"",IFERROR(VLOOKUP(E93&amp;"|"&amp;F93,'14_Compliance_Rules'!$A$7:$J$23,5,FALSE),""))</f>
        <v/>
      </c>
      <c r="L93" s="26" t="str">
        <f t="shared" si="7"/>
        <v/>
      </c>
      <c r="M93" s="25" t="str">
        <f>IF(L93="","",L93-'01_Setup'!$B$6)</f>
        <v/>
      </c>
      <c r="N93" s="25" t="str">
        <f t="shared" si="8"/>
        <v/>
      </c>
      <c r="O93" s="21"/>
      <c r="P93" s="21"/>
      <c r="Q93" s="22"/>
      <c r="R93" s="22"/>
      <c r="S93" s="23"/>
      <c r="T93" s="21"/>
      <c r="U93" s="21"/>
      <c r="V93" s="21"/>
      <c r="W93" s="21"/>
      <c r="X93" s="25" t="str">
        <f>IF(OR(E93="",F93=""),"",IFERROR(VLOOKUP(E93&amp;"|"&amp;F93,'14_Compliance_Rules'!$A$7:$J$23,8,FALSE),""))</f>
        <v/>
      </c>
      <c r="Y93" s="21"/>
      <c r="Z93" s="21"/>
    </row>
    <row r="94" spans="1:26">
      <c r="A94" s="25" t="str">
        <f t="shared" si="6"/>
        <v/>
      </c>
      <c r="B94" s="21"/>
      <c r="C94" s="21"/>
      <c r="D94" s="25" t="str">
        <f>IF(C94="","",IFERROR(VLOOKUP(C94,'01_Setup'!$B$19:$D$28,2,FALSE)&amp;"",""))</f>
        <v/>
      </c>
      <c r="E94" s="25" t="str">
        <f>IF(C94="","",IFERROR(VLOOKUP(C94,'01_Setup'!$B$19:$D$28,3,FALSE),""))</f>
        <v/>
      </c>
      <c r="F94" s="21"/>
      <c r="G94" s="21"/>
      <c r="H94" s="21"/>
      <c r="I94" s="22"/>
      <c r="J94" s="22"/>
      <c r="K94" s="25" t="str">
        <f>IF(OR(E94="",F94=""),"",IFERROR(VLOOKUP(E94&amp;"|"&amp;F94,'14_Compliance_Rules'!$A$7:$J$23,5,FALSE),""))</f>
        <v/>
      </c>
      <c r="L94" s="26" t="str">
        <f t="shared" si="7"/>
        <v/>
      </c>
      <c r="M94" s="25" t="str">
        <f>IF(L94="","",L94-'01_Setup'!$B$6)</f>
        <v/>
      </c>
      <c r="N94" s="25" t="str">
        <f t="shared" si="8"/>
        <v/>
      </c>
      <c r="O94" s="21"/>
      <c r="P94" s="21"/>
      <c r="Q94" s="22"/>
      <c r="R94" s="22"/>
      <c r="S94" s="23"/>
      <c r="T94" s="21"/>
      <c r="U94" s="21"/>
      <c r="V94" s="21"/>
      <c r="W94" s="21"/>
      <c r="X94" s="25" t="str">
        <f>IF(OR(E94="",F94=""),"",IFERROR(VLOOKUP(E94&amp;"|"&amp;F94,'14_Compliance_Rules'!$A$7:$J$23,8,FALSE),""))</f>
        <v/>
      </c>
      <c r="Y94" s="21"/>
      <c r="Z94" s="21"/>
    </row>
    <row r="95" spans="1:26">
      <c r="A95" s="25" t="str">
        <f t="shared" si="6"/>
        <v/>
      </c>
      <c r="B95" s="21"/>
      <c r="C95" s="21"/>
      <c r="D95" s="25" t="str">
        <f>IF(C95="","",IFERROR(VLOOKUP(C95,'01_Setup'!$B$19:$D$28,2,FALSE)&amp;"",""))</f>
        <v/>
      </c>
      <c r="E95" s="25" t="str">
        <f>IF(C95="","",IFERROR(VLOOKUP(C95,'01_Setup'!$B$19:$D$28,3,FALSE),""))</f>
        <v/>
      </c>
      <c r="F95" s="21"/>
      <c r="G95" s="21"/>
      <c r="H95" s="21"/>
      <c r="I95" s="22"/>
      <c r="J95" s="22"/>
      <c r="K95" s="25" t="str">
        <f>IF(OR(E95="",F95=""),"",IFERROR(VLOOKUP(E95&amp;"|"&amp;F95,'14_Compliance_Rules'!$A$7:$J$23,5,FALSE),""))</f>
        <v/>
      </c>
      <c r="L95" s="26" t="str">
        <f t="shared" si="7"/>
        <v/>
      </c>
      <c r="M95" s="25" t="str">
        <f>IF(L95="","",L95-'01_Setup'!$B$6)</f>
        <v/>
      </c>
      <c r="N95" s="25" t="str">
        <f t="shared" si="8"/>
        <v/>
      </c>
      <c r="O95" s="21"/>
      <c r="P95" s="21"/>
      <c r="Q95" s="22"/>
      <c r="R95" s="22"/>
      <c r="S95" s="23"/>
      <c r="T95" s="21"/>
      <c r="U95" s="21"/>
      <c r="V95" s="21"/>
      <c r="W95" s="21"/>
      <c r="X95" s="25" t="str">
        <f>IF(OR(E95="",F95=""),"",IFERROR(VLOOKUP(E95&amp;"|"&amp;F95,'14_Compliance_Rules'!$A$7:$J$23,8,FALSE),""))</f>
        <v/>
      </c>
      <c r="Y95" s="21"/>
      <c r="Z95" s="21"/>
    </row>
    <row r="96" spans="1:26">
      <c r="A96" s="25" t="str">
        <f t="shared" si="6"/>
        <v/>
      </c>
      <c r="B96" s="21"/>
      <c r="C96" s="21"/>
      <c r="D96" s="25" t="str">
        <f>IF(C96="","",IFERROR(VLOOKUP(C96,'01_Setup'!$B$19:$D$28,2,FALSE)&amp;"",""))</f>
        <v/>
      </c>
      <c r="E96" s="25" t="str">
        <f>IF(C96="","",IFERROR(VLOOKUP(C96,'01_Setup'!$B$19:$D$28,3,FALSE),""))</f>
        <v/>
      </c>
      <c r="F96" s="21"/>
      <c r="G96" s="21"/>
      <c r="H96" s="21"/>
      <c r="I96" s="22"/>
      <c r="J96" s="22"/>
      <c r="K96" s="25" t="str">
        <f>IF(OR(E96="",F96=""),"",IFERROR(VLOOKUP(E96&amp;"|"&amp;F96,'14_Compliance_Rules'!$A$7:$J$23,5,FALSE),""))</f>
        <v/>
      </c>
      <c r="L96" s="26" t="str">
        <f t="shared" si="7"/>
        <v/>
      </c>
      <c r="M96" s="25" t="str">
        <f>IF(L96="","",L96-'01_Setup'!$B$6)</f>
        <v/>
      </c>
      <c r="N96" s="25" t="str">
        <f t="shared" si="8"/>
        <v/>
      </c>
      <c r="O96" s="21"/>
      <c r="P96" s="21"/>
      <c r="Q96" s="22"/>
      <c r="R96" s="22"/>
      <c r="S96" s="23"/>
      <c r="T96" s="21"/>
      <c r="U96" s="21"/>
      <c r="V96" s="21"/>
      <c r="W96" s="21"/>
      <c r="X96" s="25" t="str">
        <f>IF(OR(E96="",F96=""),"",IFERROR(VLOOKUP(E96&amp;"|"&amp;F96,'14_Compliance_Rules'!$A$7:$J$23,8,FALSE),""))</f>
        <v/>
      </c>
      <c r="Y96" s="21"/>
      <c r="Z96" s="21"/>
    </row>
    <row r="97" spans="1:26">
      <c r="A97" s="25" t="str">
        <f t="shared" si="6"/>
        <v/>
      </c>
      <c r="B97" s="21"/>
      <c r="C97" s="21"/>
      <c r="D97" s="25" t="str">
        <f>IF(C97="","",IFERROR(VLOOKUP(C97,'01_Setup'!$B$19:$D$28,2,FALSE)&amp;"",""))</f>
        <v/>
      </c>
      <c r="E97" s="25" t="str">
        <f>IF(C97="","",IFERROR(VLOOKUP(C97,'01_Setup'!$B$19:$D$28,3,FALSE),""))</f>
        <v/>
      </c>
      <c r="F97" s="21"/>
      <c r="G97" s="21"/>
      <c r="H97" s="21"/>
      <c r="I97" s="22"/>
      <c r="J97" s="22"/>
      <c r="K97" s="25" t="str">
        <f>IF(OR(E97="",F97=""),"",IFERROR(VLOOKUP(E97&amp;"|"&amp;F97,'14_Compliance_Rules'!$A$7:$J$23,5,FALSE),""))</f>
        <v/>
      </c>
      <c r="L97" s="26" t="str">
        <f t="shared" si="7"/>
        <v/>
      </c>
      <c r="M97" s="25" t="str">
        <f>IF(L97="","",L97-'01_Setup'!$B$6)</f>
        <v/>
      </c>
      <c r="N97" s="25" t="str">
        <f t="shared" si="8"/>
        <v/>
      </c>
      <c r="O97" s="21"/>
      <c r="P97" s="21"/>
      <c r="Q97" s="22"/>
      <c r="R97" s="22"/>
      <c r="S97" s="23"/>
      <c r="T97" s="21"/>
      <c r="U97" s="21"/>
      <c r="V97" s="21"/>
      <c r="W97" s="21"/>
      <c r="X97" s="25" t="str">
        <f>IF(OR(E97="",F97=""),"",IFERROR(VLOOKUP(E97&amp;"|"&amp;F97,'14_Compliance_Rules'!$A$7:$J$23,8,FALSE),""))</f>
        <v/>
      </c>
      <c r="Y97" s="21"/>
      <c r="Z97" s="21"/>
    </row>
    <row r="98" spans="1:26">
      <c r="A98" s="25" t="str">
        <f t="shared" si="6"/>
        <v/>
      </c>
      <c r="B98" s="21"/>
      <c r="C98" s="21"/>
      <c r="D98" s="25" t="str">
        <f>IF(C98="","",IFERROR(VLOOKUP(C98,'01_Setup'!$B$19:$D$28,2,FALSE)&amp;"",""))</f>
        <v/>
      </c>
      <c r="E98" s="25" t="str">
        <f>IF(C98="","",IFERROR(VLOOKUP(C98,'01_Setup'!$B$19:$D$28,3,FALSE),""))</f>
        <v/>
      </c>
      <c r="F98" s="21"/>
      <c r="G98" s="21"/>
      <c r="H98" s="21"/>
      <c r="I98" s="22"/>
      <c r="J98" s="22"/>
      <c r="K98" s="25" t="str">
        <f>IF(OR(E98="",F98=""),"",IFERROR(VLOOKUP(E98&amp;"|"&amp;F98,'14_Compliance_Rules'!$A$7:$J$23,5,FALSE),""))</f>
        <v/>
      </c>
      <c r="L98" s="26" t="str">
        <f t="shared" si="7"/>
        <v/>
      </c>
      <c r="M98" s="25" t="str">
        <f>IF(L98="","",L98-'01_Setup'!$B$6)</f>
        <v/>
      </c>
      <c r="N98" s="25" t="str">
        <f t="shared" si="8"/>
        <v/>
      </c>
      <c r="O98" s="21"/>
      <c r="P98" s="21"/>
      <c r="Q98" s="22"/>
      <c r="R98" s="22"/>
      <c r="S98" s="23"/>
      <c r="T98" s="21"/>
      <c r="U98" s="21"/>
      <c r="V98" s="21"/>
      <c r="W98" s="21"/>
      <c r="X98" s="25" t="str">
        <f>IF(OR(E98="",F98=""),"",IFERROR(VLOOKUP(E98&amp;"|"&amp;F98,'14_Compliance_Rules'!$A$7:$J$23,8,FALSE),""))</f>
        <v/>
      </c>
      <c r="Y98" s="21"/>
      <c r="Z98" s="21"/>
    </row>
    <row r="99" spans="1:26">
      <c r="A99" s="25" t="str">
        <f t="shared" si="6"/>
        <v/>
      </c>
      <c r="B99" s="21"/>
      <c r="C99" s="21"/>
      <c r="D99" s="25" t="str">
        <f>IF(C99="","",IFERROR(VLOOKUP(C99,'01_Setup'!$B$19:$D$28,2,FALSE)&amp;"",""))</f>
        <v/>
      </c>
      <c r="E99" s="25" t="str">
        <f>IF(C99="","",IFERROR(VLOOKUP(C99,'01_Setup'!$B$19:$D$28,3,FALSE),""))</f>
        <v/>
      </c>
      <c r="F99" s="21"/>
      <c r="G99" s="21"/>
      <c r="H99" s="21"/>
      <c r="I99" s="22"/>
      <c r="J99" s="22"/>
      <c r="K99" s="25" t="str">
        <f>IF(OR(E99="",F99=""),"",IFERROR(VLOOKUP(E99&amp;"|"&amp;F99,'14_Compliance_Rules'!$A$7:$J$23,5,FALSE),""))</f>
        <v/>
      </c>
      <c r="L99" s="26" t="str">
        <f t="shared" si="7"/>
        <v/>
      </c>
      <c r="M99" s="25" t="str">
        <f>IF(L99="","",L99-'01_Setup'!$B$6)</f>
        <v/>
      </c>
      <c r="N99" s="25" t="str">
        <f t="shared" si="8"/>
        <v/>
      </c>
      <c r="O99" s="21"/>
      <c r="P99" s="21"/>
      <c r="Q99" s="22"/>
      <c r="R99" s="22"/>
      <c r="S99" s="23"/>
      <c r="T99" s="21"/>
      <c r="U99" s="21"/>
      <c r="V99" s="21"/>
      <c r="W99" s="21"/>
      <c r="X99" s="25" t="str">
        <f>IF(OR(E99="",F99=""),"",IFERROR(VLOOKUP(E99&amp;"|"&amp;F99,'14_Compliance_Rules'!$A$7:$J$23,8,FALSE),""))</f>
        <v/>
      </c>
      <c r="Y99" s="21"/>
      <c r="Z99" s="21"/>
    </row>
    <row r="100" spans="1:26">
      <c r="A100" s="25" t="str">
        <f t="shared" si="6"/>
        <v/>
      </c>
      <c r="B100" s="21"/>
      <c r="C100" s="21"/>
      <c r="D100" s="25" t="str">
        <f>IF(C100="","",IFERROR(VLOOKUP(C100,'01_Setup'!$B$19:$D$28,2,FALSE)&amp;"",""))</f>
        <v/>
      </c>
      <c r="E100" s="25" t="str">
        <f>IF(C100="","",IFERROR(VLOOKUP(C100,'01_Setup'!$B$19:$D$28,3,FALSE),""))</f>
        <v/>
      </c>
      <c r="F100" s="21"/>
      <c r="G100" s="21"/>
      <c r="H100" s="21"/>
      <c r="I100" s="22"/>
      <c r="J100" s="22"/>
      <c r="K100" s="25" t="str">
        <f>IF(OR(E100="",F100=""),"",IFERROR(VLOOKUP(E100&amp;"|"&amp;F100,'14_Compliance_Rules'!$A$7:$J$23,5,FALSE),""))</f>
        <v/>
      </c>
      <c r="L100" s="26" t="str">
        <f t="shared" si="7"/>
        <v/>
      </c>
      <c r="M100" s="25" t="str">
        <f>IF(L100="","",L100-'01_Setup'!$B$6)</f>
        <v/>
      </c>
      <c r="N100" s="25" t="str">
        <f t="shared" si="8"/>
        <v/>
      </c>
      <c r="O100" s="21"/>
      <c r="P100" s="21"/>
      <c r="Q100" s="22"/>
      <c r="R100" s="22"/>
      <c r="S100" s="23"/>
      <c r="T100" s="21"/>
      <c r="U100" s="21"/>
      <c r="V100" s="21"/>
      <c r="W100" s="21"/>
      <c r="X100" s="25" t="str">
        <f>IF(OR(E100="",F100=""),"",IFERROR(VLOOKUP(E100&amp;"|"&amp;F100,'14_Compliance_Rules'!$A$7:$J$23,8,FALSE),""))</f>
        <v/>
      </c>
      <c r="Y100" s="21"/>
      <c r="Z100" s="21"/>
    </row>
    <row r="101" spans="1:26">
      <c r="A101" s="25" t="str">
        <f t="shared" si="6"/>
        <v/>
      </c>
      <c r="B101" s="21"/>
      <c r="C101" s="21"/>
      <c r="D101" s="25" t="str">
        <f>IF(C101="","",IFERROR(VLOOKUP(C101,'01_Setup'!$B$19:$D$28,2,FALSE)&amp;"",""))</f>
        <v/>
      </c>
      <c r="E101" s="25" t="str">
        <f>IF(C101="","",IFERROR(VLOOKUP(C101,'01_Setup'!$B$19:$D$28,3,FALSE),""))</f>
        <v/>
      </c>
      <c r="F101" s="21"/>
      <c r="G101" s="21"/>
      <c r="H101" s="21"/>
      <c r="I101" s="22"/>
      <c r="J101" s="22"/>
      <c r="K101" s="25" t="str">
        <f>IF(OR(E101="",F101=""),"",IFERROR(VLOOKUP(E101&amp;"|"&amp;F101,'14_Compliance_Rules'!$A$7:$J$23,5,FALSE),""))</f>
        <v/>
      </c>
      <c r="L101" s="26" t="str">
        <f t="shared" si="7"/>
        <v/>
      </c>
      <c r="M101" s="25" t="str">
        <f>IF(L101="","",L101-'01_Setup'!$B$6)</f>
        <v/>
      </c>
      <c r="N101" s="25" t="str">
        <f t="shared" si="8"/>
        <v/>
      </c>
      <c r="O101" s="21"/>
      <c r="P101" s="21"/>
      <c r="Q101" s="22"/>
      <c r="R101" s="22"/>
      <c r="S101" s="23"/>
      <c r="T101" s="21"/>
      <c r="U101" s="21"/>
      <c r="V101" s="21"/>
      <c r="W101" s="21"/>
      <c r="X101" s="25" t="str">
        <f>IF(OR(E101="",F101=""),"",IFERROR(VLOOKUP(E101&amp;"|"&amp;F101,'14_Compliance_Rules'!$A$7:$J$23,8,FALSE),""))</f>
        <v/>
      </c>
      <c r="Y101" s="21"/>
      <c r="Z101" s="21"/>
    </row>
    <row r="102" spans="1:26">
      <c r="A102" s="25" t="str">
        <f t="shared" si="6"/>
        <v/>
      </c>
      <c r="B102" s="21"/>
      <c r="C102" s="21"/>
      <c r="D102" s="25" t="str">
        <f>IF(C102="","",IFERROR(VLOOKUP(C102,'01_Setup'!$B$19:$D$28,2,FALSE)&amp;"",""))</f>
        <v/>
      </c>
      <c r="E102" s="25" t="str">
        <f>IF(C102="","",IFERROR(VLOOKUP(C102,'01_Setup'!$B$19:$D$28,3,FALSE),""))</f>
        <v/>
      </c>
      <c r="F102" s="21"/>
      <c r="G102" s="21"/>
      <c r="H102" s="21"/>
      <c r="I102" s="22"/>
      <c r="J102" s="22"/>
      <c r="K102" s="25" t="str">
        <f>IF(OR(E102="",F102=""),"",IFERROR(VLOOKUP(E102&amp;"|"&amp;F102,'14_Compliance_Rules'!$A$7:$J$23,5,FALSE),""))</f>
        <v/>
      </c>
      <c r="L102" s="26" t="str">
        <f t="shared" si="7"/>
        <v/>
      </c>
      <c r="M102" s="25" t="str">
        <f>IF(L102="","",L102-'01_Setup'!$B$6)</f>
        <v/>
      </c>
      <c r="N102" s="25" t="str">
        <f t="shared" si="8"/>
        <v/>
      </c>
      <c r="O102" s="21"/>
      <c r="P102" s="21"/>
      <c r="Q102" s="22"/>
      <c r="R102" s="22"/>
      <c r="S102" s="23"/>
      <c r="T102" s="21"/>
      <c r="U102" s="21"/>
      <c r="V102" s="21"/>
      <c r="W102" s="21"/>
      <c r="X102" s="25" t="str">
        <f>IF(OR(E102="",F102=""),"",IFERROR(VLOOKUP(E102&amp;"|"&amp;F102,'14_Compliance_Rules'!$A$7:$J$23,8,FALSE),""))</f>
        <v/>
      </c>
      <c r="Y102" s="21"/>
      <c r="Z102" s="21"/>
    </row>
    <row r="103" spans="1:26">
      <c r="A103" s="25" t="str">
        <f t="shared" ref="A103:A134" si="9">IF(C103="","","CMP-"&amp;TEXT(ROW()-6,"000"))</f>
        <v/>
      </c>
      <c r="B103" s="21"/>
      <c r="C103" s="21"/>
      <c r="D103" s="25" t="str">
        <f>IF(C103="","",IFERROR(VLOOKUP(C103,'01_Setup'!$B$19:$D$28,2,FALSE)&amp;"",""))</f>
        <v/>
      </c>
      <c r="E103" s="25" t="str">
        <f>IF(C103="","",IFERROR(VLOOKUP(C103,'01_Setup'!$B$19:$D$28,3,FALSE),""))</f>
        <v/>
      </c>
      <c r="F103" s="21"/>
      <c r="G103" s="21"/>
      <c r="H103" s="21"/>
      <c r="I103" s="22"/>
      <c r="J103" s="22"/>
      <c r="K103" s="25" t="str">
        <f>IF(OR(E103="",F103=""),"",IFERROR(VLOOKUP(E103&amp;"|"&amp;F103,'14_Compliance_Rules'!$A$7:$J$23,5,FALSE),""))</f>
        <v/>
      </c>
      <c r="L103" s="26" t="str">
        <f t="shared" ref="L103:L134" si="10">IF(C103="","",IF(J103&lt;&gt;"",J103,IF(OR(I103="",K103=""),"",DATE(YEAR(I103),MONTH(I103)+K103,DAY(I103)))))</f>
        <v/>
      </c>
      <c r="M103" s="25" t="str">
        <f>IF(L103="","",L103-'01_Setup'!$B$6)</f>
        <v/>
      </c>
      <c r="N103" s="25" t="str">
        <f t="shared" ref="N103:N134" si="11">IF(C103="","",IF(B103="No","Not applicable",IF(L103="","No due date",IF(M103&lt;0,"Overdue",IF(M103&lt;=30,"Due within 30 days",IF(M103&lt;=90,"Due within 90 days",IF(M103&lt;=180,"Due within 180 days","Current")))))))</f>
        <v/>
      </c>
      <c r="O103" s="21"/>
      <c r="P103" s="21"/>
      <c r="Q103" s="22"/>
      <c r="R103" s="22"/>
      <c r="S103" s="23"/>
      <c r="T103" s="21"/>
      <c r="U103" s="21"/>
      <c r="V103" s="21"/>
      <c r="W103" s="21"/>
      <c r="X103" s="25" t="str">
        <f>IF(OR(E103="",F103=""),"",IFERROR(VLOOKUP(E103&amp;"|"&amp;F103,'14_Compliance_Rules'!$A$7:$J$23,8,FALSE),""))</f>
        <v/>
      </c>
      <c r="Y103" s="21"/>
      <c r="Z103" s="21"/>
    </row>
    <row r="104" spans="1:26">
      <c r="A104" s="25" t="str">
        <f t="shared" si="9"/>
        <v/>
      </c>
      <c r="B104" s="21"/>
      <c r="C104" s="21"/>
      <c r="D104" s="25" t="str">
        <f>IF(C104="","",IFERROR(VLOOKUP(C104,'01_Setup'!$B$19:$D$28,2,FALSE)&amp;"",""))</f>
        <v/>
      </c>
      <c r="E104" s="25" t="str">
        <f>IF(C104="","",IFERROR(VLOOKUP(C104,'01_Setup'!$B$19:$D$28,3,FALSE),""))</f>
        <v/>
      </c>
      <c r="F104" s="21"/>
      <c r="G104" s="21"/>
      <c r="H104" s="21"/>
      <c r="I104" s="22"/>
      <c r="J104" s="22"/>
      <c r="K104" s="25" t="str">
        <f>IF(OR(E104="",F104=""),"",IFERROR(VLOOKUP(E104&amp;"|"&amp;F104,'14_Compliance_Rules'!$A$7:$J$23,5,FALSE),""))</f>
        <v/>
      </c>
      <c r="L104" s="26" t="str">
        <f t="shared" si="10"/>
        <v/>
      </c>
      <c r="M104" s="25" t="str">
        <f>IF(L104="","",L104-'01_Setup'!$B$6)</f>
        <v/>
      </c>
      <c r="N104" s="25" t="str">
        <f t="shared" si="11"/>
        <v/>
      </c>
      <c r="O104" s="21"/>
      <c r="P104" s="21"/>
      <c r="Q104" s="22"/>
      <c r="R104" s="22"/>
      <c r="S104" s="23"/>
      <c r="T104" s="21"/>
      <c r="U104" s="21"/>
      <c r="V104" s="21"/>
      <c r="W104" s="21"/>
      <c r="X104" s="25" t="str">
        <f>IF(OR(E104="",F104=""),"",IFERROR(VLOOKUP(E104&amp;"|"&amp;F104,'14_Compliance_Rules'!$A$7:$J$23,8,FALSE),""))</f>
        <v/>
      </c>
      <c r="Y104" s="21"/>
      <c r="Z104" s="21"/>
    </row>
    <row r="105" spans="1:26">
      <c r="A105" s="25" t="str">
        <f t="shared" si="9"/>
        <v/>
      </c>
      <c r="B105" s="21"/>
      <c r="C105" s="21"/>
      <c r="D105" s="25" t="str">
        <f>IF(C105="","",IFERROR(VLOOKUP(C105,'01_Setup'!$B$19:$D$28,2,FALSE)&amp;"",""))</f>
        <v/>
      </c>
      <c r="E105" s="25" t="str">
        <f>IF(C105="","",IFERROR(VLOOKUP(C105,'01_Setup'!$B$19:$D$28,3,FALSE),""))</f>
        <v/>
      </c>
      <c r="F105" s="21"/>
      <c r="G105" s="21"/>
      <c r="H105" s="21"/>
      <c r="I105" s="22"/>
      <c r="J105" s="22"/>
      <c r="K105" s="25" t="str">
        <f>IF(OR(E105="",F105=""),"",IFERROR(VLOOKUP(E105&amp;"|"&amp;F105,'14_Compliance_Rules'!$A$7:$J$23,5,FALSE),""))</f>
        <v/>
      </c>
      <c r="L105" s="26" t="str">
        <f t="shared" si="10"/>
        <v/>
      </c>
      <c r="M105" s="25" t="str">
        <f>IF(L105="","",L105-'01_Setup'!$B$6)</f>
        <v/>
      </c>
      <c r="N105" s="25" t="str">
        <f t="shared" si="11"/>
        <v/>
      </c>
      <c r="O105" s="21"/>
      <c r="P105" s="21"/>
      <c r="Q105" s="22"/>
      <c r="R105" s="22"/>
      <c r="S105" s="23"/>
      <c r="T105" s="21"/>
      <c r="U105" s="21"/>
      <c r="V105" s="21"/>
      <c r="W105" s="21"/>
      <c r="X105" s="25" t="str">
        <f>IF(OR(E105="",F105=""),"",IFERROR(VLOOKUP(E105&amp;"|"&amp;F105,'14_Compliance_Rules'!$A$7:$J$23,8,FALSE),""))</f>
        <v/>
      </c>
      <c r="Y105" s="21"/>
      <c r="Z105" s="21"/>
    </row>
    <row r="106" spans="1:26">
      <c r="A106" s="25" t="str">
        <f t="shared" si="9"/>
        <v/>
      </c>
      <c r="B106" s="21"/>
      <c r="C106" s="21"/>
      <c r="D106" s="25" t="str">
        <f>IF(C106="","",IFERROR(VLOOKUP(C106,'01_Setup'!$B$19:$D$28,2,FALSE)&amp;"",""))</f>
        <v/>
      </c>
      <c r="E106" s="25" t="str">
        <f>IF(C106="","",IFERROR(VLOOKUP(C106,'01_Setup'!$B$19:$D$28,3,FALSE),""))</f>
        <v/>
      </c>
      <c r="F106" s="21"/>
      <c r="G106" s="21"/>
      <c r="H106" s="21"/>
      <c r="I106" s="22"/>
      <c r="J106" s="22"/>
      <c r="K106" s="25" t="str">
        <f>IF(OR(E106="",F106=""),"",IFERROR(VLOOKUP(E106&amp;"|"&amp;F106,'14_Compliance_Rules'!$A$7:$J$23,5,FALSE),""))</f>
        <v/>
      </c>
      <c r="L106" s="26" t="str">
        <f t="shared" si="10"/>
        <v/>
      </c>
      <c r="M106" s="25" t="str">
        <f>IF(L106="","",L106-'01_Setup'!$B$6)</f>
        <v/>
      </c>
      <c r="N106" s="25" t="str">
        <f t="shared" si="11"/>
        <v/>
      </c>
      <c r="O106" s="21"/>
      <c r="P106" s="21"/>
      <c r="Q106" s="22"/>
      <c r="R106" s="22"/>
      <c r="S106" s="23"/>
      <c r="T106" s="21"/>
      <c r="U106" s="21"/>
      <c r="V106" s="21"/>
      <c r="W106" s="21"/>
      <c r="X106" s="25" t="str">
        <f>IF(OR(E106="",F106=""),"",IFERROR(VLOOKUP(E106&amp;"|"&amp;F106,'14_Compliance_Rules'!$A$7:$J$23,8,FALSE),""))</f>
        <v/>
      </c>
      <c r="Y106" s="21"/>
      <c r="Z106" s="21"/>
    </row>
    <row r="107" spans="1:26">
      <c r="A107" s="25" t="str">
        <f t="shared" si="9"/>
        <v/>
      </c>
      <c r="B107" s="21"/>
      <c r="C107" s="21"/>
      <c r="D107" s="25" t="str">
        <f>IF(C107="","",IFERROR(VLOOKUP(C107,'01_Setup'!$B$19:$D$28,2,FALSE)&amp;"",""))</f>
        <v/>
      </c>
      <c r="E107" s="25" t="str">
        <f>IF(C107="","",IFERROR(VLOOKUP(C107,'01_Setup'!$B$19:$D$28,3,FALSE),""))</f>
        <v/>
      </c>
      <c r="F107" s="21"/>
      <c r="G107" s="21"/>
      <c r="H107" s="21"/>
      <c r="I107" s="22"/>
      <c r="J107" s="22"/>
      <c r="K107" s="25" t="str">
        <f>IF(OR(E107="",F107=""),"",IFERROR(VLOOKUP(E107&amp;"|"&amp;F107,'14_Compliance_Rules'!$A$7:$J$23,5,FALSE),""))</f>
        <v/>
      </c>
      <c r="L107" s="26" t="str">
        <f t="shared" si="10"/>
        <v/>
      </c>
      <c r="M107" s="25" t="str">
        <f>IF(L107="","",L107-'01_Setup'!$B$6)</f>
        <v/>
      </c>
      <c r="N107" s="25" t="str">
        <f t="shared" si="11"/>
        <v/>
      </c>
      <c r="O107" s="21"/>
      <c r="P107" s="21"/>
      <c r="Q107" s="22"/>
      <c r="R107" s="22"/>
      <c r="S107" s="23"/>
      <c r="T107" s="21"/>
      <c r="U107" s="21"/>
      <c r="V107" s="21"/>
      <c r="W107" s="21"/>
      <c r="X107" s="25" t="str">
        <f>IF(OR(E107="",F107=""),"",IFERROR(VLOOKUP(E107&amp;"|"&amp;F107,'14_Compliance_Rules'!$A$7:$J$23,8,FALSE),""))</f>
        <v/>
      </c>
      <c r="Y107" s="21"/>
      <c r="Z107" s="21"/>
    </row>
    <row r="108" spans="1:26">
      <c r="A108" s="25" t="str">
        <f t="shared" si="9"/>
        <v/>
      </c>
      <c r="B108" s="21"/>
      <c r="C108" s="21"/>
      <c r="D108" s="25" t="str">
        <f>IF(C108="","",IFERROR(VLOOKUP(C108,'01_Setup'!$B$19:$D$28,2,FALSE)&amp;"",""))</f>
        <v/>
      </c>
      <c r="E108" s="25" t="str">
        <f>IF(C108="","",IFERROR(VLOOKUP(C108,'01_Setup'!$B$19:$D$28,3,FALSE),""))</f>
        <v/>
      </c>
      <c r="F108" s="21"/>
      <c r="G108" s="21"/>
      <c r="H108" s="21"/>
      <c r="I108" s="22"/>
      <c r="J108" s="22"/>
      <c r="K108" s="25" t="str">
        <f>IF(OR(E108="",F108=""),"",IFERROR(VLOOKUP(E108&amp;"|"&amp;F108,'14_Compliance_Rules'!$A$7:$J$23,5,FALSE),""))</f>
        <v/>
      </c>
      <c r="L108" s="26" t="str">
        <f t="shared" si="10"/>
        <v/>
      </c>
      <c r="M108" s="25" t="str">
        <f>IF(L108="","",L108-'01_Setup'!$B$6)</f>
        <v/>
      </c>
      <c r="N108" s="25" t="str">
        <f t="shared" si="11"/>
        <v/>
      </c>
      <c r="O108" s="21"/>
      <c r="P108" s="21"/>
      <c r="Q108" s="22"/>
      <c r="R108" s="22"/>
      <c r="S108" s="23"/>
      <c r="T108" s="21"/>
      <c r="U108" s="21"/>
      <c r="V108" s="21"/>
      <c r="W108" s="21"/>
      <c r="X108" s="25" t="str">
        <f>IF(OR(E108="",F108=""),"",IFERROR(VLOOKUP(E108&amp;"|"&amp;F108,'14_Compliance_Rules'!$A$7:$J$23,8,FALSE),""))</f>
        <v/>
      </c>
      <c r="Y108" s="21"/>
      <c r="Z108" s="21"/>
    </row>
    <row r="109" spans="1:26">
      <c r="A109" s="25" t="str">
        <f t="shared" si="9"/>
        <v/>
      </c>
      <c r="B109" s="21"/>
      <c r="C109" s="21"/>
      <c r="D109" s="25" t="str">
        <f>IF(C109="","",IFERROR(VLOOKUP(C109,'01_Setup'!$B$19:$D$28,2,FALSE)&amp;"",""))</f>
        <v/>
      </c>
      <c r="E109" s="25" t="str">
        <f>IF(C109="","",IFERROR(VLOOKUP(C109,'01_Setup'!$B$19:$D$28,3,FALSE),""))</f>
        <v/>
      </c>
      <c r="F109" s="21"/>
      <c r="G109" s="21"/>
      <c r="H109" s="21"/>
      <c r="I109" s="22"/>
      <c r="J109" s="22"/>
      <c r="K109" s="25" t="str">
        <f>IF(OR(E109="",F109=""),"",IFERROR(VLOOKUP(E109&amp;"|"&amp;F109,'14_Compliance_Rules'!$A$7:$J$23,5,FALSE),""))</f>
        <v/>
      </c>
      <c r="L109" s="26" t="str">
        <f t="shared" si="10"/>
        <v/>
      </c>
      <c r="M109" s="25" t="str">
        <f>IF(L109="","",L109-'01_Setup'!$B$6)</f>
        <v/>
      </c>
      <c r="N109" s="25" t="str">
        <f t="shared" si="11"/>
        <v/>
      </c>
      <c r="O109" s="21"/>
      <c r="P109" s="21"/>
      <c r="Q109" s="22"/>
      <c r="R109" s="22"/>
      <c r="S109" s="23"/>
      <c r="T109" s="21"/>
      <c r="U109" s="21"/>
      <c r="V109" s="21"/>
      <c r="W109" s="21"/>
      <c r="X109" s="25" t="str">
        <f>IF(OR(E109="",F109=""),"",IFERROR(VLOOKUP(E109&amp;"|"&amp;F109,'14_Compliance_Rules'!$A$7:$J$23,8,FALSE),""))</f>
        <v/>
      </c>
      <c r="Y109" s="21"/>
      <c r="Z109" s="21"/>
    </row>
    <row r="110" spans="1:26">
      <c r="A110" s="25" t="str">
        <f t="shared" si="9"/>
        <v/>
      </c>
      <c r="B110" s="21"/>
      <c r="C110" s="21"/>
      <c r="D110" s="25" t="str">
        <f>IF(C110="","",IFERROR(VLOOKUP(C110,'01_Setup'!$B$19:$D$28,2,FALSE)&amp;"",""))</f>
        <v/>
      </c>
      <c r="E110" s="25" t="str">
        <f>IF(C110="","",IFERROR(VLOOKUP(C110,'01_Setup'!$B$19:$D$28,3,FALSE),""))</f>
        <v/>
      </c>
      <c r="F110" s="21"/>
      <c r="G110" s="21"/>
      <c r="H110" s="21"/>
      <c r="I110" s="22"/>
      <c r="J110" s="22"/>
      <c r="K110" s="25" t="str">
        <f>IF(OR(E110="",F110=""),"",IFERROR(VLOOKUP(E110&amp;"|"&amp;F110,'14_Compliance_Rules'!$A$7:$J$23,5,FALSE),""))</f>
        <v/>
      </c>
      <c r="L110" s="26" t="str">
        <f t="shared" si="10"/>
        <v/>
      </c>
      <c r="M110" s="25" t="str">
        <f>IF(L110="","",L110-'01_Setup'!$B$6)</f>
        <v/>
      </c>
      <c r="N110" s="25" t="str">
        <f t="shared" si="11"/>
        <v/>
      </c>
      <c r="O110" s="21"/>
      <c r="P110" s="21"/>
      <c r="Q110" s="22"/>
      <c r="R110" s="22"/>
      <c r="S110" s="23"/>
      <c r="T110" s="21"/>
      <c r="U110" s="21"/>
      <c r="V110" s="21"/>
      <c r="W110" s="21"/>
      <c r="X110" s="25" t="str">
        <f>IF(OR(E110="",F110=""),"",IFERROR(VLOOKUP(E110&amp;"|"&amp;F110,'14_Compliance_Rules'!$A$7:$J$23,8,FALSE),""))</f>
        <v/>
      </c>
      <c r="Y110" s="21"/>
      <c r="Z110" s="21"/>
    </row>
    <row r="111" spans="1:26">
      <c r="A111" s="25" t="str">
        <f t="shared" si="9"/>
        <v/>
      </c>
      <c r="B111" s="21"/>
      <c r="C111" s="21"/>
      <c r="D111" s="25" t="str">
        <f>IF(C111="","",IFERROR(VLOOKUP(C111,'01_Setup'!$B$19:$D$28,2,FALSE)&amp;"",""))</f>
        <v/>
      </c>
      <c r="E111" s="25" t="str">
        <f>IF(C111="","",IFERROR(VLOOKUP(C111,'01_Setup'!$B$19:$D$28,3,FALSE),""))</f>
        <v/>
      </c>
      <c r="F111" s="21"/>
      <c r="G111" s="21"/>
      <c r="H111" s="21"/>
      <c r="I111" s="22"/>
      <c r="J111" s="22"/>
      <c r="K111" s="25" t="str">
        <f>IF(OR(E111="",F111=""),"",IFERROR(VLOOKUP(E111&amp;"|"&amp;F111,'14_Compliance_Rules'!$A$7:$J$23,5,FALSE),""))</f>
        <v/>
      </c>
      <c r="L111" s="26" t="str">
        <f t="shared" si="10"/>
        <v/>
      </c>
      <c r="M111" s="25" t="str">
        <f>IF(L111="","",L111-'01_Setup'!$B$6)</f>
        <v/>
      </c>
      <c r="N111" s="25" t="str">
        <f t="shared" si="11"/>
        <v/>
      </c>
      <c r="O111" s="21"/>
      <c r="P111" s="21"/>
      <c r="Q111" s="22"/>
      <c r="R111" s="22"/>
      <c r="S111" s="23"/>
      <c r="T111" s="21"/>
      <c r="U111" s="21"/>
      <c r="V111" s="21"/>
      <c r="W111" s="21"/>
      <c r="X111" s="25" t="str">
        <f>IF(OR(E111="",F111=""),"",IFERROR(VLOOKUP(E111&amp;"|"&amp;F111,'14_Compliance_Rules'!$A$7:$J$23,8,FALSE),""))</f>
        <v/>
      </c>
      <c r="Y111" s="21"/>
      <c r="Z111" s="21"/>
    </row>
    <row r="112" spans="1:26">
      <c r="A112" s="25" t="str">
        <f t="shared" si="9"/>
        <v/>
      </c>
      <c r="B112" s="21"/>
      <c r="C112" s="21"/>
      <c r="D112" s="25" t="str">
        <f>IF(C112="","",IFERROR(VLOOKUP(C112,'01_Setup'!$B$19:$D$28,2,FALSE)&amp;"",""))</f>
        <v/>
      </c>
      <c r="E112" s="25" t="str">
        <f>IF(C112="","",IFERROR(VLOOKUP(C112,'01_Setup'!$B$19:$D$28,3,FALSE),""))</f>
        <v/>
      </c>
      <c r="F112" s="21"/>
      <c r="G112" s="21"/>
      <c r="H112" s="21"/>
      <c r="I112" s="22"/>
      <c r="J112" s="22"/>
      <c r="K112" s="25" t="str">
        <f>IF(OR(E112="",F112=""),"",IFERROR(VLOOKUP(E112&amp;"|"&amp;F112,'14_Compliance_Rules'!$A$7:$J$23,5,FALSE),""))</f>
        <v/>
      </c>
      <c r="L112" s="26" t="str">
        <f t="shared" si="10"/>
        <v/>
      </c>
      <c r="M112" s="25" t="str">
        <f>IF(L112="","",L112-'01_Setup'!$B$6)</f>
        <v/>
      </c>
      <c r="N112" s="25" t="str">
        <f t="shared" si="11"/>
        <v/>
      </c>
      <c r="O112" s="21"/>
      <c r="P112" s="21"/>
      <c r="Q112" s="22"/>
      <c r="R112" s="22"/>
      <c r="S112" s="23"/>
      <c r="T112" s="21"/>
      <c r="U112" s="21"/>
      <c r="V112" s="21"/>
      <c r="W112" s="21"/>
      <c r="X112" s="25" t="str">
        <f>IF(OR(E112="",F112=""),"",IFERROR(VLOOKUP(E112&amp;"|"&amp;F112,'14_Compliance_Rules'!$A$7:$J$23,8,FALSE),""))</f>
        <v/>
      </c>
      <c r="Y112" s="21"/>
      <c r="Z112" s="21"/>
    </row>
    <row r="113" spans="1:26">
      <c r="A113" s="25" t="str">
        <f t="shared" si="9"/>
        <v/>
      </c>
      <c r="B113" s="21"/>
      <c r="C113" s="21"/>
      <c r="D113" s="25" t="str">
        <f>IF(C113="","",IFERROR(VLOOKUP(C113,'01_Setup'!$B$19:$D$28,2,FALSE)&amp;"",""))</f>
        <v/>
      </c>
      <c r="E113" s="25" t="str">
        <f>IF(C113="","",IFERROR(VLOOKUP(C113,'01_Setup'!$B$19:$D$28,3,FALSE),""))</f>
        <v/>
      </c>
      <c r="F113" s="21"/>
      <c r="G113" s="21"/>
      <c r="H113" s="21"/>
      <c r="I113" s="22"/>
      <c r="J113" s="22"/>
      <c r="K113" s="25" t="str">
        <f>IF(OR(E113="",F113=""),"",IFERROR(VLOOKUP(E113&amp;"|"&amp;F113,'14_Compliance_Rules'!$A$7:$J$23,5,FALSE),""))</f>
        <v/>
      </c>
      <c r="L113" s="26" t="str">
        <f t="shared" si="10"/>
        <v/>
      </c>
      <c r="M113" s="25" t="str">
        <f>IF(L113="","",L113-'01_Setup'!$B$6)</f>
        <v/>
      </c>
      <c r="N113" s="25" t="str">
        <f t="shared" si="11"/>
        <v/>
      </c>
      <c r="O113" s="21"/>
      <c r="P113" s="21"/>
      <c r="Q113" s="22"/>
      <c r="R113" s="22"/>
      <c r="S113" s="23"/>
      <c r="T113" s="21"/>
      <c r="U113" s="21"/>
      <c r="V113" s="21"/>
      <c r="W113" s="21"/>
      <c r="X113" s="25" t="str">
        <f>IF(OR(E113="",F113=""),"",IFERROR(VLOOKUP(E113&amp;"|"&amp;F113,'14_Compliance_Rules'!$A$7:$J$23,8,FALSE),""))</f>
        <v/>
      </c>
      <c r="Y113" s="21"/>
      <c r="Z113" s="21"/>
    </row>
    <row r="114" spans="1:26">
      <c r="A114" s="25" t="str">
        <f t="shared" si="9"/>
        <v/>
      </c>
      <c r="B114" s="21"/>
      <c r="C114" s="21"/>
      <c r="D114" s="25" t="str">
        <f>IF(C114="","",IFERROR(VLOOKUP(C114,'01_Setup'!$B$19:$D$28,2,FALSE)&amp;"",""))</f>
        <v/>
      </c>
      <c r="E114" s="25" t="str">
        <f>IF(C114="","",IFERROR(VLOOKUP(C114,'01_Setup'!$B$19:$D$28,3,FALSE),""))</f>
        <v/>
      </c>
      <c r="F114" s="21"/>
      <c r="G114" s="21"/>
      <c r="H114" s="21"/>
      <c r="I114" s="22"/>
      <c r="J114" s="22"/>
      <c r="K114" s="25" t="str">
        <f>IF(OR(E114="",F114=""),"",IFERROR(VLOOKUP(E114&amp;"|"&amp;F114,'14_Compliance_Rules'!$A$7:$J$23,5,FALSE),""))</f>
        <v/>
      </c>
      <c r="L114" s="26" t="str">
        <f t="shared" si="10"/>
        <v/>
      </c>
      <c r="M114" s="25" t="str">
        <f>IF(L114="","",L114-'01_Setup'!$B$6)</f>
        <v/>
      </c>
      <c r="N114" s="25" t="str">
        <f t="shared" si="11"/>
        <v/>
      </c>
      <c r="O114" s="21"/>
      <c r="P114" s="21"/>
      <c r="Q114" s="22"/>
      <c r="R114" s="22"/>
      <c r="S114" s="23"/>
      <c r="T114" s="21"/>
      <c r="U114" s="21"/>
      <c r="V114" s="21"/>
      <c r="W114" s="21"/>
      <c r="X114" s="25" t="str">
        <f>IF(OR(E114="",F114=""),"",IFERROR(VLOOKUP(E114&amp;"|"&amp;F114,'14_Compliance_Rules'!$A$7:$J$23,8,FALSE),""))</f>
        <v/>
      </c>
      <c r="Y114" s="21"/>
      <c r="Z114" s="21"/>
    </row>
    <row r="115" spans="1:26">
      <c r="A115" s="25" t="str">
        <f t="shared" si="9"/>
        <v/>
      </c>
      <c r="B115" s="21"/>
      <c r="C115" s="21"/>
      <c r="D115" s="25" t="str">
        <f>IF(C115="","",IFERROR(VLOOKUP(C115,'01_Setup'!$B$19:$D$28,2,FALSE)&amp;"",""))</f>
        <v/>
      </c>
      <c r="E115" s="25" t="str">
        <f>IF(C115="","",IFERROR(VLOOKUP(C115,'01_Setup'!$B$19:$D$28,3,FALSE),""))</f>
        <v/>
      </c>
      <c r="F115" s="21"/>
      <c r="G115" s="21"/>
      <c r="H115" s="21"/>
      <c r="I115" s="22"/>
      <c r="J115" s="22"/>
      <c r="K115" s="25" t="str">
        <f>IF(OR(E115="",F115=""),"",IFERROR(VLOOKUP(E115&amp;"|"&amp;F115,'14_Compliance_Rules'!$A$7:$J$23,5,FALSE),""))</f>
        <v/>
      </c>
      <c r="L115" s="26" t="str">
        <f t="shared" si="10"/>
        <v/>
      </c>
      <c r="M115" s="25" t="str">
        <f>IF(L115="","",L115-'01_Setup'!$B$6)</f>
        <v/>
      </c>
      <c r="N115" s="25" t="str">
        <f t="shared" si="11"/>
        <v/>
      </c>
      <c r="O115" s="21"/>
      <c r="P115" s="21"/>
      <c r="Q115" s="22"/>
      <c r="R115" s="22"/>
      <c r="S115" s="23"/>
      <c r="T115" s="21"/>
      <c r="U115" s="21"/>
      <c r="V115" s="21"/>
      <c r="W115" s="21"/>
      <c r="X115" s="25" t="str">
        <f>IF(OR(E115="",F115=""),"",IFERROR(VLOOKUP(E115&amp;"|"&amp;F115,'14_Compliance_Rules'!$A$7:$J$23,8,FALSE),""))</f>
        <v/>
      </c>
      <c r="Y115" s="21"/>
      <c r="Z115" s="21"/>
    </row>
    <row r="116" spans="1:26">
      <c r="A116" s="25" t="str">
        <f t="shared" si="9"/>
        <v/>
      </c>
      <c r="B116" s="21"/>
      <c r="C116" s="21"/>
      <c r="D116" s="25" t="str">
        <f>IF(C116="","",IFERROR(VLOOKUP(C116,'01_Setup'!$B$19:$D$28,2,FALSE)&amp;"",""))</f>
        <v/>
      </c>
      <c r="E116" s="25" t="str">
        <f>IF(C116="","",IFERROR(VLOOKUP(C116,'01_Setup'!$B$19:$D$28,3,FALSE),""))</f>
        <v/>
      </c>
      <c r="F116" s="21"/>
      <c r="G116" s="21"/>
      <c r="H116" s="21"/>
      <c r="I116" s="22"/>
      <c r="J116" s="22"/>
      <c r="K116" s="25" t="str">
        <f>IF(OR(E116="",F116=""),"",IFERROR(VLOOKUP(E116&amp;"|"&amp;F116,'14_Compliance_Rules'!$A$7:$J$23,5,FALSE),""))</f>
        <v/>
      </c>
      <c r="L116" s="26" t="str">
        <f t="shared" si="10"/>
        <v/>
      </c>
      <c r="M116" s="25" t="str">
        <f>IF(L116="","",L116-'01_Setup'!$B$6)</f>
        <v/>
      </c>
      <c r="N116" s="25" t="str">
        <f t="shared" si="11"/>
        <v/>
      </c>
      <c r="O116" s="21"/>
      <c r="P116" s="21"/>
      <c r="Q116" s="22"/>
      <c r="R116" s="22"/>
      <c r="S116" s="23"/>
      <c r="T116" s="21"/>
      <c r="U116" s="21"/>
      <c r="V116" s="21"/>
      <c r="W116" s="21"/>
      <c r="X116" s="25" t="str">
        <f>IF(OR(E116="",F116=""),"",IFERROR(VLOOKUP(E116&amp;"|"&amp;F116,'14_Compliance_Rules'!$A$7:$J$23,8,FALSE),""))</f>
        <v/>
      </c>
      <c r="Y116" s="21"/>
      <c r="Z116" s="21"/>
    </row>
    <row r="117" spans="1:26">
      <c r="A117" s="25" t="str">
        <f t="shared" si="9"/>
        <v/>
      </c>
      <c r="B117" s="21"/>
      <c r="C117" s="21"/>
      <c r="D117" s="25" t="str">
        <f>IF(C117="","",IFERROR(VLOOKUP(C117,'01_Setup'!$B$19:$D$28,2,FALSE)&amp;"",""))</f>
        <v/>
      </c>
      <c r="E117" s="25" t="str">
        <f>IF(C117="","",IFERROR(VLOOKUP(C117,'01_Setup'!$B$19:$D$28,3,FALSE),""))</f>
        <v/>
      </c>
      <c r="F117" s="21"/>
      <c r="G117" s="21"/>
      <c r="H117" s="21"/>
      <c r="I117" s="22"/>
      <c r="J117" s="22"/>
      <c r="K117" s="25" t="str">
        <f>IF(OR(E117="",F117=""),"",IFERROR(VLOOKUP(E117&amp;"|"&amp;F117,'14_Compliance_Rules'!$A$7:$J$23,5,FALSE),""))</f>
        <v/>
      </c>
      <c r="L117" s="26" t="str">
        <f t="shared" si="10"/>
        <v/>
      </c>
      <c r="M117" s="25" t="str">
        <f>IF(L117="","",L117-'01_Setup'!$B$6)</f>
        <v/>
      </c>
      <c r="N117" s="25" t="str">
        <f t="shared" si="11"/>
        <v/>
      </c>
      <c r="O117" s="21"/>
      <c r="P117" s="21"/>
      <c r="Q117" s="22"/>
      <c r="R117" s="22"/>
      <c r="S117" s="23"/>
      <c r="T117" s="21"/>
      <c r="U117" s="21"/>
      <c r="V117" s="21"/>
      <c r="W117" s="21"/>
      <c r="X117" s="25" t="str">
        <f>IF(OR(E117="",F117=""),"",IFERROR(VLOOKUP(E117&amp;"|"&amp;F117,'14_Compliance_Rules'!$A$7:$J$23,8,FALSE),""))</f>
        <v/>
      </c>
      <c r="Y117" s="21"/>
      <c r="Z117" s="21"/>
    </row>
    <row r="118" spans="1:26">
      <c r="A118" s="25" t="str">
        <f t="shared" si="9"/>
        <v/>
      </c>
      <c r="B118" s="21"/>
      <c r="C118" s="21"/>
      <c r="D118" s="25" t="str">
        <f>IF(C118="","",IFERROR(VLOOKUP(C118,'01_Setup'!$B$19:$D$28,2,FALSE)&amp;"",""))</f>
        <v/>
      </c>
      <c r="E118" s="25" t="str">
        <f>IF(C118="","",IFERROR(VLOOKUP(C118,'01_Setup'!$B$19:$D$28,3,FALSE),""))</f>
        <v/>
      </c>
      <c r="F118" s="21"/>
      <c r="G118" s="21"/>
      <c r="H118" s="21"/>
      <c r="I118" s="22"/>
      <c r="J118" s="22"/>
      <c r="K118" s="25" t="str">
        <f>IF(OR(E118="",F118=""),"",IFERROR(VLOOKUP(E118&amp;"|"&amp;F118,'14_Compliance_Rules'!$A$7:$J$23,5,FALSE),""))</f>
        <v/>
      </c>
      <c r="L118" s="26" t="str">
        <f t="shared" si="10"/>
        <v/>
      </c>
      <c r="M118" s="25" t="str">
        <f>IF(L118="","",L118-'01_Setup'!$B$6)</f>
        <v/>
      </c>
      <c r="N118" s="25" t="str">
        <f t="shared" si="11"/>
        <v/>
      </c>
      <c r="O118" s="21"/>
      <c r="P118" s="21"/>
      <c r="Q118" s="22"/>
      <c r="R118" s="22"/>
      <c r="S118" s="23"/>
      <c r="T118" s="21"/>
      <c r="U118" s="21"/>
      <c r="V118" s="21"/>
      <c r="W118" s="21"/>
      <c r="X118" s="25" t="str">
        <f>IF(OR(E118="",F118=""),"",IFERROR(VLOOKUP(E118&amp;"|"&amp;F118,'14_Compliance_Rules'!$A$7:$J$23,8,FALSE),""))</f>
        <v/>
      </c>
      <c r="Y118" s="21"/>
      <c r="Z118" s="21"/>
    </row>
    <row r="119" spans="1:26">
      <c r="A119" s="25" t="str">
        <f t="shared" si="9"/>
        <v/>
      </c>
      <c r="B119" s="21"/>
      <c r="C119" s="21"/>
      <c r="D119" s="25" t="str">
        <f>IF(C119="","",IFERROR(VLOOKUP(C119,'01_Setup'!$B$19:$D$28,2,FALSE)&amp;"",""))</f>
        <v/>
      </c>
      <c r="E119" s="25" t="str">
        <f>IF(C119="","",IFERROR(VLOOKUP(C119,'01_Setup'!$B$19:$D$28,3,FALSE),""))</f>
        <v/>
      </c>
      <c r="F119" s="21"/>
      <c r="G119" s="21"/>
      <c r="H119" s="21"/>
      <c r="I119" s="22"/>
      <c r="J119" s="22"/>
      <c r="K119" s="25" t="str">
        <f>IF(OR(E119="",F119=""),"",IFERROR(VLOOKUP(E119&amp;"|"&amp;F119,'14_Compliance_Rules'!$A$7:$J$23,5,FALSE),""))</f>
        <v/>
      </c>
      <c r="L119" s="26" t="str">
        <f t="shared" si="10"/>
        <v/>
      </c>
      <c r="M119" s="25" t="str">
        <f>IF(L119="","",L119-'01_Setup'!$B$6)</f>
        <v/>
      </c>
      <c r="N119" s="25" t="str">
        <f t="shared" si="11"/>
        <v/>
      </c>
      <c r="O119" s="21"/>
      <c r="P119" s="21"/>
      <c r="Q119" s="22"/>
      <c r="R119" s="22"/>
      <c r="S119" s="23"/>
      <c r="T119" s="21"/>
      <c r="U119" s="21"/>
      <c r="V119" s="21"/>
      <c r="W119" s="21"/>
      <c r="X119" s="25" t="str">
        <f>IF(OR(E119="",F119=""),"",IFERROR(VLOOKUP(E119&amp;"|"&amp;F119,'14_Compliance_Rules'!$A$7:$J$23,8,FALSE),""))</f>
        <v/>
      </c>
      <c r="Y119" s="21"/>
      <c r="Z119" s="21"/>
    </row>
    <row r="120" spans="1:26">
      <c r="A120" s="25" t="str">
        <f t="shared" si="9"/>
        <v/>
      </c>
      <c r="B120" s="21"/>
      <c r="C120" s="21"/>
      <c r="D120" s="25" t="str">
        <f>IF(C120="","",IFERROR(VLOOKUP(C120,'01_Setup'!$B$19:$D$28,2,FALSE)&amp;"",""))</f>
        <v/>
      </c>
      <c r="E120" s="25" t="str">
        <f>IF(C120="","",IFERROR(VLOOKUP(C120,'01_Setup'!$B$19:$D$28,3,FALSE),""))</f>
        <v/>
      </c>
      <c r="F120" s="21"/>
      <c r="G120" s="21"/>
      <c r="H120" s="21"/>
      <c r="I120" s="22"/>
      <c r="J120" s="22"/>
      <c r="K120" s="25" t="str">
        <f>IF(OR(E120="",F120=""),"",IFERROR(VLOOKUP(E120&amp;"|"&amp;F120,'14_Compliance_Rules'!$A$7:$J$23,5,FALSE),""))</f>
        <v/>
      </c>
      <c r="L120" s="26" t="str">
        <f t="shared" si="10"/>
        <v/>
      </c>
      <c r="M120" s="25" t="str">
        <f>IF(L120="","",L120-'01_Setup'!$B$6)</f>
        <v/>
      </c>
      <c r="N120" s="25" t="str">
        <f t="shared" si="11"/>
        <v/>
      </c>
      <c r="O120" s="21"/>
      <c r="P120" s="21"/>
      <c r="Q120" s="22"/>
      <c r="R120" s="22"/>
      <c r="S120" s="23"/>
      <c r="T120" s="21"/>
      <c r="U120" s="21"/>
      <c r="V120" s="21"/>
      <c r="W120" s="21"/>
      <c r="X120" s="25" t="str">
        <f>IF(OR(E120="",F120=""),"",IFERROR(VLOOKUP(E120&amp;"|"&amp;F120,'14_Compliance_Rules'!$A$7:$J$23,8,FALSE),""))</f>
        <v/>
      </c>
      <c r="Y120" s="21"/>
      <c r="Z120" s="21"/>
    </row>
    <row r="121" spans="1:26">
      <c r="A121" s="25" t="str">
        <f t="shared" si="9"/>
        <v/>
      </c>
      <c r="B121" s="21"/>
      <c r="C121" s="21"/>
      <c r="D121" s="25" t="str">
        <f>IF(C121="","",IFERROR(VLOOKUP(C121,'01_Setup'!$B$19:$D$28,2,FALSE)&amp;"",""))</f>
        <v/>
      </c>
      <c r="E121" s="25" t="str">
        <f>IF(C121="","",IFERROR(VLOOKUP(C121,'01_Setup'!$B$19:$D$28,3,FALSE),""))</f>
        <v/>
      </c>
      <c r="F121" s="21"/>
      <c r="G121" s="21"/>
      <c r="H121" s="21"/>
      <c r="I121" s="22"/>
      <c r="J121" s="22"/>
      <c r="K121" s="25" t="str">
        <f>IF(OR(E121="",F121=""),"",IFERROR(VLOOKUP(E121&amp;"|"&amp;F121,'14_Compliance_Rules'!$A$7:$J$23,5,FALSE),""))</f>
        <v/>
      </c>
      <c r="L121" s="26" t="str">
        <f t="shared" si="10"/>
        <v/>
      </c>
      <c r="M121" s="25" t="str">
        <f>IF(L121="","",L121-'01_Setup'!$B$6)</f>
        <v/>
      </c>
      <c r="N121" s="25" t="str">
        <f t="shared" si="11"/>
        <v/>
      </c>
      <c r="O121" s="21"/>
      <c r="P121" s="21"/>
      <c r="Q121" s="22"/>
      <c r="R121" s="22"/>
      <c r="S121" s="23"/>
      <c r="T121" s="21"/>
      <c r="U121" s="21"/>
      <c r="V121" s="21"/>
      <c r="W121" s="21"/>
      <c r="X121" s="25" t="str">
        <f>IF(OR(E121="",F121=""),"",IFERROR(VLOOKUP(E121&amp;"|"&amp;F121,'14_Compliance_Rules'!$A$7:$J$23,8,FALSE),""))</f>
        <v/>
      </c>
      <c r="Y121" s="21"/>
      <c r="Z121" s="21"/>
    </row>
    <row r="122" spans="1:26">
      <c r="A122" s="25" t="str">
        <f t="shared" si="9"/>
        <v/>
      </c>
      <c r="B122" s="21"/>
      <c r="C122" s="21"/>
      <c r="D122" s="25" t="str">
        <f>IF(C122="","",IFERROR(VLOOKUP(C122,'01_Setup'!$B$19:$D$28,2,FALSE)&amp;"",""))</f>
        <v/>
      </c>
      <c r="E122" s="25" t="str">
        <f>IF(C122="","",IFERROR(VLOOKUP(C122,'01_Setup'!$B$19:$D$28,3,FALSE),""))</f>
        <v/>
      </c>
      <c r="F122" s="21"/>
      <c r="G122" s="21"/>
      <c r="H122" s="21"/>
      <c r="I122" s="22"/>
      <c r="J122" s="22"/>
      <c r="K122" s="25" t="str">
        <f>IF(OR(E122="",F122=""),"",IFERROR(VLOOKUP(E122&amp;"|"&amp;F122,'14_Compliance_Rules'!$A$7:$J$23,5,FALSE),""))</f>
        <v/>
      </c>
      <c r="L122" s="26" t="str">
        <f t="shared" si="10"/>
        <v/>
      </c>
      <c r="M122" s="25" t="str">
        <f>IF(L122="","",L122-'01_Setup'!$B$6)</f>
        <v/>
      </c>
      <c r="N122" s="25" t="str">
        <f t="shared" si="11"/>
        <v/>
      </c>
      <c r="O122" s="21"/>
      <c r="P122" s="21"/>
      <c r="Q122" s="22"/>
      <c r="R122" s="22"/>
      <c r="S122" s="23"/>
      <c r="T122" s="21"/>
      <c r="U122" s="21"/>
      <c r="V122" s="21"/>
      <c r="W122" s="21"/>
      <c r="X122" s="25" t="str">
        <f>IF(OR(E122="",F122=""),"",IFERROR(VLOOKUP(E122&amp;"|"&amp;F122,'14_Compliance_Rules'!$A$7:$J$23,8,FALSE),""))</f>
        <v/>
      </c>
      <c r="Y122" s="21"/>
      <c r="Z122" s="21"/>
    </row>
    <row r="123" spans="1:26">
      <c r="A123" s="25" t="str">
        <f t="shared" si="9"/>
        <v/>
      </c>
      <c r="B123" s="21"/>
      <c r="C123" s="21"/>
      <c r="D123" s="25" t="str">
        <f>IF(C123="","",IFERROR(VLOOKUP(C123,'01_Setup'!$B$19:$D$28,2,FALSE)&amp;"",""))</f>
        <v/>
      </c>
      <c r="E123" s="25" t="str">
        <f>IF(C123="","",IFERROR(VLOOKUP(C123,'01_Setup'!$B$19:$D$28,3,FALSE),""))</f>
        <v/>
      </c>
      <c r="F123" s="21"/>
      <c r="G123" s="21"/>
      <c r="H123" s="21"/>
      <c r="I123" s="22"/>
      <c r="J123" s="22"/>
      <c r="K123" s="25" t="str">
        <f>IF(OR(E123="",F123=""),"",IFERROR(VLOOKUP(E123&amp;"|"&amp;F123,'14_Compliance_Rules'!$A$7:$J$23,5,FALSE),""))</f>
        <v/>
      </c>
      <c r="L123" s="26" t="str">
        <f t="shared" si="10"/>
        <v/>
      </c>
      <c r="M123" s="25" t="str">
        <f>IF(L123="","",L123-'01_Setup'!$B$6)</f>
        <v/>
      </c>
      <c r="N123" s="25" t="str">
        <f t="shared" si="11"/>
        <v/>
      </c>
      <c r="O123" s="21"/>
      <c r="P123" s="21"/>
      <c r="Q123" s="22"/>
      <c r="R123" s="22"/>
      <c r="S123" s="23"/>
      <c r="T123" s="21"/>
      <c r="U123" s="21"/>
      <c r="V123" s="21"/>
      <c r="W123" s="21"/>
      <c r="X123" s="25" t="str">
        <f>IF(OR(E123="",F123=""),"",IFERROR(VLOOKUP(E123&amp;"|"&amp;F123,'14_Compliance_Rules'!$A$7:$J$23,8,FALSE),""))</f>
        <v/>
      </c>
      <c r="Y123" s="21"/>
      <c r="Z123" s="21"/>
    </row>
    <row r="124" spans="1:26">
      <c r="A124" s="25" t="str">
        <f t="shared" si="9"/>
        <v/>
      </c>
      <c r="B124" s="21"/>
      <c r="C124" s="21"/>
      <c r="D124" s="25" t="str">
        <f>IF(C124="","",IFERROR(VLOOKUP(C124,'01_Setup'!$B$19:$D$28,2,FALSE)&amp;"",""))</f>
        <v/>
      </c>
      <c r="E124" s="25" t="str">
        <f>IF(C124="","",IFERROR(VLOOKUP(C124,'01_Setup'!$B$19:$D$28,3,FALSE),""))</f>
        <v/>
      </c>
      <c r="F124" s="21"/>
      <c r="G124" s="21"/>
      <c r="H124" s="21"/>
      <c r="I124" s="22"/>
      <c r="J124" s="22"/>
      <c r="K124" s="25" t="str">
        <f>IF(OR(E124="",F124=""),"",IFERROR(VLOOKUP(E124&amp;"|"&amp;F124,'14_Compliance_Rules'!$A$7:$J$23,5,FALSE),""))</f>
        <v/>
      </c>
      <c r="L124" s="26" t="str">
        <f t="shared" si="10"/>
        <v/>
      </c>
      <c r="M124" s="25" t="str">
        <f>IF(L124="","",L124-'01_Setup'!$B$6)</f>
        <v/>
      </c>
      <c r="N124" s="25" t="str">
        <f t="shared" si="11"/>
        <v/>
      </c>
      <c r="O124" s="21"/>
      <c r="P124" s="21"/>
      <c r="Q124" s="22"/>
      <c r="R124" s="22"/>
      <c r="S124" s="23"/>
      <c r="T124" s="21"/>
      <c r="U124" s="21"/>
      <c r="V124" s="21"/>
      <c r="W124" s="21"/>
      <c r="X124" s="25" t="str">
        <f>IF(OR(E124="",F124=""),"",IFERROR(VLOOKUP(E124&amp;"|"&amp;F124,'14_Compliance_Rules'!$A$7:$J$23,8,FALSE),""))</f>
        <v/>
      </c>
      <c r="Y124" s="21"/>
      <c r="Z124" s="21"/>
    </row>
    <row r="125" spans="1:26">
      <c r="A125" s="25" t="str">
        <f t="shared" si="9"/>
        <v/>
      </c>
      <c r="B125" s="21"/>
      <c r="C125" s="21"/>
      <c r="D125" s="25" t="str">
        <f>IF(C125="","",IFERROR(VLOOKUP(C125,'01_Setup'!$B$19:$D$28,2,FALSE)&amp;"",""))</f>
        <v/>
      </c>
      <c r="E125" s="25" t="str">
        <f>IF(C125="","",IFERROR(VLOOKUP(C125,'01_Setup'!$B$19:$D$28,3,FALSE),""))</f>
        <v/>
      </c>
      <c r="F125" s="21"/>
      <c r="G125" s="21"/>
      <c r="H125" s="21"/>
      <c r="I125" s="22"/>
      <c r="J125" s="22"/>
      <c r="K125" s="25" t="str">
        <f>IF(OR(E125="",F125=""),"",IFERROR(VLOOKUP(E125&amp;"|"&amp;F125,'14_Compliance_Rules'!$A$7:$J$23,5,FALSE),""))</f>
        <v/>
      </c>
      <c r="L125" s="26" t="str">
        <f t="shared" si="10"/>
        <v/>
      </c>
      <c r="M125" s="25" t="str">
        <f>IF(L125="","",L125-'01_Setup'!$B$6)</f>
        <v/>
      </c>
      <c r="N125" s="25" t="str">
        <f t="shared" si="11"/>
        <v/>
      </c>
      <c r="O125" s="21"/>
      <c r="P125" s="21"/>
      <c r="Q125" s="22"/>
      <c r="R125" s="22"/>
      <c r="S125" s="23"/>
      <c r="T125" s="21"/>
      <c r="U125" s="21"/>
      <c r="V125" s="21"/>
      <c r="W125" s="21"/>
      <c r="X125" s="25" t="str">
        <f>IF(OR(E125="",F125=""),"",IFERROR(VLOOKUP(E125&amp;"|"&amp;F125,'14_Compliance_Rules'!$A$7:$J$23,8,FALSE),""))</f>
        <v/>
      </c>
      <c r="Y125" s="21"/>
      <c r="Z125" s="21"/>
    </row>
    <row r="126" spans="1:26">
      <c r="A126" s="25" t="str">
        <f t="shared" si="9"/>
        <v/>
      </c>
      <c r="B126" s="21"/>
      <c r="C126" s="21"/>
      <c r="D126" s="25" t="str">
        <f>IF(C126="","",IFERROR(VLOOKUP(C126,'01_Setup'!$B$19:$D$28,2,FALSE)&amp;"",""))</f>
        <v/>
      </c>
      <c r="E126" s="25" t="str">
        <f>IF(C126="","",IFERROR(VLOOKUP(C126,'01_Setup'!$B$19:$D$28,3,FALSE),""))</f>
        <v/>
      </c>
      <c r="F126" s="21"/>
      <c r="G126" s="21"/>
      <c r="H126" s="21"/>
      <c r="I126" s="22"/>
      <c r="J126" s="22"/>
      <c r="K126" s="25" t="str">
        <f>IF(OR(E126="",F126=""),"",IFERROR(VLOOKUP(E126&amp;"|"&amp;F126,'14_Compliance_Rules'!$A$7:$J$23,5,FALSE),""))</f>
        <v/>
      </c>
      <c r="L126" s="26" t="str">
        <f t="shared" si="10"/>
        <v/>
      </c>
      <c r="M126" s="25" t="str">
        <f>IF(L126="","",L126-'01_Setup'!$B$6)</f>
        <v/>
      </c>
      <c r="N126" s="25" t="str">
        <f t="shared" si="11"/>
        <v/>
      </c>
      <c r="O126" s="21"/>
      <c r="P126" s="21"/>
      <c r="Q126" s="22"/>
      <c r="R126" s="22"/>
      <c r="S126" s="23"/>
      <c r="T126" s="21"/>
      <c r="U126" s="21"/>
      <c r="V126" s="21"/>
      <c r="W126" s="21"/>
      <c r="X126" s="25" t="str">
        <f>IF(OR(E126="",F126=""),"",IFERROR(VLOOKUP(E126&amp;"|"&amp;F126,'14_Compliance_Rules'!$A$7:$J$23,8,FALSE),""))</f>
        <v/>
      </c>
      <c r="Y126" s="21"/>
      <c r="Z126" s="21"/>
    </row>
    <row r="127" spans="1:26">
      <c r="A127" s="25" t="str">
        <f t="shared" si="9"/>
        <v/>
      </c>
      <c r="B127" s="21"/>
      <c r="C127" s="21"/>
      <c r="D127" s="25" t="str">
        <f>IF(C127="","",IFERROR(VLOOKUP(C127,'01_Setup'!$B$19:$D$28,2,FALSE)&amp;"",""))</f>
        <v/>
      </c>
      <c r="E127" s="25" t="str">
        <f>IF(C127="","",IFERROR(VLOOKUP(C127,'01_Setup'!$B$19:$D$28,3,FALSE),""))</f>
        <v/>
      </c>
      <c r="F127" s="21"/>
      <c r="G127" s="21"/>
      <c r="H127" s="21"/>
      <c r="I127" s="22"/>
      <c r="J127" s="22"/>
      <c r="K127" s="25" t="str">
        <f>IF(OR(E127="",F127=""),"",IFERROR(VLOOKUP(E127&amp;"|"&amp;F127,'14_Compliance_Rules'!$A$7:$J$23,5,FALSE),""))</f>
        <v/>
      </c>
      <c r="L127" s="26" t="str">
        <f t="shared" si="10"/>
        <v/>
      </c>
      <c r="M127" s="25" t="str">
        <f>IF(L127="","",L127-'01_Setup'!$B$6)</f>
        <v/>
      </c>
      <c r="N127" s="25" t="str">
        <f t="shared" si="11"/>
        <v/>
      </c>
      <c r="O127" s="21"/>
      <c r="P127" s="21"/>
      <c r="Q127" s="22"/>
      <c r="R127" s="22"/>
      <c r="S127" s="23"/>
      <c r="T127" s="21"/>
      <c r="U127" s="21"/>
      <c r="V127" s="21"/>
      <c r="W127" s="21"/>
      <c r="X127" s="25" t="str">
        <f>IF(OR(E127="",F127=""),"",IFERROR(VLOOKUP(E127&amp;"|"&amp;F127,'14_Compliance_Rules'!$A$7:$J$23,8,FALSE),""))</f>
        <v/>
      </c>
      <c r="Y127" s="21"/>
      <c r="Z127" s="21"/>
    </row>
    <row r="128" spans="1:26">
      <c r="A128" s="25" t="str">
        <f t="shared" si="9"/>
        <v/>
      </c>
      <c r="B128" s="21"/>
      <c r="C128" s="21"/>
      <c r="D128" s="25" t="str">
        <f>IF(C128="","",IFERROR(VLOOKUP(C128,'01_Setup'!$B$19:$D$28,2,FALSE)&amp;"",""))</f>
        <v/>
      </c>
      <c r="E128" s="25" t="str">
        <f>IF(C128="","",IFERROR(VLOOKUP(C128,'01_Setup'!$B$19:$D$28,3,FALSE),""))</f>
        <v/>
      </c>
      <c r="F128" s="21"/>
      <c r="G128" s="21"/>
      <c r="H128" s="21"/>
      <c r="I128" s="22"/>
      <c r="J128" s="22"/>
      <c r="K128" s="25" t="str">
        <f>IF(OR(E128="",F128=""),"",IFERROR(VLOOKUP(E128&amp;"|"&amp;F128,'14_Compliance_Rules'!$A$7:$J$23,5,FALSE),""))</f>
        <v/>
      </c>
      <c r="L128" s="26" t="str">
        <f t="shared" si="10"/>
        <v/>
      </c>
      <c r="M128" s="25" t="str">
        <f>IF(L128="","",L128-'01_Setup'!$B$6)</f>
        <v/>
      </c>
      <c r="N128" s="25" t="str">
        <f t="shared" si="11"/>
        <v/>
      </c>
      <c r="O128" s="21"/>
      <c r="P128" s="21"/>
      <c r="Q128" s="22"/>
      <c r="R128" s="22"/>
      <c r="S128" s="23"/>
      <c r="T128" s="21"/>
      <c r="U128" s="21"/>
      <c r="V128" s="21"/>
      <c r="W128" s="21"/>
      <c r="X128" s="25" t="str">
        <f>IF(OR(E128="",F128=""),"",IFERROR(VLOOKUP(E128&amp;"|"&amp;F128,'14_Compliance_Rules'!$A$7:$J$23,8,FALSE),""))</f>
        <v/>
      </c>
      <c r="Y128" s="21"/>
      <c r="Z128" s="21"/>
    </row>
    <row r="129" spans="1:26">
      <c r="A129" s="25" t="str">
        <f t="shared" si="9"/>
        <v/>
      </c>
      <c r="B129" s="21"/>
      <c r="C129" s="21"/>
      <c r="D129" s="25" t="str">
        <f>IF(C129="","",IFERROR(VLOOKUP(C129,'01_Setup'!$B$19:$D$28,2,FALSE)&amp;"",""))</f>
        <v/>
      </c>
      <c r="E129" s="25" t="str">
        <f>IF(C129="","",IFERROR(VLOOKUP(C129,'01_Setup'!$B$19:$D$28,3,FALSE),""))</f>
        <v/>
      </c>
      <c r="F129" s="21"/>
      <c r="G129" s="21"/>
      <c r="H129" s="21"/>
      <c r="I129" s="22"/>
      <c r="J129" s="22"/>
      <c r="K129" s="25" t="str">
        <f>IF(OR(E129="",F129=""),"",IFERROR(VLOOKUP(E129&amp;"|"&amp;F129,'14_Compliance_Rules'!$A$7:$J$23,5,FALSE),""))</f>
        <v/>
      </c>
      <c r="L129" s="26" t="str">
        <f t="shared" si="10"/>
        <v/>
      </c>
      <c r="M129" s="25" t="str">
        <f>IF(L129="","",L129-'01_Setup'!$B$6)</f>
        <v/>
      </c>
      <c r="N129" s="25" t="str">
        <f t="shared" si="11"/>
        <v/>
      </c>
      <c r="O129" s="21"/>
      <c r="P129" s="21"/>
      <c r="Q129" s="22"/>
      <c r="R129" s="22"/>
      <c r="S129" s="23"/>
      <c r="T129" s="21"/>
      <c r="U129" s="21"/>
      <c r="V129" s="21"/>
      <c r="W129" s="21"/>
      <c r="X129" s="25" t="str">
        <f>IF(OR(E129="",F129=""),"",IFERROR(VLOOKUP(E129&amp;"|"&amp;F129,'14_Compliance_Rules'!$A$7:$J$23,8,FALSE),""))</f>
        <v/>
      </c>
      <c r="Y129" s="21"/>
      <c r="Z129" s="21"/>
    </row>
    <row r="130" spans="1:26">
      <c r="A130" s="25" t="str">
        <f t="shared" si="9"/>
        <v/>
      </c>
      <c r="B130" s="21"/>
      <c r="C130" s="21"/>
      <c r="D130" s="25" t="str">
        <f>IF(C130="","",IFERROR(VLOOKUP(C130,'01_Setup'!$B$19:$D$28,2,FALSE)&amp;"",""))</f>
        <v/>
      </c>
      <c r="E130" s="25" t="str">
        <f>IF(C130="","",IFERROR(VLOOKUP(C130,'01_Setup'!$B$19:$D$28,3,FALSE),""))</f>
        <v/>
      </c>
      <c r="F130" s="21"/>
      <c r="G130" s="21"/>
      <c r="H130" s="21"/>
      <c r="I130" s="22"/>
      <c r="J130" s="22"/>
      <c r="K130" s="25" t="str">
        <f>IF(OR(E130="",F130=""),"",IFERROR(VLOOKUP(E130&amp;"|"&amp;F130,'14_Compliance_Rules'!$A$7:$J$23,5,FALSE),""))</f>
        <v/>
      </c>
      <c r="L130" s="26" t="str">
        <f t="shared" si="10"/>
        <v/>
      </c>
      <c r="M130" s="25" t="str">
        <f>IF(L130="","",L130-'01_Setup'!$B$6)</f>
        <v/>
      </c>
      <c r="N130" s="25" t="str">
        <f t="shared" si="11"/>
        <v/>
      </c>
      <c r="O130" s="21"/>
      <c r="P130" s="21"/>
      <c r="Q130" s="22"/>
      <c r="R130" s="22"/>
      <c r="S130" s="23"/>
      <c r="T130" s="21"/>
      <c r="U130" s="21"/>
      <c r="V130" s="21"/>
      <c r="W130" s="21"/>
      <c r="X130" s="25" t="str">
        <f>IF(OR(E130="",F130=""),"",IFERROR(VLOOKUP(E130&amp;"|"&amp;F130,'14_Compliance_Rules'!$A$7:$J$23,8,FALSE),""))</f>
        <v/>
      </c>
      <c r="Y130" s="21"/>
      <c r="Z130" s="21"/>
    </row>
    <row r="131" spans="1:26">
      <c r="A131" s="25" t="str">
        <f t="shared" si="9"/>
        <v/>
      </c>
      <c r="B131" s="21"/>
      <c r="C131" s="21"/>
      <c r="D131" s="25" t="str">
        <f>IF(C131="","",IFERROR(VLOOKUP(C131,'01_Setup'!$B$19:$D$28,2,FALSE)&amp;"",""))</f>
        <v/>
      </c>
      <c r="E131" s="25" t="str">
        <f>IF(C131="","",IFERROR(VLOOKUP(C131,'01_Setup'!$B$19:$D$28,3,FALSE),""))</f>
        <v/>
      </c>
      <c r="F131" s="21"/>
      <c r="G131" s="21"/>
      <c r="H131" s="21"/>
      <c r="I131" s="22"/>
      <c r="J131" s="22"/>
      <c r="K131" s="25" t="str">
        <f>IF(OR(E131="",F131=""),"",IFERROR(VLOOKUP(E131&amp;"|"&amp;F131,'14_Compliance_Rules'!$A$7:$J$23,5,FALSE),""))</f>
        <v/>
      </c>
      <c r="L131" s="26" t="str">
        <f t="shared" si="10"/>
        <v/>
      </c>
      <c r="M131" s="25" t="str">
        <f>IF(L131="","",L131-'01_Setup'!$B$6)</f>
        <v/>
      </c>
      <c r="N131" s="25" t="str">
        <f t="shared" si="11"/>
        <v/>
      </c>
      <c r="O131" s="21"/>
      <c r="P131" s="21"/>
      <c r="Q131" s="22"/>
      <c r="R131" s="22"/>
      <c r="S131" s="23"/>
      <c r="T131" s="21"/>
      <c r="U131" s="21"/>
      <c r="V131" s="21"/>
      <c r="W131" s="21"/>
      <c r="X131" s="25" t="str">
        <f>IF(OR(E131="",F131=""),"",IFERROR(VLOOKUP(E131&amp;"|"&amp;F131,'14_Compliance_Rules'!$A$7:$J$23,8,FALSE),""))</f>
        <v/>
      </c>
      <c r="Y131" s="21"/>
      <c r="Z131" s="21"/>
    </row>
    <row r="132" spans="1:26">
      <c r="A132" s="25" t="str">
        <f t="shared" si="9"/>
        <v/>
      </c>
      <c r="B132" s="21"/>
      <c r="C132" s="21"/>
      <c r="D132" s="25" t="str">
        <f>IF(C132="","",IFERROR(VLOOKUP(C132,'01_Setup'!$B$19:$D$28,2,FALSE)&amp;"",""))</f>
        <v/>
      </c>
      <c r="E132" s="25" t="str">
        <f>IF(C132="","",IFERROR(VLOOKUP(C132,'01_Setup'!$B$19:$D$28,3,FALSE),""))</f>
        <v/>
      </c>
      <c r="F132" s="21"/>
      <c r="G132" s="21"/>
      <c r="H132" s="21"/>
      <c r="I132" s="22"/>
      <c r="J132" s="22"/>
      <c r="K132" s="25" t="str">
        <f>IF(OR(E132="",F132=""),"",IFERROR(VLOOKUP(E132&amp;"|"&amp;F132,'14_Compliance_Rules'!$A$7:$J$23,5,FALSE),""))</f>
        <v/>
      </c>
      <c r="L132" s="26" t="str">
        <f t="shared" si="10"/>
        <v/>
      </c>
      <c r="M132" s="25" t="str">
        <f>IF(L132="","",L132-'01_Setup'!$B$6)</f>
        <v/>
      </c>
      <c r="N132" s="25" t="str">
        <f t="shared" si="11"/>
        <v/>
      </c>
      <c r="O132" s="21"/>
      <c r="P132" s="21"/>
      <c r="Q132" s="22"/>
      <c r="R132" s="22"/>
      <c r="S132" s="23"/>
      <c r="T132" s="21"/>
      <c r="U132" s="21"/>
      <c r="V132" s="21"/>
      <c r="W132" s="21"/>
      <c r="X132" s="25" t="str">
        <f>IF(OR(E132="",F132=""),"",IFERROR(VLOOKUP(E132&amp;"|"&amp;F132,'14_Compliance_Rules'!$A$7:$J$23,8,FALSE),""))</f>
        <v/>
      </c>
      <c r="Y132" s="21"/>
      <c r="Z132" s="21"/>
    </row>
    <row r="133" spans="1:26">
      <c r="A133" s="25" t="str">
        <f t="shared" si="9"/>
        <v/>
      </c>
      <c r="B133" s="21"/>
      <c r="C133" s="21"/>
      <c r="D133" s="25" t="str">
        <f>IF(C133="","",IFERROR(VLOOKUP(C133,'01_Setup'!$B$19:$D$28,2,FALSE)&amp;"",""))</f>
        <v/>
      </c>
      <c r="E133" s="25" t="str">
        <f>IF(C133="","",IFERROR(VLOOKUP(C133,'01_Setup'!$B$19:$D$28,3,FALSE),""))</f>
        <v/>
      </c>
      <c r="F133" s="21"/>
      <c r="G133" s="21"/>
      <c r="H133" s="21"/>
      <c r="I133" s="22"/>
      <c r="J133" s="22"/>
      <c r="K133" s="25" t="str">
        <f>IF(OR(E133="",F133=""),"",IFERROR(VLOOKUP(E133&amp;"|"&amp;F133,'14_Compliance_Rules'!$A$7:$J$23,5,FALSE),""))</f>
        <v/>
      </c>
      <c r="L133" s="26" t="str">
        <f t="shared" si="10"/>
        <v/>
      </c>
      <c r="M133" s="25" t="str">
        <f>IF(L133="","",L133-'01_Setup'!$B$6)</f>
        <v/>
      </c>
      <c r="N133" s="25" t="str">
        <f t="shared" si="11"/>
        <v/>
      </c>
      <c r="O133" s="21"/>
      <c r="P133" s="21"/>
      <c r="Q133" s="22"/>
      <c r="R133" s="22"/>
      <c r="S133" s="23"/>
      <c r="T133" s="21"/>
      <c r="U133" s="21"/>
      <c r="V133" s="21"/>
      <c r="W133" s="21"/>
      <c r="X133" s="25" t="str">
        <f>IF(OR(E133="",F133=""),"",IFERROR(VLOOKUP(E133&amp;"|"&amp;F133,'14_Compliance_Rules'!$A$7:$J$23,8,FALSE),""))</f>
        <v/>
      </c>
      <c r="Y133" s="21"/>
      <c r="Z133" s="21"/>
    </row>
    <row r="134" spans="1:26">
      <c r="A134" s="25" t="str">
        <f t="shared" si="9"/>
        <v/>
      </c>
      <c r="B134" s="21"/>
      <c r="C134" s="21"/>
      <c r="D134" s="25" t="str">
        <f>IF(C134="","",IFERROR(VLOOKUP(C134,'01_Setup'!$B$19:$D$28,2,FALSE)&amp;"",""))</f>
        <v/>
      </c>
      <c r="E134" s="25" t="str">
        <f>IF(C134="","",IFERROR(VLOOKUP(C134,'01_Setup'!$B$19:$D$28,3,FALSE),""))</f>
        <v/>
      </c>
      <c r="F134" s="21"/>
      <c r="G134" s="21"/>
      <c r="H134" s="21"/>
      <c r="I134" s="22"/>
      <c r="J134" s="22"/>
      <c r="K134" s="25" t="str">
        <f>IF(OR(E134="",F134=""),"",IFERROR(VLOOKUP(E134&amp;"|"&amp;F134,'14_Compliance_Rules'!$A$7:$J$23,5,FALSE),""))</f>
        <v/>
      </c>
      <c r="L134" s="26" t="str">
        <f t="shared" si="10"/>
        <v/>
      </c>
      <c r="M134" s="25" t="str">
        <f>IF(L134="","",L134-'01_Setup'!$B$6)</f>
        <v/>
      </c>
      <c r="N134" s="25" t="str">
        <f t="shared" si="11"/>
        <v/>
      </c>
      <c r="O134" s="21"/>
      <c r="P134" s="21"/>
      <c r="Q134" s="22"/>
      <c r="R134" s="22"/>
      <c r="S134" s="23"/>
      <c r="T134" s="21"/>
      <c r="U134" s="21"/>
      <c r="V134" s="21"/>
      <c r="W134" s="21"/>
      <c r="X134" s="25" t="str">
        <f>IF(OR(E134="",F134=""),"",IFERROR(VLOOKUP(E134&amp;"|"&amp;F134,'14_Compliance_Rules'!$A$7:$J$23,8,FALSE),""))</f>
        <v/>
      </c>
      <c r="Y134" s="21"/>
      <c r="Z134" s="21"/>
    </row>
    <row r="135" spans="1:26">
      <c r="A135" s="25" t="str">
        <f t="shared" ref="A135:A156" si="12">IF(C135="","","CMP-"&amp;TEXT(ROW()-6,"000"))</f>
        <v/>
      </c>
      <c r="B135" s="21"/>
      <c r="C135" s="21"/>
      <c r="D135" s="25" t="str">
        <f>IF(C135="","",IFERROR(VLOOKUP(C135,'01_Setup'!$B$19:$D$28,2,FALSE)&amp;"",""))</f>
        <v/>
      </c>
      <c r="E135" s="25" t="str">
        <f>IF(C135="","",IFERROR(VLOOKUP(C135,'01_Setup'!$B$19:$D$28,3,FALSE),""))</f>
        <v/>
      </c>
      <c r="F135" s="21"/>
      <c r="G135" s="21"/>
      <c r="H135" s="21"/>
      <c r="I135" s="22"/>
      <c r="J135" s="22"/>
      <c r="K135" s="25" t="str">
        <f>IF(OR(E135="",F135=""),"",IFERROR(VLOOKUP(E135&amp;"|"&amp;F135,'14_Compliance_Rules'!$A$7:$J$23,5,FALSE),""))</f>
        <v/>
      </c>
      <c r="L135" s="26" t="str">
        <f t="shared" ref="L135:L166" si="13">IF(C135="","",IF(J135&lt;&gt;"",J135,IF(OR(I135="",K135=""),"",DATE(YEAR(I135),MONTH(I135)+K135,DAY(I135)))))</f>
        <v/>
      </c>
      <c r="M135" s="25" t="str">
        <f>IF(L135="","",L135-'01_Setup'!$B$6)</f>
        <v/>
      </c>
      <c r="N135" s="25" t="str">
        <f t="shared" ref="N135:N166" si="14">IF(C135="","",IF(B135="No","Not applicable",IF(L135="","No due date",IF(M135&lt;0,"Overdue",IF(M135&lt;=30,"Due within 30 days",IF(M135&lt;=90,"Due within 90 days",IF(M135&lt;=180,"Due within 180 days","Current")))))))</f>
        <v/>
      </c>
      <c r="O135" s="21"/>
      <c r="P135" s="21"/>
      <c r="Q135" s="22"/>
      <c r="R135" s="22"/>
      <c r="S135" s="23"/>
      <c r="T135" s="21"/>
      <c r="U135" s="21"/>
      <c r="V135" s="21"/>
      <c r="W135" s="21"/>
      <c r="X135" s="25" t="str">
        <f>IF(OR(E135="",F135=""),"",IFERROR(VLOOKUP(E135&amp;"|"&amp;F135,'14_Compliance_Rules'!$A$7:$J$23,8,FALSE),""))</f>
        <v/>
      </c>
      <c r="Y135" s="21"/>
      <c r="Z135" s="21"/>
    </row>
    <row r="136" spans="1:26">
      <c r="A136" s="25" t="str">
        <f t="shared" si="12"/>
        <v/>
      </c>
      <c r="B136" s="21"/>
      <c r="C136" s="21"/>
      <c r="D136" s="25" t="str">
        <f>IF(C136="","",IFERROR(VLOOKUP(C136,'01_Setup'!$B$19:$D$28,2,FALSE)&amp;"",""))</f>
        <v/>
      </c>
      <c r="E136" s="25" t="str">
        <f>IF(C136="","",IFERROR(VLOOKUP(C136,'01_Setup'!$B$19:$D$28,3,FALSE),""))</f>
        <v/>
      </c>
      <c r="F136" s="21"/>
      <c r="G136" s="21"/>
      <c r="H136" s="21"/>
      <c r="I136" s="22"/>
      <c r="J136" s="22"/>
      <c r="K136" s="25" t="str">
        <f>IF(OR(E136="",F136=""),"",IFERROR(VLOOKUP(E136&amp;"|"&amp;F136,'14_Compliance_Rules'!$A$7:$J$23,5,FALSE),""))</f>
        <v/>
      </c>
      <c r="L136" s="26" t="str">
        <f t="shared" si="13"/>
        <v/>
      </c>
      <c r="M136" s="25" t="str">
        <f>IF(L136="","",L136-'01_Setup'!$B$6)</f>
        <v/>
      </c>
      <c r="N136" s="25" t="str">
        <f t="shared" si="14"/>
        <v/>
      </c>
      <c r="O136" s="21"/>
      <c r="P136" s="21"/>
      <c r="Q136" s="22"/>
      <c r="R136" s="22"/>
      <c r="S136" s="23"/>
      <c r="T136" s="21"/>
      <c r="U136" s="21"/>
      <c r="V136" s="21"/>
      <c r="W136" s="21"/>
      <c r="X136" s="25" t="str">
        <f>IF(OR(E136="",F136=""),"",IFERROR(VLOOKUP(E136&amp;"|"&amp;F136,'14_Compliance_Rules'!$A$7:$J$23,8,FALSE),""))</f>
        <v/>
      </c>
      <c r="Y136" s="21"/>
      <c r="Z136" s="21"/>
    </row>
    <row r="137" spans="1:26">
      <c r="A137" s="25" t="str">
        <f t="shared" si="12"/>
        <v/>
      </c>
      <c r="B137" s="21"/>
      <c r="C137" s="21"/>
      <c r="D137" s="25" t="str">
        <f>IF(C137="","",IFERROR(VLOOKUP(C137,'01_Setup'!$B$19:$D$28,2,FALSE)&amp;"",""))</f>
        <v/>
      </c>
      <c r="E137" s="25" t="str">
        <f>IF(C137="","",IFERROR(VLOOKUP(C137,'01_Setup'!$B$19:$D$28,3,FALSE),""))</f>
        <v/>
      </c>
      <c r="F137" s="21"/>
      <c r="G137" s="21"/>
      <c r="H137" s="21"/>
      <c r="I137" s="22"/>
      <c r="J137" s="22"/>
      <c r="K137" s="25" t="str">
        <f>IF(OR(E137="",F137=""),"",IFERROR(VLOOKUP(E137&amp;"|"&amp;F137,'14_Compliance_Rules'!$A$7:$J$23,5,FALSE),""))</f>
        <v/>
      </c>
      <c r="L137" s="26" t="str">
        <f t="shared" si="13"/>
        <v/>
      </c>
      <c r="M137" s="25" t="str">
        <f>IF(L137="","",L137-'01_Setup'!$B$6)</f>
        <v/>
      </c>
      <c r="N137" s="25" t="str">
        <f t="shared" si="14"/>
        <v/>
      </c>
      <c r="O137" s="21"/>
      <c r="P137" s="21"/>
      <c r="Q137" s="22"/>
      <c r="R137" s="22"/>
      <c r="S137" s="23"/>
      <c r="T137" s="21"/>
      <c r="U137" s="21"/>
      <c r="V137" s="21"/>
      <c r="W137" s="21"/>
      <c r="X137" s="25" t="str">
        <f>IF(OR(E137="",F137=""),"",IFERROR(VLOOKUP(E137&amp;"|"&amp;F137,'14_Compliance_Rules'!$A$7:$J$23,8,FALSE),""))</f>
        <v/>
      </c>
      <c r="Y137" s="21"/>
      <c r="Z137" s="21"/>
    </row>
    <row r="138" spans="1:26">
      <c r="A138" s="25" t="str">
        <f t="shared" si="12"/>
        <v/>
      </c>
      <c r="B138" s="21"/>
      <c r="C138" s="21"/>
      <c r="D138" s="25" t="str">
        <f>IF(C138="","",IFERROR(VLOOKUP(C138,'01_Setup'!$B$19:$D$28,2,FALSE)&amp;"",""))</f>
        <v/>
      </c>
      <c r="E138" s="25" t="str">
        <f>IF(C138="","",IFERROR(VLOOKUP(C138,'01_Setup'!$B$19:$D$28,3,FALSE),""))</f>
        <v/>
      </c>
      <c r="F138" s="21"/>
      <c r="G138" s="21"/>
      <c r="H138" s="21"/>
      <c r="I138" s="22"/>
      <c r="J138" s="22"/>
      <c r="K138" s="25" t="str">
        <f>IF(OR(E138="",F138=""),"",IFERROR(VLOOKUP(E138&amp;"|"&amp;F138,'14_Compliance_Rules'!$A$7:$J$23,5,FALSE),""))</f>
        <v/>
      </c>
      <c r="L138" s="26" t="str">
        <f t="shared" si="13"/>
        <v/>
      </c>
      <c r="M138" s="25" t="str">
        <f>IF(L138="","",L138-'01_Setup'!$B$6)</f>
        <v/>
      </c>
      <c r="N138" s="25" t="str">
        <f t="shared" si="14"/>
        <v/>
      </c>
      <c r="O138" s="21"/>
      <c r="P138" s="21"/>
      <c r="Q138" s="22"/>
      <c r="R138" s="22"/>
      <c r="S138" s="23"/>
      <c r="T138" s="21"/>
      <c r="U138" s="21"/>
      <c r="V138" s="21"/>
      <c r="W138" s="21"/>
      <c r="X138" s="25" t="str">
        <f>IF(OR(E138="",F138=""),"",IFERROR(VLOOKUP(E138&amp;"|"&amp;F138,'14_Compliance_Rules'!$A$7:$J$23,8,FALSE),""))</f>
        <v/>
      </c>
      <c r="Y138" s="21"/>
      <c r="Z138" s="21"/>
    </row>
    <row r="139" spans="1:26">
      <c r="A139" s="25" t="str">
        <f t="shared" si="12"/>
        <v/>
      </c>
      <c r="B139" s="21"/>
      <c r="C139" s="21"/>
      <c r="D139" s="25" t="str">
        <f>IF(C139="","",IFERROR(VLOOKUP(C139,'01_Setup'!$B$19:$D$28,2,FALSE)&amp;"",""))</f>
        <v/>
      </c>
      <c r="E139" s="25" t="str">
        <f>IF(C139="","",IFERROR(VLOOKUP(C139,'01_Setup'!$B$19:$D$28,3,FALSE),""))</f>
        <v/>
      </c>
      <c r="F139" s="21"/>
      <c r="G139" s="21"/>
      <c r="H139" s="21"/>
      <c r="I139" s="22"/>
      <c r="J139" s="22"/>
      <c r="K139" s="25" t="str">
        <f>IF(OR(E139="",F139=""),"",IFERROR(VLOOKUP(E139&amp;"|"&amp;F139,'14_Compliance_Rules'!$A$7:$J$23,5,FALSE),""))</f>
        <v/>
      </c>
      <c r="L139" s="26" t="str">
        <f t="shared" si="13"/>
        <v/>
      </c>
      <c r="M139" s="25" t="str">
        <f>IF(L139="","",L139-'01_Setup'!$B$6)</f>
        <v/>
      </c>
      <c r="N139" s="25" t="str">
        <f t="shared" si="14"/>
        <v/>
      </c>
      <c r="O139" s="21"/>
      <c r="P139" s="21"/>
      <c r="Q139" s="22"/>
      <c r="R139" s="22"/>
      <c r="S139" s="23"/>
      <c r="T139" s="21"/>
      <c r="U139" s="21"/>
      <c r="V139" s="21"/>
      <c r="W139" s="21"/>
      <c r="X139" s="25" t="str">
        <f>IF(OR(E139="",F139=""),"",IFERROR(VLOOKUP(E139&amp;"|"&amp;F139,'14_Compliance_Rules'!$A$7:$J$23,8,FALSE),""))</f>
        <v/>
      </c>
      <c r="Y139" s="21"/>
      <c r="Z139" s="21"/>
    </row>
    <row r="140" spans="1:26">
      <c r="A140" s="25" t="str">
        <f t="shared" si="12"/>
        <v/>
      </c>
      <c r="B140" s="21"/>
      <c r="C140" s="21"/>
      <c r="D140" s="25" t="str">
        <f>IF(C140="","",IFERROR(VLOOKUP(C140,'01_Setup'!$B$19:$D$28,2,FALSE)&amp;"",""))</f>
        <v/>
      </c>
      <c r="E140" s="25" t="str">
        <f>IF(C140="","",IFERROR(VLOOKUP(C140,'01_Setup'!$B$19:$D$28,3,FALSE),""))</f>
        <v/>
      </c>
      <c r="F140" s="21"/>
      <c r="G140" s="21"/>
      <c r="H140" s="21"/>
      <c r="I140" s="22"/>
      <c r="J140" s="22"/>
      <c r="K140" s="25" t="str">
        <f>IF(OR(E140="",F140=""),"",IFERROR(VLOOKUP(E140&amp;"|"&amp;F140,'14_Compliance_Rules'!$A$7:$J$23,5,FALSE),""))</f>
        <v/>
      </c>
      <c r="L140" s="26" t="str">
        <f t="shared" si="13"/>
        <v/>
      </c>
      <c r="M140" s="25" t="str">
        <f>IF(L140="","",L140-'01_Setup'!$B$6)</f>
        <v/>
      </c>
      <c r="N140" s="25" t="str">
        <f t="shared" si="14"/>
        <v/>
      </c>
      <c r="O140" s="21"/>
      <c r="P140" s="21"/>
      <c r="Q140" s="22"/>
      <c r="R140" s="22"/>
      <c r="S140" s="23"/>
      <c r="T140" s="21"/>
      <c r="U140" s="21"/>
      <c r="V140" s="21"/>
      <c r="W140" s="21"/>
      <c r="X140" s="25" t="str">
        <f>IF(OR(E140="",F140=""),"",IFERROR(VLOOKUP(E140&amp;"|"&amp;F140,'14_Compliance_Rules'!$A$7:$J$23,8,FALSE),""))</f>
        <v/>
      </c>
      <c r="Y140" s="21"/>
      <c r="Z140" s="21"/>
    </row>
    <row r="141" spans="1:26">
      <c r="A141" s="25" t="str">
        <f t="shared" si="12"/>
        <v/>
      </c>
      <c r="B141" s="21"/>
      <c r="C141" s="21"/>
      <c r="D141" s="25" t="str">
        <f>IF(C141="","",IFERROR(VLOOKUP(C141,'01_Setup'!$B$19:$D$28,2,FALSE)&amp;"",""))</f>
        <v/>
      </c>
      <c r="E141" s="25" t="str">
        <f>IF(C141="","",IFERROR(VLOOKUP(C141,'01_Setup'!$B$19:$D$28,3,FALSE),""))</f>
        <v/>
      </c>
      <c r="F141" s="21"/>
      <c r="G141" s="21"/>
      <c r="H141" s="21"/>
      <c r="I141" s="22"/>
      <c r="J141" s="22"/>
      <c r="K141" s="25" t="str">
        <f>IF(OR(E141="",F141=""),"",IFERROR(VLOOKUP(E141&amp;"|"&amp;F141,'14_Compliance_Rules'!$A$7:$J$23,5,FALSE),""))</f>
        <v/>
      </c>
      <c r="L141" s="26" t="str">
        <f t="shared" si="13"/>
        <v/>
      </c>
      <c r="M141" s="25" t="str">
        <f>IF(L141="","",L141-'01_Setup'!$B$6)</f>
        <v/>
      </c>
      <c r="N141" s="25" t="str">
        <f t="shared" si="14"/>
        <v/>
      </c>
      <c r="O141" s="21"/>
      <c r="P141" s="21"/>
      <c r="Q141" s="22"/>
      <c r="R141" s="22"/>
      <c r="S141" s="23"/>
      <c r="T141" s="21"/>
      <c r="U141" s="21"/>
      <c r="V141" s="21"/>
      <c r="W141" s="21"/>
      <c r="X141" s="25" t="str">
        <f>IF(OR(E141="",F141=""),"",IFERROR(VLOOKUP(E141&amp;"|"&amp;F141,'14_Compliance_Rules'!$A$7:$J$23,8,FALSE),""))</f>
        <v/>
      </c>
      <c r="Y141" s="21"/>
      <c r="Z141" s="21"/>
    </row>
    <row r="142" spans="1:26">
      <c r="A142" s="25" t="str">
        <f t="shared" si="12"/>
        <v/>
      </c>
      <c r="B142" s="21"/>
      <c r="C142" s="21"/>
      <c r="D142" s="25" t="str">
        <f>IF(C142="","",IFERROR(VLOOKUP(C142,'01_Setup'!$B$19:$D$28,2,FALSE)&amp;"",""))</f>
        <v/>
      </c>
      <c r="E142" s="25" t="str">
        <f>IF(C142="","",IFERROR(VLOOKUP(C142,'01_Setup'!$B$19:$D$28,3,FALSE),""))</f>
        <v/>
      </c>
      <c r="F142" s="21"/>
      <c r="G142" s="21"/>
      <c r="H142" s="21"/>
      <c r="I142" s="22"/>
      <c r="J142" s="22"/>
      <c r="K142" s="25" t="str">
        <f>IF(OR(E142="",F142=""),"",IFERROR(VLOOKUP(E142&amp;"|"&amp;F142,'14_Compliance_Rules'!$A$7:$J$23,5,FALSE),""))</f>
        <v/>
      </c>
      <c r="L142" s="26" t="str">
        <f t="shared" si="13"/>
        <v/>
      </c>
      <c r="M142" s="25" t="str">
        <f>IF(L142="","",L142-'01_Setup'!$B$6)</f>
        <v/>
      </c>
      <c r="N142" s="25" t="str">
        <f t="shared" si="14"/>
        <v/>
      </c>
      <c r="O142" s="21"/>
      <c r="P142" s="21"/>
      <c r="Q142" s="22"/>
      <c r="R142" s="22"/>
      <c r="S142" s="23"/>
      <c r="T142" s="21"/>
      <c r="U142" s="21"/>
      <c r="V142" s="21"/>
      <c r="W142" s="21"/>
      <c r="X142" s="25" t="str">
        <f>IF(OR(E142="",F142=""),"",IFERROR(VLOOKUP(E142&amp;"|"&amp;F142,'14_Compliance_Rules'!$A$7:$J$23,8,FALSE),""))</f>
        <v/>
      </c>
      <c r="Y142" s="21"/>
      <c r="Z142" s="21"/>
    </row>
    <row r="143" spans="1:26">
      <c r="A143" s="25" t="str">
        <f t="shared" si="12"/>
        <v/>
      </c>
      <c r="B143" s="21"/>
      <c r="C143" s="21"/>
      <c r="D143" s="25" t="str">
        <f>IF(C143="","",IFERROR(VLOOKUP(C143,'01_Setup'!$B$19:$D$28,2,FALSE)&amp;"",""))</f>
        <v/>
      </c>
      <c r="E143" s="25" t="str">
        <f>IF(C143="","",IFERROR(VLOOKUP(C143,'01_Setup'!$B$19:$D$28,3,FALSE),""))</f>
        <v/>
      </c>
      <c r="F143" s="21"/>
      <c r="G143" s="21"/>
      <c r="H143" s="21"/>
      <c r="I143" s="22"/>
      <c r="J143" s="22"/>
      <c r="K143" s="25" t="str">
        <f>IF(OR(E143="",F143=""),"",IFERROR(VLOOKUP(E143&amp;"|"&amp;F143,'14_Compliance_Rules'!$A$7:$J$23,5,FALSE),""))</f>
        <v/>
      </c>
      <c r="L143" s="26" t="str">
        <f t="shared" si="13"/>
        <v/>
      </c>
      <c r="M143" s="25" t="str">
        <f>IF(L143="","",L143-'01_Setup'!$B$6)</f>
        <v/>
      </c>
      <c r="N143" s="25" t="str">
        <f t="shared" si="14"/>
        <v/>
      </c>
      <c r="O143" s="21"/>
      <c r="P143" s="21"/>
      <c r="Q143" s="22"/>
      <c r="R143" s="22"/>
      <c r="S143" s="23"/>
      <c r="T143" s="21"/>
      <c r="U143" s="21"/>
      <c r="V143" s="21"/>
      <c r="W143" s="21"/>
      <c r="X143" s="25" t="str">
        <f>IF(OR(E143="",F143=""),"",IFERROR(VLOOKUP(E143&amp;"|"&amp;F143,'14_Compliance_Rules'!$A$7:$J$23,8,FALSE),""))</f>
        <v/>
      </c>
      <c r="Y143" s="21"/>
      <c r="Z143" s="21"/>
    </row>
    <row r="144" spans="1:26">
      <c r="A144" s="25" t="str">
        <f t="shared" si="12"/>
        <v/>
      </c>
      <c r="B144" s="21"/>
      <c r="C144" s="21"/>
      <c r="D144" s="25" t="str">
        <f>IF(C144="","",IFERROR(VLOOKUP(C144,'01_Setup'!$B$19:$D$28,2,FALSE)&amp;"",""))</f>
        <v/>
      </c>
      <c r="E144" s="25" t="str">
        <f>IF(C144="","",IFERROR(VLOOKUP(C144,'01_Setup'!$B$19:$D$28,3,FALSE),""))</f>
        <v/>
      </c>
      <c r="F144" s="21"/>
      <c r="G144" s="21"/>
      <c r="H144" s="21"/>
      <c r="I144" s="22"/>
      <c r="J144" s="22"/>
      <c r="K144" s="25" t="str">
        <f>IF(OR(E144="",F144=""),"",IFERROR(VLOOKUP(E144&amp;"|"&amp;F144,'14_Compliance_Rules'!$A$7:$J$23,5,FALSE),""))</f>
        <v/>
      </c>
      <c r="L144" s="26" t="str">
        <f t="shared" si="13"/>
        <v/>
      </c>
      <c r="M144" s="25" t="str">
        <f>IF(L144="","",L144-'01_Setup'!$B$6)</f>
        <v/>
      </c>
      <c r="N144" s="25" t="str">
        <f t="shared" si="14"/>
        <v/>
      </c>
      <c r="O144" s="21"/>
      <c r="P144" s="21"/>
      <c r="Q144" s="22"/>
      <c r="R144" s="22"/>
      <c r="S144" s="23"/>
      <c r="T144" s="21"/>
      <c r="U144" s="21"/>
      <c r="V144" s="21"/>
      <c r="W144" s="21"/>
      <c r="X144" s="25" t="str">
        <f>IF(OR(E144="",F144=""),"",IFERROR(VLOOKUP(E144&amp;"|"&amp;F144,'14_Compliance_Rules'!$A$7:$J$23,8,FALSE),""))</f>
        <v/>
      </c>
      <c r="Y144" s="21"/>
      <c r="Z144" s="21"/>
    </row>
    <row r="145" spans="1:26">
      <c r="A145" s="25" t="str">
        <f t="shared" si="12"/>
        <v/>
      </c>
      <c r="B145" s="21"/>
      <c r="C145" s="21"/>
      <c r="D145" s="25" t="str">
        <f>IF(C145="","",IFERROR(VLOOKUP(C145,'01_Setup'!$B$19:$D$28,2,FALSE)&amp;"",""))</f>
        <v/>
      </c>
      <c r="E145" s="25" t="str">
        <f>IF(C145="","",IFERROR(VLOOKUP(C145,'01_Setup'!$B$19:$D$28,3,FALSE),""))</f>
        <v/>
      </c>
      <c r="F145" s="21"/>
      <c r="G145" s="21"/>
      <c r="H145" s="21"/>
      <c r="I145" s="22"/>
      <c r="J145" s="22"/>
      <c r="K145" s="25" t="str">
        <f>IF(OR(E145="",F145=""),"",IFERROR(VLOOKUP(E145&amp;"|"&amp;F145,'14_Compliance_Rules'!$A$7:$J$23,5,FALSE),""))</f>
        <v/>
      </c>
      <c r="L145" s="26" t="str">
        <f t="shared" si="13"/>
        <v/>
      </c>
      <c r="M145" s="25" t="str">
        <f>IF(L145="","",L145-'01_Setup'!$B$6)</f>
        <v/>
      </c>
      <c r="N145" s="25" t="str">
        <f t="shared" si="14"/>
        <v/>
      </c>
      <c r="O145" s="21"/>
      <c r="P145" s="21"/>
      <c r="Q145" s="22"/>
      <c r="R145" s="22"/>
      <c r="S145" s="23"/>
      <c r="T145" s="21"/>
      <c r="U145" s="21"/>
      <c r="V145" s="21"/>
      <c r="W145" s="21"/>
      <c r="X145" s="25" t="str">
        <f>IF(OR(E145="",F145=""),"",IFERROR(VLOOKUP(E145&amp;"|"&amp;F145,'14_Compliance_Rules'!$A$7:$J$23,8,FALSE),""))</f>
        <v/>
      </c>
      <c r="Y145" s="21"/>
      <c r="Z145" s="21"/>
    </row>
    <row r="146" spans="1:26">
      <c r="A146" s="25" t="str">
        <f t="shared" si="12"/>
        <v/>
      </c>
      <c r="B146" s="21"/>
      <c r="C146" s="21"/>
      <c r="D146" s="25" t="str">
        <f>IF(C146="","",IFERROR(VLOOKUP(C146,'01_Setup'!$B$19:$D$28,2,FALSE)&amp;"",""))</f>
        <v/>
      </c>
      <c r="E146" s="25" t="str">
        <f>IF(C146="","",IFERROR(VLOOKUP(C146,'01_Setup'!$B$19:$D$28,3,FALSE),""))</f>
        <v/>
      </c>
      <c r="F146" s="21"/>
      <c r="G146" s="21"/>
      <c r="H146" s="21"/>
      <c r="I146" s="22"/>
      <c r="J146" s="22"/>
      <c r="K146" s="25" t="str">
        <f>IF(OR(E146="",F146=""),"",IFERROR(VLOOKUP(E146&amp;"|"&amp;F146,'14_Compliance_Rules'!$A$7:$J$23,5,FALSE),""))</f>
        <v/>
      </c>
      <c r="L146" s="26" t="str">
        <f t="shared" si="13"/>
        <v/>
      </c>
      <c r="M146" s="25" t="str">
        <f>IF(L146="","",L146-'01_Setup'!$B$6)</f>
        <v/>
      </c>
      <c r="N146" s="25" t="str">
        <f t="shared" si="14"/>
        <v/>
      </c>
      <c r="O146" s="21"/>
      <c r="P146" s="21"/>
      <c r="Q146" s="22"/>
      <c r="R146" s="22"/>
      <c r="S146" s="23"/>
      <c r="T146" s="21"/>
      <c r="U146" s="21"/>
      <c r="V146" s="21"/>
      <c r="W146" s="21"/>
      <c r="X146" s="25" t="str">
        <f>IF(OR(E146="",F146=""),"",IFERROR(VLOOKUP(E146&amp;"|"&amp;F146,'14_Compliance_Rules'!$A$7:$J$23,8,FALSE),""))</f>
        <v/>
      </c>
      <c r="Y146" s="21"/>
      <c r="Z146" s="21"/>
    </row>
    <row r="147" spans="1:26">
      <c r="A147" s="25" t="str">
        <f t="shared" si="12"/>
        <v/>
      </c>
      <c r="B147" s="21"/>
      <c r="C147" s="21"/>
      <c r="D147" s="25" t="str">
        <f>IF(C147="","",IFERROR(VLOOKUP(C147,'01_Setup'!$B$19:$D$28,2,FALSE)&amp;"",""))</f>
        <v/>
      </c>
      <c r="E147" s="25" t="str">
        <f>IF(C147="","",IFERROR(VLOOKUP(C147,'01_Setup'!$B$19:$D$28,3,FALSE),""))</f>
        <v/>
      </c>
      <c r="F147" s="21"/>
      <c r="G147" s="21"/>
      <c r="H147" s="21"/>
      <c r="I147" s="22"/>
      <c r="J147" s="22"/>
      <c r="K147" s="25" t="str">
        <f>IF(OR(E147="",F147=""),"",IFERROR(VLOOKUP(E147&amp;"|"&amp;F147,'14_Compliance_Rules'!$A$7:$J$23,5,FALSE),""))</f>
        <v/>
      </c>
      <c r="L147" s="26" t="str">
        <f t="shared" si="13"/>
        <v/>
      </c>
      <c r="M147" s="25" t="str">
        <f>IF(L147="","",L147-'01_Setup'!$B$6)</f>
        <v/>
      </c>
      <c r="N147" s="25" t="str">
        <f t="shared" si="14"/>
        <v/>
      </c>
      <c r="O147" s="21"/>
      <c r="P147" s="21"/>
      <c r="Q147" s="22"/>
      <c r="R147" s="22"/>
      <c r="S147" s="23"/>
      <c r="T147" s="21"/>
      <c r="U147" s="21"/>
      <c r="V147" s="21"/>
      <c r="W147" s="21"/>
      <c r="X147" s="25" t="str">
        <f>IF(OR(E147="",F147=""),"",IFERROR(VLOOKUP(E147&amp;"|"&amp;F147,'14_Compliance_Rules'!$A$7:$J$23,8,FALSE),""))</f>
        <v/>
      </c>
      <c r="Y147" s="21"/>
      <c r="Z147" s="21"/>
    </row>
    <row r="148" spans="1:26">
      <c r="A148" s="25" t="str">
        <f t="shared" si="12"/>
        <v/>
      </c>
      <c r="B148" s="21"/>
      <c r="C148" s="21"/>
      <c r="D148" s="25" t="str">
        <f>IF(C148="","",IFERROR(VLOOKUP(C148,'01_Setup'!$B$19:$D$28,2,FALSE)&amp;"",""))</f>
        <v/>
      </c>
      <c r="E148" s="25" t="str">
        <f>IF(C148="","",IFERROR(VLOOKUP(C148,'01_Setup'!$B$19:$D$28,3,FALSE),""))</f>
        <v/>
      </c>
      <c r="F148" s="21"/>
      <c r="G148" s="21"/>
      <c r="H148" s="21"/>
      <c r="I148" s="22"/>
      <c r="J148" s="22"/>
      <c r="K148" s="25" t="str">
        <f>IF(OR(E148="",F148=""),"",IFERROR(VLOOKUP(E148&amp;"|"&amp;F148,'14_Compliance_Rules'!$A$7:$J$23,5,FALSE),""))</f>
        <v/>
      </c>
      <c r="L148" s="26" t="str">
        <f t="shared" si="13"/>
        <v/>
      </c>
      <c r="M148" s="25" t="str">
        <f>IF(L148="","",L148-'01_Setup'!$B$6)</f>
        <v/>
      </c>
      <c r="N148" s="25" t="str">
        <f t="shared" si="14"/>
        <v/>
      </c>
      <c r="O148" s="21"/>
      <c r="P148" s="21"/>
      <c r="Q148" s="22"/>
      <c r="R148" s="22"/>
      <c r="S148" s="23"/>
      <c r="T148" s="21"/>
      <c r="U148" s="21"/>
      <c r="V148" s="21"/>
      <c r="W148" s="21"/>
      <c r="X148" s="25" t="str">
        <f>IF(OR(E148="",F148=""),"",IFERROR(VLOOKUP(E148&amp;"|"&amp;F148,'14_Compliance_Rules'!$A$7:$J$23,8,FALSE),""))</f>
        <v/>
      </c>
      <c r="Y148" s="21"/>
      <c r="Z148" s="21"/>
    </row>
    <row r="149" spans="1:26">
      <c r="A149" s="25" t="str">
        <f t="shared" si="12"/>
        <v/>
      </c>
      <c r="B149" s="21"/>
      <c r="C149" s="21"/>
      <c r="D149" s="25" t="str">
        <f>IF(C149="","",IFERROR(VLOOKUP(C149,'01_Setup'!$B$19:$D$28,2,FALSE)&amp;"",""))</f>
        <v/>
      </c>
      <c r="E149" s="25" t="str">
        <f>IF(C149="","",IFERROR(VLOOKUP(C149,'01_Setup'!$B$19:$D$28,3,FALSE),""))</f>
        <v/>
      </c>
      <c r="F149" s="21"/>
      <c r="G149" s="21"/>
      <c r="H149" s="21"/>
      <c r="I149" s="22"/>
      <c r="J149" s="22"/>
      <c r="K149" s="25" t="str">
        <f>IF(OR(E149="",F149=""),"",IFERROR(VLOOKUP(E149&amp;"|"&amp;F149,'14_Compliance_Rules'!$A$7:$J$23,5,FALSE),""))</f>
        <v/>
      </c>
      <c r="L149" s="26" t="str">
        <f t="shared" si="13"/>
        <v/>
      </c>
      <c r="M149" s="25" t="str">
        <f>IF(L149="","",L149-'01_Setup'!$B$6)</f>
        <v/>
      </c>
      <c r="N149" s="25" t="str">
        <f t="shared" si="14"/>
        <v/>
      </c>
      <c r="O149" s="21"/>
      <c r="P149" s="21"/>
      <c r="Q149" s="22"/>
      <c r="R149" s="22"/>
      <c r="S149" s="23"/>
      <c r="T149" s="21"/>
      <c r="U149" s="21"/>
      <c r="V149" s="21"/>
      <c r="W149" s="21"/>
      <c r="X149" s="25" t="str">
        <f>IF(OR(E149="",F149=""),"",IFERROR(VLOOKUP(E149&amp;"|"&amp;F149,'14_Compliance_Rules'!$A$7:$J$23,8,FALSE),""))</f>
        <v/>
      </c>
      <c r="Y149" s="21"/>
      <c r="Z149" s="21"/>
    </row>
    <row r="150" spans="1:26">
      <c r="A150" s="25" t="str">
        <f t="shared" si="12"/>
        <v/>
      </c>
      <c r="B150" s="21"/>
      <c r="C150" s="21"/>
      <c r="D150" s="25" t="str">
        <f>IF(C150="","",IFERROR(VLOOKUP(C150,'01_Setup'!$B$19:$D$28,2,FALSE)&amp;"",""))</f>
        <v/>
      </c>
      <c r="E150" s="25" t="str">
        <f>IF(C150="","",IFERROR(VLOOKUP(C150,'01_Setup'!$B$19:$D$28,3,FALSE),""))</f>
        <v/>
      </c>
      <c r="F150" s="21"/>
      <c r="G150" s="21"/>
      <c r="H150" s="21"/>
      <c r="I150" s="22"/>
      <c r="J150" s="22"/>
      <c r="K150" s="25" t="str">
        <f>IF(OR(E150="",F150=""),"",IFERROR(VLOOKUP(E150&amp;"|"&amp;F150,'14_Compliance_Rules'!$A$7:$J$23,5,FALSE),""))</f>
        <v/>
      </c>
      <c r="L150" s="26" t="str">
        <f t="shared" si="13"/>
        <v/>
      </c>
      <c r="M150" s="25" t="str">
        <f>IF(L150="","",L150-'01_Setup'!$B$6)</f>
        <v/>
      </c>
      <c r="N150" s="25" t="str">
        <f t="shared" si="14"/>
        <v/>
      </c>
      <c r="O150" s="21"/>
      <c r="P150" s="21"/>
      <c r="Q150" s="22"/>
      <c r="R150" s="22"/>
      <c r="S150" s="23"/>
      <c r="T150" s="21"/>
      <c r="U150" s="21"/>
      <c r="V150" s="21"/>
      <c r="W150" s="21"/>
      <c r="X150" s="25" t="str">
        <f>IF(OR(E150="",F150=""),"",IFERROR(VLOOKUP(E150&amp;"|"&amp;F150,'14_Compliance_Rules'!$A$7:$J$23,8,FALSE),""))</f>
        <v/>
      </c>
      <c r="Y150" s="21"/>
      <c r="Z150" s="21"/>
    </row>
    <row r="151" spans="1:26">
      <c r="A151" s="25" t="str">
        <f t="shared" si="12"/>
        <v/>
      </c>
      <c r="B151" s="21"/>
      <c r="C151" s="21"/>
      <c r="D151" s="25" t="str">
        <f>IF(C151="","",IFERROR(VLOOKUP(C151,'01_Setup'!$B$19:$D$28,2,FALSE)&amp;"",""))</f>
        <v/>
      </c>
      <c r="E151" s="25" t="str">
        <f>IF(C151="","",IFERROR(VLOOKUP(C151,'01_Setup'!$B$19:$D$28,3,FALSE),""))</f>
        <v/>
      </c>
      <c r="F151" s="21"/>
      <c r="G151" s="21"/>
      <c r="H151" s="21"/>
      <c r="I151" s="22"/>
      <c r="J151" s="22"/>
      <c r="K151" s="25" t="str">
        <f>IF(OR(E151="",F151=""),"",IFERROR(VLOOKUP(E151&amp;"|"&amp;F151,'14_Compliance_Rules'!$A$7:$J$23,5,FALSE),""))</f>
        <v/>
      </c>
      <c r="L151" s="26" t="str">
        <f t="shared" si="13"/>
        <v/>
      </c>
      <c r="M151" s="25" t="str">
        <f>IF(L151="","",L151-'01_Setup'!$B$6)</f>
        <v/>
      </c>
      <c r="N151" s="25" t="str">
        <f t="shared" si="14"/>
        <v/>
      </c>
      <c r="O151" s="21"/>
      <c r="P151" s="21"/>
      <c r="Q151" s="22"/>
      <c r="R151" s="22"/>
      <c r="S151" s="23"/>
      <c r="T151" s="21"/>
      <c r="U151" s="21"/>
      <c r="V151" s="21"/>
      <c r="W151" s="21"/>
      <c r="X151" s="25" t="str">
        <f>IF(OR(E151="",F151=""),"",IFERROR(VLOOKUP(E151&amp;"|"&amp;F151,'14_Compliance_Rules'!$A$7:$J$23,8,FALSE),""))</f>
        <v/>
      </c>
      <c r="Y151" s="21"/>
      <c r="Z151" s="21"/>
    </row>
    <row r="152" spans="1:26">
      <c r="A152" s="25" t="str">
        <f t="shared" si="12"/>
        <v/>
      </c>
      <c r="B152" s="21"/>
      <c r="C152" s="21"/>
      <c r="D152" s="25" t="str">
        <f>IF(C152="","",IFERROR(VLOOKUP(C152,'01_Setup'!$B$19:$D$28,2,FALSE)&amp;"",""))</f>
        <v/>
      </c>
      <c r="E152" s="25" t="str">
        <f>IF(C152="","",IFERROR(VLOOKUP(C152,'01_Setup'!$B$19:$D$28,3,FALSE),""))</f>
        <v/>
      </c>
      <c r="F152" s="21"/>
      <c r="G152" s="21"/>
      <c r="H152" s="21"/>
      <c r="I152" s="22"/>
      <c r="J152" s="22"/>
      <c r="K152" s="25" t="str">
        <f>IF(OR(E152="",F152=""),"",IFERROR(VLOOKUP(E152&amp;"|"&amp;F152,'14_Compliance_Rules'!$A$7:$J$23,5,FALSE),""))</f>
        <v/>
      </c>
      <c r="L152" s="26" t="str">
        <f t="shared" si="13"/>
        <v/>
      </c>
      <c r="M152" s="25" t="str">
        <f>IF(L152="","",L152-'01_Setup'!$B$6)</f>
        <v/>
      </c>
      <c r="N152" s="25" t="str">
        <f t="shared" si="14"/>
        <v/>
      </c>
      <c r="O152" s="21"/>
      <c r="P152" s="21"/>
      <c r="Q152" s="22"/>
      <c r="R152" s="22"/>
      <c r="S152" s="23"/>
      <c r="T152" s="21"/>
      <c r="U152" s="21"/>
      <c r="V152" s="21"/>
      <c r="W152" s="21"/>
      <c r="X152" s="25" t="str">
        <f>IF(OR(E152="",F152=""),"",IFERROR(VLOOKUP(E152&amp;"|"&amp;F152,'14_Compliance_Rules'!$A$7:$J$23,8,FALSE),""))</f>
        <v/>
      </c>
      <c r="Y152" s="21"/>
      <c r="Z152" s="21"/>
    </row>
    <row r="153" spans="1:26">
      <c r="A153" s="25" t="str">
        <f t="shared" si="12"/>
        <v/>
      </c>
      <c r="B153" s="21"/>
      <c r="C153" s="21"/>
      <c r="D153" s="25" t="str">
        <f>IF(C153="","",IFERROR(VLOOKUP(C153,'01_Setup'!$B$19:$D$28,2,FALSE)&amp;"",""))</f>
        <v/>
      </c>
      <c r="E153" s="25" t="str">
        <f>IF(C153="","",IFERROR(VLOOKUP(C153,'01_Setup'!$B$19:$D$28,3,FALSE),""))</f>
        <v/>
      </c>
      <c r="F153" s="21"/>
      <c r="G153" s="21"/>
      <c r="H153" s="21"/>
      <c r="I153" s="22"/>
      <c r="J153" s="22"/>
      <c r="K153" s="25" t="str">
        <f>IF(OR(E153="",F153=""),"",IFERROR(VLOOKUP(E153&amp;"|"&amp;F153,'14_Compliance_Rules'!$A$7:$J$23,5,FALSE),""))</f>
        <v/>
      </c>
      <c r="L153" s="26" t="str">
        <f t="shared" si="13"/>
        <v/>
      </c>
      <c r="M153" s="25" t="str">
        <f>IF(L153="","",L153-'01_Setup'!$B$6)</f>
        <v/>
      </c>
      <c r="N153" s="25" t="str">
        <f t="shared" si="14"/>
        <v/>
      </c>
      <c r="O153" s="21"/>
      <c r="P153" s="21"/>
      <c r="Q153" s="22"/>
      <c r="R153" s="22"/>
      <c r="S153" s="23"/>
      <c r="T153" s="21"/>
      <c r="U153" s="21"/>
      <c r="V153" s="21"/>
      <c r="W153" s="21"/>
      <c r="X153" s="25" t="str">
        <f>IF(OR(E153="",F153=""),"",IFERROR(VLOOKUP(E153&amp;"|"&amp;F153,'14_Compliance_Rules'!$A$7:$J$23,8,FALSE),""))</f>
        <v/>
      </c>
      <c r="Y153" s="21"/>
      <c r="Z153" s="21"/>
    </row>
    <row r="154" spans="1:26">
      <c r="A154" s="25" t="str">
        <f t="shared" si="12"/>
        <v/>
      </c>
      <c r="B154" s="21"/>
      <c r="C154" s="21"/>
      <c r="D154" s="25" t="str">
        <f>IF(C154="","",IFERROR(VLOOKUP(C154,'01_Setup'!$B$19:$D$28,2,FALSE)&amp;"",""))</f>
        <v/>
      </c>
      <c r="E154" s="25" t="str">
        <f>IF(C154="","",IFERROR(VLOOKUP(C154,'01_Setup'!$B$19:$D$28,3,FALSE),""))</f>
        <v/>
      </c>
      <c r="F154" s="21"/>
      <c r="G154" s="21"/>
      <c r="H154" s="21"/>
      <c r="I154" s="22"/>
      <c r="J154" s="22"/>
      <c r="K154" s="25" t="str">
        <f>IF(OR(E154="",F154=""),"",IFERROR(VLOOKUP(E154&amp;"|"&amp;F154,'14_Compliance_Rules'!$A$7:$J$23,5,FALSE),""))</f>
        <v/>
      </c>
      <c r="L154" s="26" t="str">
        <f t="shared" si="13"/>
        <v/>
      </c>
      <c r="M154" s="25" t="str">
        <f>IF(L154="","",L154-'01_Setup'!$B$6)</f>
        <v/>
      </c>
      <c r="N154" s="25" t="str">
        <f t="shared" si="14"/>
        <v/>
      </c>
      <c r="O154" s="21"/>
      <c r="P154" s="21"/>
      <c r="Q154" s="22"/>
      <c r="R154" s="22"/>
      <c r="S154" s="23"/>
      <c r="T154" s="21"/>
      <c r="U154" s="21"/>
      <c r="V154" s="21"/>
      <c r="W154" s="21"/>
      <c r="X154" s="25" t="str">
        <f>IF(OR(E154="",F154=""),"",IFERROR(VLOOKUP(E154&amp;"|"&amp;F154,'14_Compliance_Rules'!$A$7:$J$23,8,FALSE),""))</f>
        <v/>
      </c>
      <c r="Y154" s="21"/>
      <c r="Z154" s="21"/>
    </row>
    <row r="155" spans="1:26">
      <c r="A155" s="25" t="str">
        <f t="shared" si="12"/>
        <v/>
      </c>
      <c r="B155" s="21"/>
      <c r="C155" s="21"/>
      <c r="D155" s="25" t="str">
        <f>IF(C155="","",IFERROR(VLOOKUP(C155,'01_Setup'!$B$19:$D$28,2,FALSE)&amp;"",""))</f>
        <v/>
      </c>
      <c r="E155" s="25" t="str">
        <f>IF(C155="","",IFERROR(VLOOKUP(C155,'01_Setup'!$B$19:$D$28,3,FALSE),""))</f>
        <v/>
      </c>
      <c r="F155" s="21"/>
      <c r="G155" s="21"/>
      <c r="H155" s="21"/>
      <c r="I155" s="22"/>
      <c r="J155" s="22"/>
      <c r="K155" s="25" t="str">
        <f>IF(OR(E155="",F155=""),"",IFERROR(VLOOKUP(E155&amp;"|"&amp;F155,'14_Compliance_Rules'!$A$7:$J$23,5,FALSE),""))</f>
        <v/>
      </c>
      <c r="L155" s="26" t="str">
        <f t="shared" si="13"/>
        <v/>
      </c>
      <c r="M155" s="25" t="str">
        <f>IF(L155="","",L155-'01_Setup'!$B$6)</f>
        <v/>
      </c>
      <c r="N155" s="25" t="str">
        <f t="shared" si="14"/>
        <v/>
      </c>
      <c r="O155" s="21"/>
      <c r="P155" s="21"/>
      <c r="Q155" s="22"/>
      <c r="R155" s="22"/>
      <c r="S155" s="23"/>
      <c r="T155" s="21"/>
      <c r="U155" s="21"/>
      <c r="V155" s="21"/>
      <c r="W155" s="21"/>
      <c r="X155" s="25" t="str">
        <f>IF(OR(E155="",F155=""),"",IFERROR(VLOOKUP(E155&amp;"|"&amp;F155,'14_Compliance_Rules'!$A$7:$J$23,8,FALSE),""))</f>
        <v/>
      </c>
      <c r="Y155" s="21"/>
      <c r="Z155" s="21"/>
    </row>
    <row r="156" spans="1:26">
      <c r="A156" s="25" t="str">
        <f t="shared" si="12"/>
        <v/>
      </c>
      <c r="B156" s="21"/>
      <c r="C156" s="21"/>
      <c r="D156" s="25" t="str">
        <f>IF(C156="","",IFERROR(VLOOKUP(C156,'01_Setup'!$B$19:$D$28,2,FALSE)&amp;"",""))</f>
        <v/>
      </c>
      <c r="E156" s="25" t="str">
        <f>IF(C156="","",IFERROR(VLOOKUP(C156,'01_Setup'!$B$19:$D$28,3,FALSE),""))</f>
        <v/>
      </c>
      <c r="F156" s="21"/>
      <c r="G156" s="21"/>
      <c r="H156" s="21"/>
      <c r="I156" s="22"/>
      <c r="J156" s="22"/>
      <c r="K156" s="25" t="str">
        <f>IF(OR(E156="",F156=""),"",IFERROR(VLOOKUP(E156&amp;"|"&amp;F156,'14_Compliance_Rules'!$A$7:$J$23,5,FALSE),""))</f>
        <v/>
      </c>
      <c r="L156" s="26" t="str">
        <f t="shared" si="13"/>
        <v/>
      </c>
      <c r="M156" s="25" t="str">
        <f>IF(L156="","",L156-'01_Setup'!$B$6)</f>
        <v/>
      </c>
      <c r="N156" s="25" t="str">
        <f t="shared" si="14"/>
        <v/>
      </c>
      <c r="O156" s="21"/>
      <c r="P156" s="21"/>
      <c r="Q156" s="22"/>
      <c r="R156" s="22"/>
      <c r="S156" s="23"/>
      <c r="T156" s="21"/>
      <c r="U156" s="21"/>
      <c r="V156" s="21"/>
      <c r="W156" s="21"/>
      <c r="X156" s="25" t="str">
        <f>IF(OR(E156="",F156=""),"",IFERROR(VLOOKUP(E156&amp;"|"&amp;F156,'14_Compliance_Rules'!$A$7:$J$23,8,FALSE),""))</f>
        <v/>
      </c>
      <c r="Y156" s="21"/>
      <c r="Z156" s="21"/>
    </row>
  </sheetData>
  <sheetProtection sheet="1" objects="1" scenarios="1" sort="0" autoFilter="0"/>
  <mergeCells count="2">
    <mergeCell ref="A1:Z1"/>
    <mergeCell ref="A3:Z4"/>
  </mergeCells>
  <conditionalFormatting sqref="N7:N156">
    <cfRule type="expression" dxfId="272" priority="1">
      <formula>N7="Overdue"</formula>
    </cfRule>
    <cfRule type="expression" dxfId="271" priority="2">
      <formula>OR(N7="Due within 30 days",N7="Due within 90 days")</formula>
    </cfRule>
    <cfRule type="expression" dxfId="270" priority="3">
      <formula>N7="Current"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xr:uid="{00000000-0002-0000-0400-000000000000}">
          <x14:formula1>
            <xm:f>'99_Lists'!$A$4:$A$5</xm:f>
          </x14:formula1>
          <xm:sqref>B7:B156</xm:sqref>
        </x14:dataValidation>
        <x14:dataValidation type="list" xr:uid="{00000000-0002-0000-0400-000001000000}">
          <x14:formula1>
            <xm:f>'01_Setup'!$B$19:$B$28</xm:f>
          </x14:formula1>
          <xm:sqref>C7:C156</xm:sqref>
        </x14:dataValidation>
        <x14:dataValidation type="list" xr:uid="{00000000-0002-0000-0400-000002000000}">
          <x14:formula1>
            <xm:f>'99_Lists'!$U$4:$U$24</xm:f>
          </x14:formula1>
          <xm:sqref>F7:F156</xm:sqref>
        </x14:dataValidation>
        <x14:dataValidation type="list" xr:uid="{00000000-0002-0000-0400-000003000000}">
          <x14:formula1>
            <xm:f>'99_Lists'!$G$4:$G$10</xm:f>
          </x14:formula1>
          <xm:sqref>G7:G156</xm:sqref>
        </x14:dataValidation>
        <x14:dataValidation type="list" xr:uid="{00000000-0002-0000-0400-000004000000}">
          <x14:formula1>
            <xm:f>'99_Lists'!$H$4:$H$7</xm:f>
          </x14:formula1>
          <xm:sqref>H7:H156</xm:sqref>
        </x14:dataValidation>
        <x14:dataValidation type="list" xr:uid="{00000000-0002-0000-0400-000005000000}">
          <x14:formula1>
            <xm:f>'99_Lists'!$I$4:$I$10</xm:f>
          </x14:formula1>
          <xm:sqref>O7:O156</xm:sqref>
        </x14:dataValidation>
        <x14:dataValidation type="list" xr:uid="{00000000-0002-0000-0400-000006000000}">
          <x14:formula1>
            <xm:f>'99_Lists'!$J$4:$J$6</xm:f>
          </x14:formula1>
          <xm:sqref>V7:V156</xm:sqref>
        </x14:dataValidation>
        <x14:dataValidation type="list" xr:uid="{00000000-0002-0000-0400-000007000000}">
          <x14:formula1>
            <xm:f>'99_Lists'!$E$4:$E$8</xm:f>
          </x14:formula1>
          <xm:sqref>Y7:Y156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156"/>
  <sheetViews>
    <sheetView workbookViewId="0">
      <selection sqref="A1:Z1"/>
    </sheetView>
  </sheetViews>
  <sheetFormatPr defaultRowHeight="14.25"/>
  <cols>
    <col min="1" max="2" width="14" customWidth="1"/>
    <col min="3" max="3" width="24" customWidth="1"/>
    <col min="4" max="6" width="18" customWidth="1"/>
    <col min="7" max="8" width="22" customWidth="1"/>
    <col min="9" max="13" width="18" customWidth="1"/>
    <col min="14" max="19" width="14" customWidth="1"/>
    <col min="20" max="23" width="22" customWidth="1"/>
    <col min="24" max="24" width="14" customWidth="1"/>
    <col min="25" max="25" width="18" customWidth="1"/>
    <col min="26" max="26" width="16" customWidth="1"/>
  </cols>
  <sheetData>
    <row r="1" spans="1:48" ht="27.95" customHeight="1">
      <c r="A1" s="18" t="s">
        <v>184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48">
      <c r="A3" s="4" t="s">
        <v>185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4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48" ht="45">
      <c r="A6" s="6" t="s">
        <v>186</v>
      </c>
      <c r="B6" s="6" t="s">
        <v>73</v>
      </c>
      <c r="C6" s="6" t="s">
        <v>74</v>
      </c>
      <c r="D6" s="6" t="s">
        <v>75</v>
      </c>
      <c r="E6" s="6" t="s">
        <v>187</v>
      </c>
      <c r="F6" s="6" t="s">
        <v>188</v>
      </c>
      <c r="G6" s="6" t="s">
        <v>189</v>
      </c>
      <c r="H6" s="6" t="s">
        <v>190</v>
      </c>
      <c r="I6" s="6" t="s">
        <v>191</v>
      </c>
      <c r="J6" s="6" t="s">
        <v>192</v>
      </c>
      <c r="K6" s="6" t="s">
        <v>193</v>
      </c>
      <c r="L6" s="6" t="s">
        <v>194</v>
      </c>
      <c r="M6" s="6" t="s">
        <v>195</v>
      </c>
      <c r="N6" s="6" t="s">
        <v>196</v>
      </c>
      <c r="O6" s="6" t="s">
        <v>197</v>
      </c>
      <c r="P6" s="6" t="s">
        <v>198</v>
      </c>
      <c r="Q6" s="6" t="s">
        <v>199</v>
      </c>
      <c r="R6" s="6" t="s">
        <v>200</v>
      </c>
      <c r="S6" s="6" t="s">
        <v>201</v>
      </c>
      <c r="T6" s="6" t="s">
        <v>202</v>
      </c>
      <c r="U6" s="6" t="s">
        <v>203</v>
      </c>
      <c r="V6" s="6" t="s">
        <v>204</v>
      </c>
      <c r="W6" s="6" t="s">
        <v>205</v>
      </c>
      <c r="X6" s="6" t="s">
        <v>206</v>
      </c>
      <c r="Y6" s="6" t="s">
        <v>181</v>
      </c>
      <c r="Z6" s="6" t="s">
        <v>207</v>
      </c>
    </row>
    <row r="7" spans="1:48">
      <c r="A7" s="25" t="str">
        <f t="shared" ref="A7:A38" si="0">IF(B7="","","ALM-"&amp;TEXT(ROW()-6,"000"))</f>
        <v/>
      </c>
      <c r="B7" s="21"/>
      <c r="C7" s="25" t="str">
        <f>IF(B7="","",IFERROR(VLOOKUP(B7,'01_Setup'!$B$19:$D$28,2,FALSE)&amp;"",""))</f>
        <v/>
      </c>
      <c r="D7" s="25" t="str">
        <f>IF(B7="","",IFERROR(VLOOKUP(B7,'01_Setup'!$B$19:$D$28,3,FALSE),""))</f>
        <v/>
      </c>
      <c r="E7" s="21"/>
      <c r="F7" s="21"/>
      <c r="G7" s="21"/>
      <c r="H7" s="21"/>
      <c r="I7" s="21"/>
      <c r="J7" s="21"/>
      <c r="K7" s="21"/>
      <c r="L7" s="21"/>
      <c r="M7" s="21"/>
      <c r="N7" s="22"/>
      <c r="O7" s="21"/>
      <c r="P7" s="26" t="str">
        <f t="shared" ref="P7:P38" si="1">IF(OR(N7="",O7=""),"",DATE(YEAR(N7)+O7,MONTH(N7),DAY(N7)))</f>
        <v/>
      </c>
      <c r="Q7" s="22"/>
      <c r="R7" s="21"/>
      <c r="S7" s="22"/>
      <c r="T7" s="21"/>
      <c r="U7" s="21"/>
      <c r="V7" s="21"/>
      <c r="W7" s="21"/>
      <c r="X7" s="22"/>
      <c r="Y7" s="21"/>
      <c r="Z7" s="25" t="str">
        <f>IF(B7="","",IF(AND(P7&lt;&gt;"",P7&lt;'01_Setup'!$B$6),"Replace overdue",IF(AND(S7&lt;&gt;"",S7&lt;'01_Setup'!$B$6),"Test overdue",IF(OR(P7&lt;&gt;"",S7&lt;&gt;""),"In service","Review"))))</f>
        <v/>
      </c>
    </row>
    <row r="8" spans="1:48">
      <c r="A8" s="25" t="str">
        <f t="shared" si="0"/>
        <v/>
      </c>
      <c r="B8" s="21"/>
      <c r="C8" s="25" t="str">
        <f>IF(B8="","",IFERROR(VLOOKUP(B8,'01_Setup'!$B$19:$D$28,2,FALSE)&amp;"",""))</f>
        <v/>
      </c>
      <c r="D8" s="25" t="str">
        <f>IF(B8="","",IFERROR(VLOOKUP(B8,'01_Setup'!$B$19:$D$28,3,FALSE),""))</f>
        <v/>
      </c>
      <c r="E8" s="21"/>
      <c r="F8" s="21"/>
      <c r="G8" s="21"/>
      <c r="H8" s="21"/>
      <c r="I8" s="21"/>
      <c r="J8" s="21"/>
      <c r="K8" s="21"/>
      <c r="L8" s="21"/>
      <c r="M8" s="21"/>
      <c r="N8" s="22"/>
      <c r="O8" s="21"/>
      <c r="P8" s="26" t="str">
        <f t="shared" si="1"/>
        <v/>
      </c>
      <c r="Q8" s="22"/>
      <c r="R8" s="21"/>
      <c r="S8" s="26" t="str">
        <f t="shared" ref="S8:S39" si="2">IF(OR(Q8="",R8=""),"",DATE(YEAR(Q8),MONTH(Q8)+R8,DAY(Q8)))</f>
        <v/>
      </c>
      <c r="T8" s="21"/>
      <c r="U8" s="21"/>
      <c r="V8" s="21"/>
      <c r="W8" s="21"/>
      <c r="X8" s="22"/>
      <c r="Y8" s="21"/>
      <c r="Z8" s="25" t="str">
        <f>IF(B8="","",IF(AND(P8&lt;&gt;"",P8&lt;'01_Setup'!$B$6),"Replace overdue",IF(AND(S8&lt;&gt;"",S8&lt;'01_Setup'!$B$6),"Test overdue",IF(OR(P8&lt;&gt;"",S8&lt;&gt;""),"In service","Review"))))</f>
        <v/>
      </c>
    </row>
    <row r="9" spans="1:48">
      <c r="A9" s="25" t="str">
        <f t="shared" si="0"/>
        <v/>
      </c>
      <c r="B9" s="21"/>
      <c r="C9" s="25" t="str">
        <f>IF(B9="","",IFERROR(VLOOKUP(B9,'01_Setup'!$B$19:$D$28,2,FALSE)&amp;"",""))</f>
        <v/>
      </c>
      <c r="D9" s="25" t="str">
        <f>IF(B9="","",IFERROR(VLOOKUP(B9,'01_Setup'!$B$19:$D$28,3,FALSE),""))</f>
        <v/>
      </c>
      <c r="E9" s="21"/>
      <c r="F9" s="21"/>
      <c r="G9" s="21"/>
      <c r="H9" s="21"/>
      <c r="I9" s="21"/>
      <c r="J9" s="21"/>
      <c r="K9" s="21"/>
      <c r="L9" s="21"/>
      <c r="M9" s="21"/>
      <c r="N9" s="22"/>
      <c r="O9" s="21"/>
      <c r="P9" s="26" t="str">
        <f t="shared" si="1"/>
        <v/>
      </c>
      <c r="Q9" s="22"/>
      <c r="R9" s="21"/>
      <c r="S9" s="26" t="str">
        <f t="shared" si="2"/>
        <v/>
      </c>
      <c r="T9" s="21"/>
      <c r="U9" s="21"/>
      <c r="V9" s="21"/>
      <c r="W9" s="21"/>
      <c r="X9" s="22"/>
      <c r="Y9" s="21"/>
      <c r="Z9" s="25" t="str">
        <f>IF(B9="","",IF(AND(P9&lt;&gt;"",P9&lt;'01_Setup'!$B$6),"Replace overdue",IF(AND(S9&lt;&gt;"",S9&lt;'01_Setup'!$B$6),"Test overdue",IF(OR(P9&lt;&gt;"",S9&lt;&gt;""),"In service","Review"))))</f>
        <v/>
      </c>
    </row>
    <row r="10" spans="1:48">
      <c r="A10" s="25" t="str">
        <f t="shared" si="0"/>
        <v/>
      </c>
      <c r="B10" s="21"/>
      <c r="C10" s="25" t="str">
        <f>IF(B10="","",IFERROR(VLOOKUP(B10,'01_Setup'!$B$19:$D$28,2,FALSE)&amp;"",""))</f>
        <v/>
      </c>
      <c r="D10" s="25" t="str">
        <f>IF(B10="","",IFERROR(VLOOKUP(B10,'01_Setup'!$B$19:$D$28,3,FALSE),""))</f>
        <v/>
      </c>
      <c r="E10" s="21"/>
      <c r="F10" s="21"/>
      <c r="G10" s="21"/>
      <c r="H10" s="21"/>
      <c r="I10" s="21"/>
      <c r="J10" s="21"/>
      <c r="K10" s="21"/>
      <c r="L10" s="21"/>
      <c r="M10" s="21"/>
      <c r="N10" s="22"/>
      <c r="O10" s="21"/>
      <c r="P10" s="26" t="str">
        <f t="shared" si="1"/>
        <v/>
      </c>
      <c r="Q10" s="22"/>
      <c r="R10" s="21"/>
      <c r="S10" s="26" t="str">
        <f t="shared" si="2"/>
        <v/>
      </c>
      <c r="T10" s="21"/>
      <c r="U10" s="21"/>
      <c r="V10" s="21"/>
      <c r="W10" s="21"/>
      <c r="X10" s="22"/>
      <c r="Y10" s="21"/>
      <c r="Z10" s="25" t="str">
        <f>IF(B10="","",IF(AND(P10&lt;&gt;"",P10&lt;'01_Setup'!$B$6),"Replace overdue",IF(AND(S10&lt;&gt;"",S10&lt;'01_Setup'!$B$6),"Test overdue",IF(OR(P10&lt;&gt;"",S10&lt;&gt;""),"In service","Review"))))</f>
        <v/>
      </c>
    </row>
    <row r="11" spans="1:48">
      <c r="A11" s="25" t="str">
        <f t="shared" si="0"/>
        <v/>
      </c>
      <c r="B11" s="21"/>
      <c r="C11" s="25" t="str">
        <f>IF(B11="","",IFERROR(VLOOKUP(B11,'01_Setup'!$B$19:$D$28,2,FALSE)&amp;"",""))</f>
        <v/>
      </c>
      <c r="D11" s="25" t="str">
        <f>IF(B11="","",IFERROR(VLOOKUP(B11,'01_Setup'!$B$19:$D$28,3,FALSE),""))</f>
        <v/>
      </c>
      <c r="E11" s="21"/>
      <c r="F11" s="21"/>
      <c r="G11" s="21"/>
      <c r="H11" s="21"/>
      <c r="I11" s="21"/>
      <c r="J11" s="21"/>
      <c r="K11" s="21"/>
      <c r="L11" s="21"/>
      <c r="M11" s="21"/>
      <c r="N11" s="22"/>
      <c r="O11" s="21"/>
      <c r="P11" s="26" t="str">
        <f t="shared" si="1"/>
        <v/>
      </c>
      <c r="Q11" s="22"/>
      <c r="R11" s="21"/>
      <c r="S11" s="26" t="str">
        <f t="shared" si="2"/>
        <v/>
      </c>
      <c r="T11" s="21"/>
      <c r="U11" s="21"/>
      <c r="V11" s="21"/>
      <c r="W11" s="21"/>
      <c r="X11" s="22"/>
      <c r="Y11" s="21"/>
      <c r="Z11" s="25" t="str">
        <f>IF(B11="","",IF(AND(P11&lt;&gt;"",P11&lt;'01_Setup'!$B$6),"Replace overdue",IF(AND(S11&lt;&gt;"",S11&lt;'01_Setup'!$B$6),"Test overdue",IF(OR(P11&lt;&gt;"",S11&lt;&gt;""),"In service","Review"))))</f>
        <v/>
      </c>
    </row>
    <row r="12" spans="1:48">
      <c r="A12" s="25" t="str">
        <f t="shared" si="0"/>
        <v/>
      </c>
      <c r="B12" s="21"/>
      <c r="C12" s="25" t="str">
        <f>IF(B12="","",IFERROR(VLOOKUP(B12,'01_Setup'!$B$19:$D$28,2,FALSE)&amp;"",""))</f>
        <v/>
      </c>
      <c r="D12" s="25" t="str">
        <f>IF(B12="","",IFERROR(VLOOKUP(B12,'01_Setup'!$B$19:$D$28,3,FALSE),""))</f>
        <v/>
      </c>
      <c r="E12" s="21"/>
      <c r="F12" s="21"/>
      <c r="G12" s="21"/>
      <c r="H12" s="21"/>
      <c r="I12" s="21"/>
      <c r="J12" s="21"/>
      <c r="K12" s="21"/>
      <c r="L12" s="21"/>
      <c r="M12" s="21"/>
      <c r="N12" s="22"/>
      <c r="O12" s="21"/>
      <c r="P12" s="26" t="str">
        <f t="shared" si="1"/>
        <v/>
      </c>
      <c r="Q12" s="22"/>
      <c r="R12" s="21"/>
      <c r="S12" s="26" t="str">
        <f t="shared" si="2"/>
        <v/>
      </c>
      <c r="T12" s="21"/>
      <c r="U12" s="21"/>
      <c r="V12" s="21"/>
      <c r="W12" s="21"/>
      <c r="X12" s="22"/>
      <c r="Y12" s="21"/>
      <c r="Z12" s="25" t="str">
        <f>IF(B12="","",IF(AND(P12&lt;&gt;"",P12&lt;'01_Setup'!$B$6),"Replace overdue",IF(AND(S12&lt;&gt;"",S12&lt;'01_Setup'!$B$6),"Test overdue",IF(OR(P12&lt;&gt;"",S12&lt;&gt;""),"In service","Review"))))</f>
        <v/>
      </c>
    </row>
    <row r="13" spans="1:48">
      <c r="A13" s="25" t="str">
        <f t="shared" si="0"/>
        <v/>
      </c>
      <c r="B13" s="21"/>
      <c r="C13" s="25" t="str">
        <f>IF(B13="","",IFERROR(VLOOKUP(B13,'01_Setup'!$B$19:$D$28,2,FALSE)&amp;"",""))</f>
        <v/>
      </c>
      <c r="D13" s="25" t="str">
        <f>IF(B13="","",IFERROR(VLOOKUP(B13,'01_Setup'!$B$19:$D$28,3,FALSE),""))</f>
        <v/>
      </c>
      <c r="E13" s="21"/>
      <c r="F13" s="21"/>
      <c r="G13" s="21"/>
      <c r="H13" s="21"/>
      <c r="I13" s="21"/>
      <c r="J13" s="21"/>
      <c r="K13" s="21"/>
      <c r="L13" s="21"/>
      <c r="M13" s="21"/>
      <c r="N13" s="22"/>
      <c r="O13" s="21"/>
      <c r="P13" s="26" t="str">
        <f t="shared" si="1"/>
        <v/>
      </c>
      <c r="Q13" s="22"/>
      <c r="R13" s="21"/>
      <c r="S13" s="26" t="str">
        <f t="shared" si="2"/>
        <v/>
      </c>
      <c r="T13" s="21"/>
      <c r="U13" s="21"/>
      <c r="V13" s="21"/>
      <c r="W13" s="21"/>
      <c r="X13" s="22"/>
      <c r="Y13" s="21"/>
      <c r="Z13" s="25" t="str">
        <f>IF(B13="","",IF(AND(P13&lt;&gt;"",P13&lt;'01_Setup'!$B$6),"Replace overdue",IF(AND(S13&lt;&gt;"",S13&lt;'01_Setup'!$B$6),"Test overdue",IF(OR(P13&lt;&gt;"",S13&lt;&gt;""),"In service","Review"))))</f>
        <v/>
      </c>
    </row>
    <row r="14" spans="1:48">
      <c r="A14" s="25" t="str">
        <f t="shared" si="0"/>
        <v/>
      </c>
      <c r="B14" s="21"/>
      <c r="C14" s="25" t="str">
        <f>IF(B14="","",IFERROR(VLOOKUP(B14,'01_Setup'!$B$19:$D$28,2,FALSE)&amp;"",""))</f>
        <v/>
      </c>
      <c r="D14" s="25" t="str">
        <f>IF(B14="","",IFERROR(VLOOKUP(B14,'01_Setup'!$B$19:$D$28,3,FALSE),""))</f>
        <v/>
      </c>
      <c r="E14" s="21"/>
      <c r="F14" s="21"/>
      <c r="G14" s="21"/>
      <c r="H14" s="21"/>
      <c r="I14" s="21"/>
      <c r="J14" s="21"/>
      <c r="K14" s="21"/>
      <c r="L14" s="21"/>
      <c r="M14" s="21"/>
      <c r="N14" s="22"/>
      <c r="O14" s="21"/>
      <c r="P14" s="26" t="str">
        <f t="shared" si="1"/>
        <v/>
      </c>
      <c r="Q14" s="22"/>
      <c r="R14" s="21"/>
      <c r="S14" s="26" t="str">
        <f t="shared" si="2"/>
        <v/>
      </c>
      <c r="T14" s="21"/>
      <c r="U14" s="21"/>
      <c r="V14" s="21"/>
      <c r="W14" s="21"/>
      <c r="X14" s="22"/>
      <c r="Y14" s="21"/>
      <c r="Z14" s="25" t="str">
        <f>IF(B14="","",IF(AND(P14&lt;&gt;"",P14&lt;'01_Setup'!$B$6),"Replace overdue",IF(AND(S14&lt;&gt;"",S14&lt;'01_Setup'!$B$6),"Test overdue",IF(OR(P14&lt;&gt;"",S14&lt;&gt;""),"In service","Review"))))</f>
        <v/>
      </c>
    </row>
    <row r="15" spans="1:48">
      <c r="A15" s="25" t="str">
        <f t="shared" si="0"/>
        <v/>
      </c>
      <c r="B15" s="21"/>
      <c r="C15" s="25" t="str">
        <f>IF(B15="","",IFERROR(VLOOKUP(B15,'01_Setup'!$B$19:$D$28,2,FALSE)&amp;"",""))</f>
        <v/>
      </c>
      <c r="D15" s="25" t="str">
        <f>IF(B15="","",IFERROR(VLOOKUP(B15,'01_Setup'!$B$19:$D$28,3,FALSE),""))</f>
        <v/>
      </c>
      <c r="E15" s="21"/>
      <c r="F15" s="21"/>
      <c r="G15" s="21"/>
      <c r="H15" s="21"/>
      <c r="I15" s="21"/>
      <c r="J15" s="21"/>
      <c r="K15" s="21"/>
      <c r="L15" s="21"/>
      <c r="M15" s="21"/>
      <c r="N15" s="22"/>
      <c r="O15" s="21"/>
      <c r="P15" s="26" t="str">
        <f t="shared" si="1"/>
        <v/>
      </c>
      <c r="Q15" s="22"/>
      <c r="R15" s="21"/>
      <c r="S15" s="26" t="str">
        <f t="shared" si="2"/>
        <v/>
      </c>
      <c r="T15" s="21"/>
      <c r="U15" s="21"/>
      <c r="V15" s="21"/>
      <c r="W15" s="21"/>
      <c r="X15" s="22"/>
      <c r="Y15" s="21"/>
      <c r="Z15" s="25" t="str">
        <f>IF(B15="","",IF(AND(P15&lt;&gt;"",P15&lt;'01_Setup'!$B$6),"Replace overdue",IF(AND(S15&lt;&gt;"",S15&lt;'01_Setup'!$B$6),"Test overdue",IF(OR(P15&lt;&gt;"",S15&lt;&gt;""),"In service","Review"))))</f>
        <v/>
      </c>
    </row>
    <row r="16" spans="1:48">
      <c r="A16" s="25" t="str">
        <f t="shared" si="0"/>
        <v/>
      </c>
      <c r="B16" s="21"/>
      <c r="C16" s="25" t="str">
        <f>IF(B16="","",IFERROR(VLOOKUP(B16,'01_Setup'!$B$19:$D$28,2,FALSE)&amp;"",""))</f>
        <v/>
      </c>
      <c r="D16" s="25" t="str">
        <f>IF(B16="","",IFERROR(VLOOKUP(B16,'01_Setup'!$B$19:$D$28,3,FALSE),""))</f>
        <v/>
      </c>
      <c r="E16" s="21"/>
      <c r="F16" s="21"/>
      <c r="G16" s="21"/>
      <c r="H16" s="21"/>
      <c r="I16" s="21"/>
      <c r="J16" s="21"/>
      <c r="K16" s="21"/>
      <c r="L16" s="21"/>
      <c r="M16" s="21"/>
      <c r="N16" s="22"/>
      <c r="O16" s="21"/>
      <c r="P16" s="26" t="str">
        <f t="shared" si="1"/>
        <v/>
      </c>
      <c r="Q16" s="22"/>
      <c r="R16" s="21"/>
      <c r="S16" s="26" t="str">
        <f t="shared" si="2"/>
        <v/>
      </c>
      <c r="T16" s="21"/>
      <c r="U16" s="21"/>
      <c r="V16" s="21"/>
      <c r="W16" s="21"/>
      <c r="X16" s="22"/>
      <c r="Y16" s="21"/>
      <c r="Z16" s="25" t="str">
        <f>IF(B16="","",IF(AND(P16&lt;&gt;"",P16&lt;'01_Setup'!$B$6),"Replace overdue",IF(AND(S16&lt;&gt;"",S16&lt;'01_Setup'!$B$6),"Test overdue",IF(OR(P16&lt;&gt;"",S16&lt;&gt;""),"In service","Review"))))</f>
        <v/>
      </c>
    </row>
    <row r="17" spans="1:26">
      <c r="A17" s="25" t="str">
        <f t="shared" si="0"/>
        <v/>
      </c>
      <c r="B17" s="21"/>
      <c r="C17" s="25" t="str">
        <f>IF(B17="","",IFERROR(VLOOKUP(B17,'01_Setup'!$B$19:$D$28,2,FALSE)&amp;"",""))</f>
        <v/>
      </c>
      <c r="D17" s="25" t="str">
        <f>IF(B17="","",IFERROR(VLOOKUP(B17,'01_Setup'!$B$19:$D$28,3,FALSE),""))</f>
        <v/>
      </c>
      <c r="E17" s="21"/>
      <c r="F17" s="21"/>
      <c r="G17" s="21"/>
      <c r="H17" s="21"/>
      <c r="I17" s="21"/>
      <c r="J17" s="21"/>
      <c r="K17" s="21"/>
      <c r="L17" s="21"/>
      <c r="M17" s="21"/>
      <c r="N17" s="22"/>
      <c r="O17" s="21"/>
      <c r="P17" s="26" t="str">
        <f t="shared" si="1"/>
        <v/>
      </c>
      <c r="Q17" s="22"/>
      <c r="R17" s="21"/>
      <c r="S17" s="26" t="str">
        <f t="shared" si="2"/>
        <v/>
      </c>
      <c r="T17" s="21"/>
      <c r="U17" s="21"/>
      <c r="V17" s="21"/>
      <c r="W17" s="21"/>
      <c r="X17" s="22"/>
      <c r="Y17" s="21"/>
      <c r="Z17" s="25" t="str">
        <f>IF(B17="","",IF(AND(P17&lt;&gt;"",P17&lt;'01_Setup'!$B$6),"Replace overdue",IF(AND(S17&lt;&gt;"",S17&lt;'01_Setup'!$B$6),"Test overdue",IF(OR(P17&lt;&gt;"",S17&lt;&gt;""),"In service","Review"))))</f>
        <v/>
      </c>
    </row>
    <row r="18" spans="1:26">
      <c r="A18" s="25" t="str">
        <f t="shared" si="0"/>
        <v/>
      </c>
      <c r="B18" s="21"/>
      <c r="C18" s="25" t="str">
        <f>IF(B18="","",IFERROR(VLOOKUP(B18,'01_Setup'!$B$19:$D$28,2,FALSE)&amp;"",""))</f>
        <v/>
      </c>
      <c r="D18" s="25" t="str">
        <f>IF(B18="","",IFERROR(VLOOKUP(B18,'01_Setup'!$B$19:$D$28,3,FALSE),""))</f>
        <v/>
      </c>
      <c r="E18" s="21"/>
      <c r="F18" s="21"/>
      <c r="G18" s="21"/>
      <c r="H18" s="21"/>
      <c r="I18" s="21"/>
      <c r="J18" s="21"/>
      <c r="K18" s="21"/>
      <c r="L18" s="21"/>
      <c r="M18" s="21"/>
      <c r="N18" s="22"/>
      <c r="O18" s="21"/>
      <c r="P18" s="26" t="str">
        <f t="shared" si="1"/>
        <v/>
      </c>
      <c r="Q18" s="22"/>
      <c r="R18" s="21"/>
      <c r="S18" s="26" t="str">
        <f t="shared" si="2"/>
        <v/>
      </c>
      <c r="T18" s="21"/>
      <c r="U18" s="21"/>
      <c r="V18" s="21"/>
      <c r="W18" s="21"/>
      <c r="X18" s="22"/>
      <c r="Y18" s="21"/>
      <c r="Z18" s="25" t="str">
        <f>IF(B18="","",IF(AND(P18&lt;&gt;"",P18&lt;'01_Setup'!$B$6),"Replace overdue",IF(AND(S18&lt;&gt;"",S18&lt;'01_Setup'!$B$6),"Test overdue",IF(OR(P18&lt;&gt;"",S18&lt;&gt;""),"In service","Review"))))</f>
        <v/>
      </c>
    </row>
    <row r="19" spans="1:26">
      <c r="A19" s="25" t="str">
        <f t="shared" si="0"/>
        <v/>
      </c>
      <c r="B19" s="21"/>
      <c r="C19" s="25" t="str">
        <f>IF(B19="","",IFERROR(VLOOKUP(B19,'01_Setup'!$B$19:$D$28,2,FALSE)&amp;"",""))</f>
        <v/>
      </c>
      <c r="D19" s="25" t="str">
        <f>IF(B19="","",IFERROR(VLOOKUP(B19,'01_Setup'!$B$19:$D$28,3,FALSE),""))</f>
        <v/>
      </c>
      <c r="E19" s="21"/>
      <c r="F19" s="21"/>
      <c r="G19" s="21"/>
      <c r="H19" s="21"/>
      <c r="I19" s="21"/>
      <c r="J19" s="21"/>
      <c r="K19" s="21"/>
      <c r="L19" s="21"/>
      <c r="M19" s="21"/>
      <c r="N19" s="22"/>
      <c r="O19" s="21"/>
      <c r="P19" s="26" t="str">
        <f t="shared" si="1"/>
        <v/>
      </c>
      <c r="Q19" s="22"/>
      <c r="R19" s="21"/>
      <c r="S19" s="26" t="str">
        <f t="shared" si="2"/>
        <v/>
      </c>
      <c r="T19" s="21"/>
      <c r="U19" s="21"/>
      <c r="V19" s="21"/>
      <c r="W19" s="21"/>
      <c r="X19" s="22"/>
      <c r="Y19" s="21"/>
      <c r="Z19" s="25" t="str">
        <f>IF(B19="","",IF(AND(P19&lt;&gt;"",P19&lt;'01_Setup'!$B$6),"Replace overdue",IF(AND(S19&lt;&gt;"",S19&lt;'01_Setup'!$B$6),"Test overdue",IF(OR(P19&lt;&gt;"",S19&lt;&gt;""),"In service","Review"))))</f>
        <v/>
      </c>
    </row>
    <row r="20" spans="1:26">
      <c r="A20" s="25" t="str">
        <f t="shared" si="0"/>
        <v/>
      </c>
      <c r="B20" s="21"/>
      <c r="C20" s="25" t="str">
        <f>IF(B20="","",IFERROR(VLOOKUP(B20,'01_Setup'!$B$19:$D$28,2,FALSE)&amp;"",""))</f>
        <v/>
      </c>
      <c r="D20" s="25" t="str">
        <f>IF(B20="","",IFERROR(VLOOKUP(B20,'01_Setup'!$B$19:$D$28,3,FALSE),""))</f>
        <v/>
      </c>
      <c r="E20" s="21"/>
      <c r="F20" s="21"/>
      <c r="G20" s="21"/>
      <c r="H20" s="21"/>
      <c r="I20" s="21"/>
      <c r="J20" s="21"/>
      <c r="K20" s="21"/>
      <c r="L20" s="21"/>
      <c r="M20" s="21"/>
      <c r="N20" s="22"/>
      <c r="O20" s="21"/>
      <c r="P20" s="26" t="str">
        <f t="shared" si="1"/>
        <v/>
      </c>
      <c r="Q20" s="22"/>
      <c r="R20" s="21"/>
      <c r="S20" s="26" t="str">
        <f t="shared" si="2"/>
        <v/>
      </c>
      <c r="T20" s="21"/>
      <c r="U20" s="21"/>
      <c r="V20" s="21"/>
      <c r="W20" s="21"/>
      <c r="X20" s="22"/>
      <c r="Y20" s="21"/>
      <c r="Z20" s="25" t="str">
        <f>IF(B20="","",IF(AND(P20&lt;&gt;"",P20&lt;'01_Setup'!$B$6),"Replace overdue",IF(AND(S20&lt;&gt;"",S20&lt;'01_Setup'!$B$6),"Test overdue",IF(OR(P20&lt;&gt;"",S20&lt;&gt;""),"In service","Review"))))</f>
        <v/>
      </c>
    </row>
    <row r="21" spans="1:26">
      <c r="A21" s="25" t="str">
        <f t="shared" si="0"/>
        <v/>
      </c>
      <c r="B21" s="21"/>
      <c r="C21" s="25" t="str">
        <f>IF(B21="","",IFERROR(VLOOKUP(B21,'01_Setup'!$B$19:$D$28,2,FALSE)&amp;"",""))</f>
        <v/>
      </c>
      <c r="D21" s="25" t="str">
        <f>IF(B21="","",IFERROR(VLOOKUP(B21,'01_Setup'!$B$19:$D$28,3,FALSE),""))</f>
        <v/>
      </c>
      <c r="E21" s="21"/>
      <c r="F21" s="21"/>
      <c r="G21" s="21"/>
      <c r="H21" s="21"/>
      <c r="I21" s="21"/>
      <c r="J21" s="21"/>
      <c r="K21" s="21"/>
      <c r="L21" s="21"/>
      <c r="M21" s="21"/>
      <c r="N21" s="22"/>
      <c r="O21" s="21"/>
      <c r="P21" s="26" t="str">
        <f t="shared" si="1"/>
        <v/>
      </c>
      <c r="Q21" s="22"/>
      <c r="R21" s="21"/>
      <c r="S21" s="26" t="str">
        <f t="shared" si="2"/>
        <v/>
      </c>
      <c r="T21" s="21"/>
      <c r="U21" s="21"/>
      <c r="V21" s="21"/>
      <c r="W21" s="21"/>
      <c r="X21" s="22"/>
      <c r="Y21" s="21"/>
      <c r="Z21" s="25" t="str">
        <f>IF(B21="","",IF(AND(P21&lt;&gt;"",P21&lt;'01_Setup'!$B$6),"Replace overdue",IF(AND(S21&lt;&gt;"",S21&lt;'01_Setup'!$B$6),"Test overdue",IF(OR(P21&lt;&gt;"",S21&lt;&gt;""),"In service","Review"))))</f>
        <v/>
      </c>
    </row>
    <row r="22" spans="1:26">
      <c r="A22" s="25" t="str">
        <f t="shared" si="0"/>
        <v/>
      </c>
      <c r="B22" s="21"/>
      <c r="C22" s="25" t="str">
        <f>IF(B22="","",IFERROR(VLOOKUP(B22,'01_Setup'!$B$19:$D$28,2,FALSE)&amp;"",""))</f>
        <v/>
      </c>
      <c r="D22" s="25" t="str">
        <f>IF(B22="","",IFERROR(VLOOKUP(B22,'01_Setup'!$B$19:$D$28,3,FALSE),""))</f>
        <v/>
      </c>
      <c r="E22" s="21"/>
      <c r="F22" s="21"/>
      <c r="G22" s="21"/>
      <c r="H22" s="21"/>
      <c r="I22" s="21"/>
      <c r="J22" s="21"/>
      <c r="K22" s="21"/>
      <c r="L22" s="21"/>
      <c r="M22" s="21"/>
      <c r="N22" s="22"/>
      <c r="O22" s="21"/>
      <c r="P22" s="26" t="str">
        <f t="shared" si="1"/>
        <v/>
      </c>
      <c r="Q22" s="22"/>
      <c r="R22" s="21"/>
      <c r="S22" s="26" t="str">
        <f t="shared" si="2"/>
        <v/>
      </c>
      <c r="T22" s="21"/>
      <c r="U22" s="21"/>
      <c r="V22" s="21"/>
      <c r="W22" s="21"/>
      <c r="X22" s="22"/>
      <c r="Y22" s="21"/>
      <c r="Z22" s="25" t="str">
        <f>IF(B22="","",IF(AND(P22&lt;&gt;"",P22&lt;'01_Setup'!$B$6),"Replace overdue",IF(AND(S22&lt;&gt;"",S22&lt;'01_Setup'!$B$6),"Test overdue",IF(OR(P22&lt;&gt;"",S22&lt;&gt;""),"In service","Review"))))</f>
        <v/>
      </c>
    </row>
    <row r="23" spans="1:26">
      <c r="A23" s="25" t="str">
        <f t="shared" si="0"/>
        <v/>
      </c>
      <c r="B23" s="21"/>
      <c r="C23" s="25" t="str">
        <f>IF(B23="","",IFERROR(VLOOKUP(B23,'01_Setup'!$B$19:$D$28,2,FALSE)&amp;"",""))</f>
        <v/>
      </c>
      <c r="D23" s="25" t="str">
        <f>IF(B23="","",IFERROR(VLOOKUP(B23,'01_Setup'!$B$19:$D$28,3,FALSE),""))</f>
        <v/>
      </c>
      <c r="E23" s="21"/>
      <c r="F23" s="21"/>
      <c r="G23" s="21"/>
      <c r="H23" s="21"/>
      <c r="I23" s="21"/>
      <c r="J23" s="21"/>
      <c r="K23" s="21"/>
      <c r="L23" s="21"/>
      <c r="M23" s="21"/>
      <c r="N23" s="22"/>
      <c r="O23" s="21"/>
      <c r="P23" s="26" t="str">
        <f t="shared" si="1"/>
        <v/>
      </c>
      <c r="Q23" s="22"/>
      <c r="R23" s="21"/>
      <c r="S23" s="26" t="str">
        <f t="shared" si="2"/>
        <v/>
      </c>
      <c r="T23" s="21"/>
      <c r="U23" s="21"/>
      <c r="V23" s="21"/>
      <c r="W23" s="21"/>
      <c r="X23" s="22"/>
      <c r="Y23" s="21"/>
      <c r="Z23" s="25" t="str">
        <f>IF(B23="","",IF(AND(P23&lt;&gt;"",P23&lt;'01_Setup'!$B$6),"Replace overdue",IF(AND(S23&lt;&gt;"",S23&lt;'01_Setup'!$B$6),"Test overdue",IF(OR(P23&lt;&gt;"",S23&lt;&gt;""),"In service","Review"))))</f>
        <v/>
      </c>
    </row>
    <row r="24" spans="1:26">
      <c r="A24" s="25" t="str">
        <f t="shared" si="0"/>
        <v/>
      </c>
      <c r="B24" s="21"/>
      <c r="C24" s="25" t="str">
        <f>IF(B24="","",IFERROR(VLOOKUP(B24,'01_Setup'!$B$19:$D$28,2,FALSE)&amp;"",""))</f>
        <v/>
      </c>
      <c r="D24" s="25" t="str">
        <f>IF(B24="","",IFERROR(VLOOKUP(B24,'01_Setup'!$B$19:$D$28,3,FALSE),""))</f>
        <v/>
      </c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1"/>
      <c r="P24" s="26" t="str">
        <f t="shared" si="1"/>
        <v/>
      </c>
      <c r="Q24" s="22"/>
      <c r="R24" s="21"/>
      <c r="S24" s="26" t="str">
        <f t="shared" si="2"/>
        <v/>
      </c>
      <c r="T24" s="21"/>
      <c r="U24" s="21"/>
      <c r="V24" s="21"/>
      <c r="W24" s="21"/>
      <c r="X24" s="22"/>
      <c r="Y24" s="21"/>
      <c r="Z24" s="25" t="str">
        <f>IF(B24="","",IF(AND(P24&lt;&gt;"",P24&lt;'01_Setup'!$B$6),"Replace overdue",IF(AND(S24&lt;&gt;"",S24&lt;'01_Setup'!$B$6),"Test overdue",IF(OR(P24&lt;&gt;"",S24&lt;&gt;""),"In service","Review"))))</f>
        <v/>
      </c>
    </row>
    <row r="25" spans="1:26">
      <c r="A25" s="25" t="str">
        <f t="shared" si="0"/>
        <v/>
      </c>
      <c r="B25" s="21"/>
      <c r="C25" s="25" t="str">
        <f>IF(B25="","",IFERROR(VLOOKUP(B25,'01_Setup'!$B$19:$D$28,2,FALSE)&amp;"",""))</f>
        <v/>
      </c>
      <c r="D25" s="25" t="str">
        <f>IF(B25="","",IFERROR(VLOOKUP(B25,'01_Setup'!$B$19:$D$28,3,FALSE),""))</f>
        <v/>
      </c>
      <c r="E25" s="21"/>
      <c r="F25" s="21"/>
      <c r="G25" s="21"/>
      <c r="H25" s="21"/>
      <c r="I25" s="21"/>
      <c r="J25" s="21"/>
      <c r="K25" s="21"/>
      <c r="L25" s="21"/>
      <c r="M25" s="21"/>
      <c r="N25" s="22"/>
      <c r="O25" s="21"/>
      <c r="P25" s="26" t="str">
        <f t="shared" si="1"/>
        <v/>
      </c>
      <c r="Q25" s="22"/>
      <c r="R25" s="21"/>
      <c r="S25" s="26" t="str">
        <f t="shared" si="2"/>
        <v/>
      </c>
      <c r="T25" s="21"/>
      <c r="U25" s="21"/>
      <c r="V25" s="21"/>
      <c r="W25" s="21"/>
      <c r="X25" s="22"/>
      <c r="Y25" s="21"/>
      <c r="Z25" s="25" t="str">
        <f>IF(B25="","",IF(AND(P25&lt;&gt;"",P25&lt;'01_Setup'!$B$6),"Replace overdue",IF(AND(S25&lt;&gt;"",S25&lt;'01_Setup'!$B$6),"Test overdue",IF(OR(P25&lt;&gt;"",S25&lt;&gt;""),"In service","Review"))))</f>
        <v/>
      </c>
    </row>
    <row r="26" spans="1:26">
      <c r="A26" s="25" t="str">
        <f t="shared" si="0"/>
        <v/>
      </c>
      <c r="B26" s="21"/>
      <c r="C26" s="25" t="str">
        <f>IF(B26="","",IFERROR(VLOOKUP(B26,'01_Setup'!$B$19:$D$28,2,FALSE)&amp;"",""))</f>
        <v/>
      </c>
      <c r="D26" s="25" t="str">
        <f>IF(B26="","",IFERROR(VLOOKUP(B26,'01_Setup'!$B$19:$D$28,3,FALSE),""))</f>
        <v/>
      </c>
      <c r="E26" s="21"/>
      <c r="F26" s="21"/>
      <c r="G26" s="21"/>
      <c r="H26" s="21"/>
      <c r="I26" s="21"/>
      <c r="J26" s="21"/>
      <c r="K26" s="21"/>
      <c r="L26" s="21"/>
      <c r="M26" s="21"/>
      <c r="N26" s="22"/>
      <c r="O26" s="21"/>
      <c r="P26" s="26" t="str">
        <f t="shared" si="1"/>
        <v/>
      </c>
      <c r="Q26" s="22"/>
      <c r="R26" s="21"/>
      <c r="S26" s="26" t="str">
        <f t="shared" si="2"/>
        <v/>
      </c>
      <c r="T26" s="21"/>
      <c r="U26" s="21"/>
      <c r="V26" s="21"/>
      <c r="W26" s="21"/>
      <c r="X26" s="22"/>
      <c r="Y26" s="21"/>
      <c r="Z26" s="25" t="str">
        <f>IF(B26="","",IF(AND(P26&lt;&gt;"",P26&lt;'01_Setup'!$B$6),"Replace overdue",IF(AND(S26&lt;&gt;"",S26&lt;'01_Setup'!$B$6),"Test overdue",IF(OR(P26&lt;&gt;"",S26&lt;&gt;""),"In service","Review"))))</f>
        <v/>
      </c>
    </row>
    <row r="27" spans="1:26">
      <c r="A27" s="25" t="str">
        <f t="shared" si="0"/>
        <v/>
      </c>
      <c r="B27" s="21"/>
      <c r="C27" s="25" t="str">
        <f>IF(B27="","",IFERROR(VLOOKUP(B27,'01_Setup'!$B$19:$D$28,2,FALSE)&amp;"",""))</f>
        <v/>
      </c>
      <c r="D27" s="25" t="str">
        <f>IF(B27="","",IFERROR(VLOOKUP(B27,'01_Setup'!$B$19:$D$28,3,FALSE),""))</f>
        <v/>
      </c>
      <c r="E27" s="21"/>
      <c r="F27" s="21"/>
      <c r="G27" s="21"/>
      <c r="H27" s="21"/>
      <c r="I27" s="21"/>
      <c r="J27" s="21"/>
      <c r="K27" s="21"/>
      <c r="L27" s="21"/>
      <c r="M27" s="21"/>
      <c r="N27" s="22"/>
      <c r="O27" s="21"/>
      <c r="P27" s="26" t="str">
        <f t="shared" si="1"/>
        <v/>
      </c>
      <c r="Q27" s="22"/>
      <c r="R27" s="21"/>
      <c r="S27" s="26" t="str">
        <f t="shared" si="2"/>
        <v/>
      </c>
      <c r="T27" s="21"/>
      <c r="U27" s="21"/>
      <c r="V27" s="21"/>
      <c r="W27" s="21"/>
      <c r="X27" s="22"/>
      <c r="Y27" s="21"/>
      <c r="Z27" s="25" t="str">
        <f>IF(B27="","",IF(AND(P27&lt;&gt;"",P27&lt;'01_Setup'!$B$6),"Replace overdue",IF(AND(S27&lt;&gt;"",S27&lt;'01_Setup'!$B$6),"Test overdue",IF(OR(P27&lt;&gt;"",S27&lt;&gt;""),"In service","Review"))))</f>
        <v/>
      </c>
    </row>
    <row r="28" spans="1:26">
      <c r="A28" s="25" t="str">
        <f t="shared" si="0"/>
        <v/>
      </c>
      <c r="B28" s="21"/>
      <c r="C28" s="25" t="str">
        <f>IF(B28="","",IFERROR(VLOOKUP(B28,'01_Setup'!$B$19:$D$28,2,FALSE)&amp;"",""))</f>
        <v/>
      </c>
      <c r="D28" s="25" t="str">
        <f>IF(B28="","",IFERROR(VLOOKUP(B28,'01_Setup'!$B$19:$D$28,3,FALSE),""))</f>
        <v/>
      </c>
      <c r="E28" s="21"/>
      <c r="F28" s="21"/>
      <c r="G28" s="21"/>
      <c r="H28" s="21"/>
      <c r="I28" s="21"/>
      <c r="J28" s="21"/>
      <c r="K28" s="21"/>
      <c r="L28" s="21"/>
      <c r="M28" s="21"/>
      <c r="N28" s="22"/>
      <c r="O28" s="21"/>
      <c r="P28" s="26" t="str">
        <f t="shared" si="1"/>
        <v/>
      </c>
      <c r="Q28" s="22"/>
      <c r="R28" s="21"/>
      <c r="S28" s="26" t="str">
        <f t="shared" si="2"/>
        <v/>
      </c>
      <c r="T28" s="21"/>
      <c r="U28" s="21"/>
      <c r="V28" s="21"/>
      <c r="W28" s="21"/>
      <c r="X28" s="22"/>
      <c r="Y28" s="21"/>
      <c r="Z28" s="25" t="str">
        <f>IF(B28="","",IF(AND(P28&lt;&gt;"",P28&lt;'01_Setup'!$B$6),"Replace overdue",IF(AND(S28&lt;&gt;"",S28&lt;'01_Setup'!$B$6),"Test overdue",IF(OR(P28&lt;&gt;"",S28&lt;&gt;""),"In service","Review"))))</f>
        <v/>
      </c>
    </row>
    <row r="29" spans="1:26">
      <c r="A29" s="25" t="str">
        <f t="shared" si="0"/>
        <v/>
      </c>
      <c r="B29" s="21"/>
      <c r="C29" s="25" t="str">
        <f>IF(B29="","",IFERROR(VLOOKUP(B29,'01_Setup'!$B$19:$D$28,2,FALSE)&amp;"",""))</f>
        <v/>
      </c>
      <c r="D29" s="25" t="str">
        <f>IF(B29="","",IFERROR(VLOOKUP(B29,'01_Setup'!$B$19:$D$28,3,FALSE),""))</f>
        <v/>
      </c>
      <c r="E29" s="21"/>
      <c r="F29" s="21"/>
      <c r="G29" s="21"/>
      <c r="H29" s="21"/>
      <c r="I29" s="21"/>
      <c r="J29" s="21"/>
      <c r="K29" s="21"/>
      <c r="L29" s="21"/>
      <c r="M29" s="21"/>
      <c r="N29" s="22"/>
      <c r="O29" s="21"/>
      <c r="P29" s="26" t="str">
        <f t="shared" si="1"/>
        <v/>
      </c>
      <c r="Q29" s="22"/>
      <c r="R29" s="21"/>
      <c r="S29" s="26" t="str">
        <f t="shared" si="2"/>
        <v/>
      </c>
      <c r="T29" s="21"/>
      <c r="U29" s="21"/>
      <c r="V29" s="21"/>
      <c r="W29" s="21"/>
      <c r="X29" s="22"/>
      <c r="Y29" s="21"/>
      <c r="Z29" s="25" t="str">
        <f>IF(B29="","",IF(AND(P29&lt;&gt;"",P29&lt;'01_Setup'!$B$6),"Replace overdue",IF(AND(S29&lt;&gt;"",S29&lt;'01_Setup'!$B$6),"Test overdue",IF(OR(P29&lt;&gt;"",S29&lt;&gt;""),"In service","Review"))))</f>
        <v/>
      </c>
    </row>
    <row r="30" spans="1:26">
      <c r="A30" s="25" t="str">
        <f t="shared" si="0"/>
        <v/>
      </c>
      <c r="B30" s="21"/>
      <c r="C30" s="25" t="str">
        <f>IF(B30="","",IFERROR(VLOOKUP(B30,'01_Setup'!$B$19:$D$28,2,FALSE)&amp;"",""))</f>
        <v/>
      </c>
      <c r="D30" s="25" t="str">
        <f>IF(B30="","",IFERROR(VLOOKUP(B30,'01_Setup'!$B$19:$D$28,3,FALSE),""))</f>
        <v/>
      </c>
      <c r="E30" s="21"/>
      <c r="F30" s="21"/>
      <c r="G30" s="21"/>
      <c r="H30" s="21"/>
      <c r="I30" s="21"/>
      <c r="J30" s="21"/>
      <c r="K30" s="21"/>
      <c r="L30" s="21"/>
      <c r="M30" s="21"/>
      <c r="N30" s="22"/>
      <c r="O30" s="21"/>
      <c r="P30" s="26" t="str">
        <f t="shared" si="1"/>
        <v/>
      </c>
      <c r="Q30" s="22"/>
      <c r="R30" s="21"/>
      <c r="S30" s="26" t="str">
        <f t="shared" si="2"/>
        <v/>
      </c>
      <c r="T30" s="21"/>
      <c r="U30" s="21"/>
      <c r="V30" s="21"/>
      <c r="W30" s="21"/>
      <c r="X30" s="22"/>
      <c r="Y30" s="21"/>
      <c r="Z30" s="25" t="str">
        <f>IF(B30="","",IF(AND(P30&lt;&gt;"",P30&lt;'01_Setup'!$B$6),"Replace overdue",IF(AND(S30&lt;&gt;"",S30&lt;'01_Setup'!$B$6),"Test overdue",IF(OR(P30&lt;&gt;"",S30&lt;&gt;""),"In service","Review"))))</f>
        <v/>
      </c>
    </row>
    <row r="31" spans="1:26">
      <c r="A31" s="25" t="str">
        <f t="shared" si="0"/>
        <v/>
      </c>
      <c r="B31" s="21"/>
      <c r="C31" s="25" t="str">
        <f>IF(B31="","",IFERROR(VLOOKUP(B31,'01_Setup'!$B$19:$D$28,2,FALSE)&amp;"",""))</f>
        <v/>
      </c>
      <c r="D31" s="25" t="str">
        <f>IF(B31="","",IFERROR(VLOOKUP(B31,'01_Setup'!$B$19:$D$28,3,FALSE),""))</f>
        <v/>
      </c>
      <c r="E31" s="21"/>
      <c r="F31" s="21"/>
      <c r="G31" s="21"/>
      <c r="H31" s="21"/>
      <c r="I31" s="21"/>
      <c r="J31" s="21"/>
      <c r="K31" s="21"/>
      <c r="L31" s="21"/>
      <c r="M31" s="21"/>
      <c r="N31" s="22"/>
      <c r="O31" s="21"/>
      <c r="P31" s="26" t="str">
        <f t="shared" si="1"/>
        <v/>
      </c>
      <c r="Q31" s="22"/>
      <c r="R31" s="21"/>
      <c r="S31" s="26" t="str">
        <f t="shared" si="2"/>
        <v/>
      </c>
      <c r="T31" s="21"/>
      <c r="U31" s="21"/>
      <c r="V31" s="21"/>
      <c r="W31" s="21"/>
      <c r="X31" s="22"/>
      <c r="Y31" s="21"/>
      <c r="Z31" s="25" t="str">
        <f>IF(B31="","",IF(AND(P31&lt;&gt;"",P31&lt;'01_Setup'!$B$6),"Replace overdue",IF(AND(S31&lt;&gt;"",S31&lt;'01_Setup'!$B$6),"Test overdue",IF(OR(P31&lt;&gt;"",S31&lt;&gt;""),"In service","Review"))))</f>
        <v/>
      </c>
    </row>
    <row r="32" spans="1:26">
      <c r="A32" s="25" t="str">
        <f t="shared" si="0"/>
        <v/>
      </c>
      <c r="B32" s="21"/>
      <c r="C32" s="25" t="str">
        <f>IF(B32="","",IFERROR(VLOOKUP(B32,'01_Setup'!$B$19:$D$28,2,FALSE)&amp;"",""))</f>
        <v/>
      </c>
      <c r="D32" s="25" t="str">
        <f>IF(B32="","",IFERROR(VLOOKUP(B32,'01_Setup'!$B$19:$D$28,3,FALSE),""))</f>
        <v/>
      </c>
      <c r="E32" s="21"/>
      <c r="F32" s="21"/>
      <c r="G32" s="21"/>
      <c r="H32" s="21"/>
      <c r="I32" s="21"/>
      <c r="J32" s="21"/>
      <c r="K32" s="21"/>
      <c r="L32" s="21"/>
      <c r="M32" s="21"/>
      <c r="N32" s="22"/>
      <c r="O32" s="21"/>
      <c r="P32" s="26" t="str">
        <f t="shared" si="1"/>
        <v/>
      </c>
      <c r="Q32" s="22"/>
      <c r="R32" s="21"/>
      <c r="S32" s="26" t="str">
        <f t="shared" si="2"/>
        <v/>
      </c>
      <c r="T32" s="21"/>
      <c r="U32" s="21"/>
      <c r="V32" s="21"/>
      <c r="W32" s="21"/>
      <c r="X32" s="22"/>
      <c r="Y32" s="21"/>
      <c r="Z32" s="25" t="str">
        <f>IF(B32="","",IF(AND(P32&lt;&gt;"",P32&lt;'01_Setup'!$B$6),"Replace overdue",IF(AND(S32&lt;&gt;"",S32&lt;'01_Setup'!$B$6),"Test overdue",IF(OR(P32&lt;&gt;"",S32&lt;&gt;""),"In service","Review"))))</f>
        <v/>
      </c>
    </row>
    <row r="33" spans="1:26">
      <c r="A33" s="25" t="str">
        <f t="shared" si="0"/>
        <v/>
      </c>
      <c r="B33" s="21"/>
      <c r="C33" s="25" t="str">
        <f>IF(B33="","",IFERROR(VLOOKUP(B33,'01_Setup'!$B$19:$D$28,2,FALSE)&amp;"",""))</f>
        <v/>
      </c>
      <c r="D33" s="25" t="str">
        <f>IF(B33="","",IFERROR(VLOOKUP(B33,'01_Setup'!$B$19:$D$28,3,FALSE),""))</f>
        <v/>
      </c>
      <c r="E33" s="21"/>
      <c r="F33" s="21"/>
      <c r="G33" s="21"/>
      <c r="H33" s="21"/>
      <c r="I33" s="21"/>
      <c r="J33" s="21"/>
      <c r="K33" s="21"/>
      <c r="L33" s="21"/>
      <c r="M33" s="21"/>
      <c r="N33" s="22"/>
      <c r="O33" s="21"/>
      <c r="P33" s="26" t="str">
        <f t="shared" si="1"/>
        <v/>
      </c>
      <c r="Q33" s="22"/>
      <c r="R33" s="21"/>
      <c r="S33" s="26" t="str">
        <f t="shared" si="2"/>
        <v/>
      </c>
      <c r="T33" s="21"/>
      <c r="U33" s="21"/>
      <c r="V33" s="21"/>
      <c r="W33" s="21"/>
      <c r="X33" s="22"/>
      <c r="Y33" s="21"/>
      <c r="Z33" s="25" t="str">
        <f>IF(B33="","",IF(AND(P33&lt;&gt;"",P33&lt;'01_Setup'!$B$6),"Replace overdue",IF(AND(S33&lt;&gt;"",S33&lt;'01_Setup'!$B$6),"Test overdue",IF(OR(P33&lt;&gt;"",S33&lt;&gt;""),"In service","Review"))))</f>
        <v/>
      </c>
    </row>
    <row r="34" spans="1:26">
      <c r="A34" s="25" t="str">
        <f t="shared" si="0"/>
        <v/>
      </c>
      <c r="B34" s="21"/>
      <c r="C34" s="25" t="str">
        <f>IF(B34="","",IFERROR(VLOOKUP(B34,'01_Setup'!$B$19:$D$28,2,FALSE)&amp;"",""))</f>
        <v/>
      </c>
      <c r="D34" s="25" t="str">
        <f>IF(B34="","",IFERROR(VLOOKUP(B34,'01_Setup'!$B$19:$D$28,3,FALSE),""))</f>
        <v/>
      </c>
      <c r="E34" s="21"/>
      <c r="F34" s="21"/>
      <c r="G34" s="21"/>
      <c r="H34" s="21"/>
      <c r="I34" s="21"/>
      <c r="J34" s="21"/>
      <c r="K34" s="21"/>
      <c r="L34" s="21"/>
      <c r="M34" s="21"/>
      <c r="N34" s="22"/>
      <c r="O34" s="21"/>
      <c r="P34" s="26" t="str">
        <f t="shared" si="1"/>
        <v/>
      </c>
      <c r="Q34" s="22"/>
      <c r="R34" s="21"/>
      <c r="S34" s="26" t="str">
        <f t="shared" si="2"/>
        <v/>
      </c>
      <c r="T34" s="21"/>
      <c r="U34" s="21"/>
      <c r="V34" s="21"/>
      <c r="W34" s="21"/>
      <c r="X34" s="22"/>
      <c r="Y34" s="21"/>
      <c r="Z34" s="25" t="str">
        <f>IF(B34="","",IF(AND(P34&lt;&gt;"",P34&lt;'01_Setup'!$B$6),"Replace overdue",IF(AND(S34&lt;&gt;"",S34&lt;'01_Setup'!$B$6),"Test overdue",IF(OR(P34&lt;&gt;"",S34&lt;&gt;""),"In service","Review"))))</f>
        <v/>
      </c>
    </row>
    <row r="35" spans="1:26">
      <c r="A35" s="25" t="str">
        <f t="shared" si="0"/>
        <v/>
      </c>
      <c r="B35" s="21"/>
      <c r="C35" s="25" t="str">
        <f>IF(B35="","",IFERROR(VLOOKUP(B35,'01_Setup'!$B$19:$D$28,2,FALSE)&amp;"",""))</f>
        <v/>
      </c>
      <c r="D35" s="25" t="str">
        <f>IF(B35="","",IFERROR(VLOOKUP(B35,'01_Setup'!$B$19:$D$28,3,FALSE),""))</f>
        <v/>
      </c>
      <c r="E35" s="21"/>
      <c r="F35" s="21"/>
      <c r="G35" s="21"/>
      <c r="H35" s="21"/>
      <c r="I35" s="21"/>
      <c r="J35" s="21"/>
      <c r="K35" s="21"/>
      <c r="L35" s="21"/>
      <c r="M35" s="21"/>
      <c r="N35" s="22"/>
      <c r="O35" s="21"/>
      <c r="P35" s="26" t="str">
        <f t="shared" si="1"/>
        <v/>
      </c>
      <c r="Q35" s="22"/>
      <c r="R35" s="21"/>
      <c r="S35" s="26" t="str">
        <f t="shared" si="2"/>
        <v/>
      </c>
      <c r="T35" s="21"/>
      <c r="U35" s="21"/>
      <c r="V35" s="21"/>
      <c r="W35" s="21"/>
      <c r="X35" s="22"/>
      <c r="Y35" s="21"/>
      <c r="Z35" s="25" t="str">
        <f>IF(B35="","",IF(AND(P35&lt;&gt;"",P35&lt;'01_Setup'!$B$6),"Replace overdue",IF(AND(S35&lt;&gt;"",S35&lt;'01_Setup'!$B$6),"Test overdue",IF(OR(P35&lt;&gt;"",S35&lt;&gt;""),"In service","Review"))))</f>
        <v/>
      </c>
    </row>
    <row r="36" spans="1:26">
      <c r="A36" s="25" t="str">
        <f t="shared" si="0"/>
        <v/>
      </c>
      <c r="B36" s="21"/>
      <c r="C36" s="25" t="str">
        <f>IF(B36="","",IFERROR(VLOOKUP(B36,'01_Setup'!$B$19:$D$28,2,FALSE)&amp;"",""))</f>
        <v/>
      </c>
      <c r="D36" s="25" t="str">
        <f>IF(B36="","",IFERROR(VLOOKUP(B36,'01_Setup'!$B$19:$D$28,3,FALSE),""))</f>
        <v/>
      </c>
      <c r="E36" s="21"/>
      <c r="F36" s="21"/>
      <c r="G36" s="21"/>
      <c r="H36" s="21"/>
      <c r="I36" s="21"/>
      <c r="J36" s="21"/>
      <c r="K36" s="21"/>
      <c r="L36" s="21"/>
      <c r="M36" s="21"/>
      <c r="N36" s="22"/>
      <c r="O36" s="21"/>
      <c r="P36" s="26" t="str">
        <f t="shared" si="1"/>
        <v/>
      </c>
      <c r="Q36" s="22"/>
      <c r="R36" s="21"/>
      <c r="S36" s="26" t="str">
        <f t="shared" si="2"/>
        <v/>
      </c>
      <c r="T36" s="21"/>
      <c r="U36" s="21"/>
      <c r="V36" s="21"/>
      <c r="W36" s="21"/>
      <c r="X36" s="22"/>
      <c r="Y36" s="21"/>
      <c r="Z36" s="25" t="str">
        <f>IF(B36="","",IF(AND(P36&lt;&gt;"",P36&lt;'01_Setup'!$B$6),"Replace overdue",IF(AND(S36&lt;&gt;"",S36&lt;'01_Setup'!$B$6),"Test overdue",IF(OR(P36&lt;&gt;"",S36&lt;&gt;""),"In service","Review"))))</f>
        <v/>
      </c>
    </row>
    <row r="37" spans="1:26">
      <c r="A37" s="25" t="str">
        <f t="shared" si="0"/>
        <v/>
      </c>
      <c r="B37" s="21"/>
      <c r="C37" s="25" t="str">
        <f>IF(B37="","",IFERROR(VLOOKUP(B37,'01_Setup'!$B$19:$D$28,2,FALSE)&amp;"",""))</f>
        <v/>
      </c>
      <c r="D37" s="25" t="str">
        <f>IF(B37="","",IFERROR(VLOOKUP(B37,'01_Setup'!$B$19:$D$28,3,FALSE),""))</f>
        <v/>
      </c>
      <c r="E37" s="21"/>
      <c r="F37" s="21"/>
      <c r="G37" s="21"/>
      <c r="H37" s="21"/>
      <c r="I37" s="21"/>
      <c r="J37" s="21"/>
      <c r="K37" s="21"/>
      <c r="L37" s="21"/>
      <c r="M37" s="21"/>
      <c r="N37" s="22"/>
      <c r="O37" s="21"/>
      <c r="P37" s="26" t="str">
        <f t="shared" si="1"/>
        <v/>
      </c>
      <c r="Q37" s="22"/>
      <c r="R37" s="21"/>
      <c r="S37" s="26" t="str">
        <f t="shared" si="2"/>
        <v/>
      </c>
      <c r="T37" s="21"/>
      <c r="U37" s="21"/>
      <c r="V37" s="21"/>
      <c r="W37" s="21"/>
      <c r="X37" s="22"/>
      <c r="Y37" s="21"/>
      <c r="Z37" s="25" t="str">
        <f>IF(B37="","",IF(AND(P37&lt;&gt;"",P37&lt;'01_Setup'!$B$6),"Replace overdue",IF(AND(S37&lt;&gt;"",S37&lt;'01_Setup'!$B$6),"Test overdue",IF(OR(P37&lt;&gt;"",S37&lt;&gt;""),"In service","Review"))))</f>
        <v/>
      </c>
    </row>
    <row r="38" spans="1:26">
      <c r="A38" s="25" t="str">
        <f t="shared" si="0"/>
        <v/>
      </c>
      <c r="B38" s="21"/>
      <c r="C38" s="25" t="str">
        <f>IF(B38="","",IFERROR(VLOOKUP(B38,'01_Setup'!$B$19:$D$28,2,FALSE)&amp;"",""))</f>
        <v/>
      </c>
      <c r="D38" s="25" t="str">
        <f>IF(B38="","",IFERROR(VLOOKUP(B38,'01_Setup'!$B$19:$D$28,3,FALSE),""))</f>
        <v/>
      </c>
      <c r="E38" s="21"/>
      <c r="F38" s="21"/>
      <c r="G38" s="21"/>
      <c r="H38" s="21"/>
      <c r="I38" s="21"/>
      <c r="J38" s="21"/>
      <c r="K38" s="21"/>
      <c r="L38" s="21"/>
      <c r="M38" s="21"/>
      <c r="N38" s="22"/>
      <c r="O38" s="21"/>
      <c r="P38" s="26" t="str">
        <f t="shared" si="1"/>
        <v/>
      </c>
      <c r="Q38" s="22"/>
      <c r="R38" s="21"/>
      <c r="S38" s="26" t="str">
        <f t="shared" si="2"/>
        <v/>
      </c>
      <c r="T38" s="21"/>
      <c r="U38" s="21"/>
      <c r="V38" s="21"/>
      <c r="W38" s="21"/>
      <c r="X38" s="22"/>
      <c r="Y38" s="21"/>
      <c r="Z38" s="25" t="str">
        <f>IF(B38="","",IF(AND(P38&lt;&gt;"",P38&lt;'01_Setup'!$B$6),"Replace overdue",IF(AND(S38&lt;&gt;"",S38&lt;'01_Setup'!$B$6),"Test overdue",IF(OR(P38&lt;&gt;"",S38&lt;&gt;""),"In service","Review"))))</f>
        <v/>
      </c>
    </row>
    <row r="39" spans="1:26">
      <c r="A39" s="25" t="str">
        <f t="shared" ref="A39:A70" si="3">IF(B39="","","ALM-"&amp;TEXT(ROW()-6,"000"))</f>
        <v/>
      </c>
      <c r="B39" s="21"/>
      <c r="C39" s="25" t="str">
        <f>IF(B39="","",IFERROR(VLOOKUP(B39,'01_Setup'!$B$19:$D$28,2,FALSE)&amp;"",""))</f>
        <v/>
      </c>
      <c r="D39" s="25" t="str">
        <f>IF(B39="","",IFERROR(VLOOKUP(B39,'01_Setup'!$B$19:$D$28,3,FALSE),""))</f>
        <v/>
      </c>
      <c r="E39" s="21"/>
      <c r="F39" s="21"/>
      <c r="G39" s="21"/>
      <c r="H39" s="21"/>
      <c r="I39" s="21"/>
      <c r="J39" s="21"/>
      <c r="K39" s="21"/>
      <c r="L39" s="21"/>
      <c r="M39" s="21"/>
      <c r="N39" s="22"/>
      <c r="O39" s="21"/>
      <c r="P39" s="26" t="str">
        <f t="shared" ref="P39:P70" si="4">IF(OR(N39="",O39=""),"",DATE(YEAR(N39)+O39,MONTH(N39),DAY(N39)))</f>
        <v/>
      </c>
      <c r="Q39" s="22"/>
      <c r="R39" s="21"/>
      <c r="S39" s="26" t="str">
        <f t="shared" si="2"/>
        <v/>
      </c>
      <c r="T39" s="21"/>
      <c r="U39" s="21"/>
      <c r="V39" s="21"/>
      <c r="W39" s="21"/>
      <c r="X39" s="22"/>
      <c r="Y39" s="21"/>
      <c r="Z39" s="25" t="str">
        <f>IF(B39="","",IF(AND(P39&lt;&gt;"",P39&lt;'01_Setup'!$B$6),"Replace overdue",IF(AND(S39&lt;&gt;"",S39&lt;'01_Setup'!$B$6),"Test overdue",IF(OR(P39&lt;&gt;"",S39&lt;&gt;""),"In service","Review"))))</f>
        <v/>
      </c>
    </row>
    <row r="40" spans="1:26">
      <c r="A40" s="25" t="str">
        <f t="shared" si="3"/>
        <v/>
      </c>
      <c r="B40" s="21"/>
      <c r="C40" s="25" t="str">
        <f>IF(B40="","",IFERROR(VLOOKUP(B40,'01_Setup'!$B$19:$D$28,2,FALSE)&amp;"",""))</f>
        <v/>
      </c>
      <c r="D40" s="25" t="str">
        <f>IF(B40="","",IFERROR(VLOOKUP(B40,'01_Setup'!$B$19:$D$28,3,FALSE),""))</f>
        <v/>
      </c>
      <c r="E40" s="21"/>
      <c r="F40" s="21"/>
      <c r="G40" s="21"/>
      <c r="H40" s="21"/>
      <c r="I40" s="21"/>
      <c r="J40" s="21"/>
      <c r="K40" s="21"/>
      <c r="L40" s="21"/>
      <c r="M40" s="21"/>
      <c r="N40" s="22"/>
      <c r="O40" s="21"/>
      <c r="P40" s="26" t="str">
        <f t="shared" si="4"/>
        <v/>
      </c>
      <c r="Q40" s="22"/>
      <c r="R40" s="21"/>
      <c r="S40" s="26" t="str">
        <f t="shared" ref="S40:S71" si="5">IF(OR(Q40="",R40=""),"",DATE(YEAR(Q40),MONTH(Q40)+R40,DAY(Q40)))</f>
        <v/>
      </c>
      <c r="T40" s="21"/>
      <c r="U40" s="21"/>
      <c r="V40" s="21"/>
      <c r="W40" s="21"/>
      <c r="X40" s="22"/>
      <c r="Y40" s="21"/>
      <c r="Z40" s="25" t="str">
        <f>IF(B40="","",IF(AND(P40&lt;&gt;"",P40&lt;'01_Setup'!$B$6),"Replace overdue",IF(AND(S40&lt;&gt;"",S40&lt;'01_Setup'!$B$6),"Test overdue",IF(OR(P40&lt;&gt;"",S40&lt;&gt;""),"In service","Review"))))</f>
        <v/>
      </c>
    </row>
    <row r="41" spans="1:26">
      <c r="A41" s="25" t="str">
        <f t="shared" si="3"/>
        <v/>
      </c>
      <c r="B41" s="21"/>
      <c r="C41" s="25" t="str">
        <f>IF(B41="","",IFERROR(VLOOKUP(B41,'01_Setup'!$B$19:$D$28,2,FALSE)&amp;"",""))</f>
        <v/>
      </c>
      <c r="D41" s="25" t="str">
        <f>IF(B41="","",IFERROR(VLOOKUP(B41,'01_Setup'!$B$19:$D$28,3,FALSE),""))</f>
        <v/>
      </c>
      <c r="E41" s="21"/>
      <c r="F41" s="21"/>
      <c r="G41" s="21"/>
      <c r="H41" s="21"/>
      <c r="I41" s="21"/>
      <c r="J41" s="21"/>
      <c r="K41" s="21"/>
      <c r="L41" s="21"/>
      <c r="M41" s="21"/>
      <c r="N41" s="22"/>
      <c r="O41" s="21"/>
      <c r="P41" s="26" t="str">
        <f t="shared" si="4"/>
        <v/>
      </c>
      <c r="Q41" s="22"/>
      <c r="R41" s="21"/>
      <c r="S41" s="26" t="str">
        <f t="shared" si="5"/>
        <v/>
      </c>
      <c r="T41" s="21"/>
      <c r="U41" s="21"/>
      <c r="V41" s="21"/>
      <c r="W41" s="21"/>
      <c r="X41" s="22"/>
      <c r="Y41" s="21"/>
      <c r="Z41" s="25" t="str">
        <f>IF(B41="","",IF(AND(P41&lt;&gt;"",P41&lt;'01_Setup'!$B$6),"Replace overdue",IF(AND(S41&lt;&gt;"",S41&lt;'01_Setup'!$B$6),"Test overdue",IF(OR(P41&lt;&gt;"",S41&lt;&gt;""),"In service","Review"))))</f>
        <v/>
      </c>
    </row>
    <row r="42" spans="1:26">
      <c r="A42" s="25" t="str">
        <f t="shared" si="3"/>
        <v/>
      </c>
      <c r="B42" s="21"/>
      <c r="C42" s="25" t="str">
        <f>IF(B42="","",IFERROR(VLOOKUP(B42,'01_Setup'!$B$19:$D$28,2,FALSE)&amp;"",""))</f>
        <v/>
      </c>
      <c r="D42" s="25" t="str">
        <f>IF(B42="","",IFERROR(VLOOKUP(B42,'01_Setup'!$B$19:$D$28,3,FALSE),""))</f>
        <v/>
      </c>
      <c r="E42" s="21"/>
      <c r="F42" s="21"/>
      <c r="G42" s="21"/>
      <c r="H42" s="21"/>
      <c r="I42" s="21"/>
      <c r="J42" s="21"/>
      <c r="K42" s="21"/>
      <c r="L42" s="21"/>
      <c r="M42" s="21"/>
      <c r="N42" s="22"/>
      <c r="O42" s="21"/>
      <c r="P42" s="26" t="str">
        <f t="shared" si="4"/>
        <v/>
      </c>
      <c r="Q42" s="22"/>
      <c r="R42" s="21"/>
      <c r="S42" s="26" t="str">
        <f t="shared" si="5"/>
        <v/>
      </c>
      <c r="T42" s="21"/>
      <c r="U42" s="21"/>
      <c r="V42" s="21"/>
      <c r="W42" s="21"/>
      <c r="X42" s="22"/>
      <c r="Y42" s="21"/>
      <c r="Z42" s="25" t="str">
        <f>IF(B42="","",IF(AND(P42&lt;&gt;"",P42&lt;'01_Setup'!$B$6),"Replace overdue",IF(AND(S42&lt;&gt;"",S42&lt;'01_Setup'!$B$6),"Test overdue",IF(OR(P42&lt;&gt;"",S42&lt;&gt;""),"In service","Review"))))</f>
        <v/>
      </c>
    </row>
    <row r="43" spans="1:26">
      <c r="A43" s="25" t="str">
        <f t="shared" si="3"/>
        <v/>
      </c>
      <c r="B43" s="21"/>
      <c r="C43" s="25" t="str">
        <f>IF(B43="","",IFERROR(VLOOKUP(B43,'01_Setup'!$B$19:$D$28,2,FALSE)&amp;"",""))</f>
        <v/>
      </c>
      <c r="D43" s="25" t="str">
        <f>IF(B43="","",IFERROR(VLOOKUP(B43,'01_Setup'!$B$19:$D$28,3,FALSE),""))</f>
        <v/>
      </c>
      <c r="E43" s="21"/>
      <c r="F43" s="21"/>
      <c r="G43" s="21"/>
      <c r="H43" s="21"/>
      <c r="I43" s="21"/>
      <c r="J43" s="21"/>
      <c r="K43" s="21"/>
      <c r="L43" s="21"/>
      <c r="M43" s="21"/>
      <c r="N43" s="22"/>
      <c r="O43" s="21"/>
      <c r="P43" s="26" t="str">
        <f t="shared" si="4"/>
        <v/>
      </c>
      <c r="Q43" s="22"/>
      <c r="R43" s="21"/>
      <c r="S43" s="26" t="str">
        <f t="shared" si="5"/>
        <v/>
      </c>
      <c r="T43" s="21"/>
      <c r="U43" s="21"/>
      <c r="V43" s="21"/>
      <c r="W43" s="21"/>
      <c r="X43" s="22"/>
      <c r="Y43" s="21"/>
      <c r="Z43" s="25" t="str">
        <f>IF(B43="","",IF(AND(P43&lt;&gt;"",P43&lt;'01_Setup'!$B$6),"Replace overdue",IF(AND(S43&lt;&gt;"",S43&lt;'01_Setup'!$B$6),"Test overdue",IF(OR(P43&lt;&gt;"",S43&lt;&gt;""),"In service","Review"))))</f>
        <v/>
      </c>
    </row>
    <row r="44" spans="1:26">
      <c r="A44" s="25" t="str">
        <f t="shared" si="3"/>
        <v/>
      </c>
      <c r="B44" s="21"/>
      <c r="C44" s="25" t="str">
        <f>IF(B44="","",IFERROR(VLOOKUP(B44,'01_Setup'!$B$19:$D$28,2,FALSE)&amp;"",""))</f>
        <v/>
      </c>
      <c r="D44" s="25" t="str">
        <f>IF(B44="","",IFERROR(VLOOKUP(B44,'01_Setup'!$B$19:$D$28,3,FALSE),""))</f>
        <v/>
      </c>
      <c r="E44" s="21"/>
      <c r="F44" s="21"/>
      <c r="G44" s="21"/>
      <c r="H44" s="21"/>
      <c r="I44" s="21"/>
      <c r="J44" s="21"/>
      <c r="K44" s="21"/>
      <c r="L44" s="21"/>
      <c r="M44" s="21"/>
      <c r="N44" s="22"/>
      <c r="O44" s="21"/>
      <c r="P44" s="26" t="str">
        <f t="shared" si="4"/>
        <v/>
      </c>
      <c r="Q44" s="22"/>
      <c r="R44" s="21"/>
      <c r="S44" s="26" t="str">
        <f t="shared" si="5"/>
        <v/>
      </c>
      <c r="T44" s="21"/>
      <c r="U44" s="21"/>
      <c r="V44" s="21"/>
      <c r="W44" s="21"/>
      <c r="X44" s="22"/>
      <c r="Y44" s="21"/>
      <c r="Z44" s="25" t="str">
        <f>IF(B44="","",IF(AND(P44&lt;&gt;"",P44&lt;'01_Setup'!$B$6),"Replace overdue",IF(AND(S44&lt;&gt;"",S44&lt;'01_Setup'!$B$6),"Test overdue",IF(OR(P44&lt;&gt;"",S44&lt;&gt;""),"In service","Review"))))</f>
        <v/>
      </c>
    </row>
    <row r="45" spans="1:26">
      <c r="A45" s="25" t="str">
        <f t="shared" si="3"/>
        <v/>
      </c>
      <c r="B45" s="21"/>
      <c r="C45" s="25" t="str">
        <f>IF(B45="","",IFERROR(VLOOKUP(B45,'01_Setup'!$B$19:$D$28,2,FALSE)&amp;"",""))</f>
        <v/>
      </c>
      <c r="D45" s="25" t="str">
        <f>IF(B45="","",IFERROR(VLOOKUP(B45,'01_Setup'!$B$19:$D$28,3,FALSE),""))</f>
        <v/>
      </c>
      <c r="E45" s="21"/>
      <c r="F45" s="21"/>
      <c r="G45" s="21"/>
      <c r="H45" s="21"/>
      <c r="I45" s="21"/>
      <c r="J45" s="21"/>
      <c r="K45" s="21"/>
      <c r="L45" s="21"/>
      <c r="M45" s="21"/>
      <c r="N45" s="22"/>
      <c r="O45" s="21"/>
      <c r="P45" s="26" t="str">
        <f t="shared" si="4"/>
        <v/>
      </c>
      <c r="Q45" s="22"/>
      <c r="R45" s="21"/>
      <c r="S45" s="26" t="str">
        <f t="shared" si="5"/>
        <v/>
      </c>
      <c r="T45" s="21"/>
      <c r="U45" s="21"/>
      <c r="V45" s="21"/>
      <c r="W45" s="21"/>
      <c r="X45" s="22"/>
      <c r="Y45" s="21"/>
      <c r="Z45" s="25" t="str">
        <f>IF(B45="","",IF(AND(P45&lt;&gt;"",P45&lt;'01_Setup'!$B$6),"Replace overdue",IF(AND(S45&lt;&gt;"",S45&lt;'01_Setup'!$B$6),"Test overdue",IF(OR(P45&lt;&gt;"",S45&lt;&gt;""),"In service","Review"))))</f>
        <v/>
      </c>
    </row>
    <row r="46" spans="1:26">
      <c r="A46" s="25" t="str">
        <f t="shared" si="3"/>
        <v/>
      </c>
      <c r="B46" s="21"/>
      <c r="C46" s="25" t="str">
        <f>IF(B46="","",IFERROR(VLOOKUP(B46,'01_Setup'!$B$19:$D$28,2,FALSE)&amp;"",""))</f>
        <v/>
      </c>
      <c r="D46" s="25" t="str">
        <f>IF(B46="","",IFERROR(VLOOKUP(B46,'01_Setup'!$B$19:$D$28,3,FALSE),""))</f>
        <v/>
      </c>
      <c r="E46" s="21"/>
      <c r="F46" s="21"/>
      <c r="G46" s="21"/>
      <c r="H46" s="21"/>
      <c r="I46" s="21"/>
      <c r="J46" s="21"/>
      <c r="K46" s="21"/>
      <c r="L46" s="21"/>
      <c r="M46" s="21"/>
      <c r="N46" s="22"/>
      <c r="O46" s="21"/>
      <c r="P46" s="26" t="str">
        <f t="shared" si="4"/>
        <v/>
      </c>
      <c r="Q46" s="22"/>
      <c r="R46" s="21"/>
      <c r="S46" s="26" t="str">
        <f t="shared" si="5"/>
        <v/>
      </c>
      <c r="T46" s="21"/>
      <c r="U46" s="21"/>
      <c r="V46" s="21"/>
      <c r="W46" s="21"/>
      <c r="X46" s="22"/>
      <c r="Y46" s="21"/>
      <c r="Z46" s="25" t="str">
        <f>IF(B46="","",IF(AND(P46&lt;&gt;"",P46&lt;'01_Setup'!$B$6),"Replace overdue",IF(AND(S46&lt;&gt;"",S46&lt;'01_Setup'!$B$6),"Test overdue",IF(OR(P46&lt;&gt;"",S46&lt;&gt;""),"In service","Review"))))</f>
        <v/>
      </c>
    </row>
    <row r="47" spans="1:26">
      <c r="A47" s="25" t="str">
        <f t="shared" si="3"/>
        <v/>
      </c>
      <c r="B47" s="21"/>
      <c r="C47" s="25" t="str">
        <f>IF(B47="","",IFERROR(VLOOKUP(B47,'01_Setup'!$B$19:$D$28,2,FALSE)&amp;"",""))</f>
        <v/>
      </c>
      <c r="D47" s="25" t="str">
        <f>IF(B47="","",IFERROR(VLOOKUP(B47,'01_Setup'!$B$19:$D$28,3,FALSE),""))</f>
        <v/>
      </c>
      <c r="E47" s="21"/>
      <c r="F47" s="21"/>
      <c r="G47" s="21"/>
      <c r="H47" s="21"/>
      <c r="I47" s="21"/>
      <c r="J47" s="21"/>
      <c r="K47" s="21"/>
      <c r="L47" s="21"/>
      <c r="M47" s="21"/>
      <c r="N47" s="22"/>
      <c r="O47" s="21"/>
      <c r="P47" s="26" t="str">
        <f t="shared" si="4"/>
        <v/>
      </c>
      <c r="Q47" s="22"/>
      <c r="R47" s="21"/>
      <c r="S47" s="26" t="str">
        <f t="shared" si="5"/>
        <v/>
      </c>
      <c r="T47" s="21"/>
      <c r="U47" s="21"/>
      <c r="V47" s="21"/>
      <c r="W47" s="21"/>
      <c r="X47" s="22"/>
      <c r="Y47" s="21"/>
      <c r="Z47" s="25" t="str">
        <f>IF(B47="","",IF(AND(P47&lt;&gt;"",P47&lt;'01_Setup'!$B$6),"Replace overdue",IF(AND(S47&lt;&gt;"",S47&lt;'01_Setup'!$B$6),"Test overdue",IF(OR(P47&lt;&gt;"",S47&lt;&gt;""),"In service","Review"))))</f>
        <v/>
      </c>
    </row>
    <row r="48" spans="1:26">
      <c r="A48" s="25" t="str">
        <f t="shared" si="3"/>
        <v/>
      </c>
      <c r="B48" s="21"/>
      <c r="C48" s="25" t="str">
        <f>IF(B48="","",IFERROR(VLOOKUP(B48,'01_Setup'!$B$19:$D$28,2,FALSE)&amp;"",""))</f>
        <v/>
      </c>
      <c r="D48" s="25" t="str">
        <f>IF(B48="","",IFERROR(VLOOKUP(B48,'01_Setup'!$B$19:$D$28,3,FALSE),""))</f>
        <v/>
      </c>
      <c r="E48" s="21"/>
      <c r="F48" s="21"/>
      <c r="G48" s="21"/>
      <c r="H48" s="21"/>
      <c r="I48" s="21"/>
      <c r="J48" s="21"/>
      <c r="K48" s="21"/>
      <c r="L48" s="21"/>
      <c r="M48" s="21"/>
      <c r="N48" s="22"/>
      <c r="O48" s="21"/>
      <c r="P48" s="26" t="str">
        <f t="shared" si="4"/>
        <v/>
      </c>
      <c r="Q48" s="22"/>
      <c r="R48" s="21"/>
      <c r="S48" s="26" t="str">
        <f t="shared" si="5"/>
        <v/>
      </c>
      <c r="T48" s="21"/>
      <c r="U48" s="21"/>
      <c r="V48" s="21"/>
      <c r="W48" s="21"/>
      <c r="X48" s="22"/>
      <c r="Y48" s="21"/>
      <c r="Z48" s="25" t="str">
        <f>IF(B48="","",IF(AND(P48&lt;&gt;"",P48&lt;'01_Setup'!$B$6),"Replace overdue",IF(AND(S48&lt;&gt;"",S48&lt;'01_Setup'!$B$6),"Test overdue",IF(OR(P48&lt;&gt;"",S48&lt;&gt;""),"In service","Review"))))</f>
        <v/>
      </c>
    </row>
    <row r="49" spans="1:26">
      <c r="A49" s="25" t="str">
        <f t="shared" si="3"/>
        <v/>
      </c>
      <c r="B49" s="21"/>
      <c r="C49" s="25" t="str">
        <f>IF(B49="","",IFERROR(VLOOKUP(B49,'01_Setup'!$B$19:$D$28,2,FALSE)&amp;"",""))</f>
        <v/>
      </c>
      <c r="D49" s="25" t="str">
        <f>IF(B49="","",IFERROR(VLOOKUP(B49,'01_Setup'!$B$19:$D$28,3,FALSE),""))</f>
        <v/>
      </c>
      <c r="E49" s="21"/>
      <c r="F49" s="21"/>
      <c r="G49" s="21"/>
      <c r="H49" s="21"/>
      <c r="I49" s="21"/>
      <c r="J49" s="21"/>
      <c r="K49" s="21"/>
      <c r="L49" s="21"/>
      <c r="M49" s="21"/>
      <c r="N49" s="22"/>
      <c r="O49" s="21"/>
      <c r="P49" s="26" t="str">
        <f t="shared" si="4"/>
        <v/>
      </c>
      <c r="Q49" s="22"/>
      <c r="R49" s="21"/>
      <c r="S49" s="26" t="str">
        <f t="shared" si="5"/>
        <v/>
      </c>
      <c r="T49" s="21"/>
      <c r="U49" s="21"/>
      <c r="V49" s="21"/>
      <c r="W49" s="21"/>
      <c r="X49" s="22"/>
      <c r="Y49" s="21"/>
      <c r="Z49" s="25" t="str">
        <f>IF(B49="","",IF(AND(P49&lt;&gt;"",P49&lt;'01_Setup'!$B$6),"Replace overdue",IF(AND(S49&lt;&gt;"",S49&lt;'01_Setup'!$B$6),"Test overdue",IF(OR(P49&lt;&gt;"",S49&lt;&gt;""),"In service","Review"))))</f>
        <v/>
      </c>
    </row>
    <row r="50" spans="1:26">
      <c r="A50" s="25" t="str">
        <f t="shared" si="3"/>
        <v/>
      </c>
      <c r="B50" s="21"/>
      <c r="C50" s="25" t="str">
        <f>IF(B50="","",IFERROR(VLOOKUP(B50,'01_Setup'!$B$19:$D$28,2,FALSE)&amp;"",""))</f>
        <v/>
      </c>
      <c r="D50" s="25" t="str">
        <f>IF(B50="","",IFERROR(VLOOKUP(B50,'01_Setup'!$B$19:$D$28,3,FALSE),""))</f>
        <v/>
      </c>
      <c r="E50" s="21"/>
      <c r="F50" s="21"/>
      <c r="G50" s="21"/>
      <c r="H50" s="21"/>
      <c r="I50" s="21"/>
      <c r="J50" s="21"/>
      <c r="K50" s="21"/>
      <c r="L50" s="21"/>
      <c r="M50" s="21"/>
      <c r="N50" s="22"/>
      <c r="O50" s="21"/>
      <c r="P50" s="26" t="str">
        <f t="shared" si="4"/>
        <v/>
      </c>
      <c r="Q50" s="22"/>
      <c r="R50" s="21"/>
      <c r="S50" s="26" t="str">
        <f t="shared" si="5"/>
        <v/>
      </c>
      <c r="T50" s="21"/>
      <c r="U50" s="21"/>
      <c r="V50" s="21"/>
      <c r="W50" s="21"/>
      <c r="X50" s="22"/>
      <c r="Y50" s="21"/>
      <c r="Z50" s="25" t="str">
        <f>IF(B50="","",IF(AND(P50&lt;&gt;"",P50&lt;'01_Setup'!$B$6),"Replace overdue",IF(AND(S50&lt;&gt;"",S50&lt;'01_Setup'!$B$6),"Test overdue",IF(OR(P50&lt;&gt;"",S50&lt;&gt;""),"In service","Review"))))</f>
        <v/>
      </c>
    </row>
    <row r="51" spans="1:26">
      <c r="A51" s="25" t="str">
        <f t="shared" si="3"/>
        <v/>
      </c>
      <c r="B51" s="21"/>
      <c r="C51" s="25" t="str">
        <f>IF(B51="","",IFERROR(VLOOKUP(B51,'01_Setup'!$B$19:$D$28,2,FALSE)&amp;"",""))</f>
        <v/>
      </c>
      <c r="D51" s="25" t="str">
        <f>IF(B51="","",IFERROR(VLOOKUP(B51,'01_Setup'!$B$19:$D$28,3,FALSE),""))</f>
        <v/>
      </c>
      <c r="E51" s="21"/>
      <c r="F51" s="21"/>
      <c r="G51" s="21"/>
      <c r="H51" s="21"/>
      <c r="I51" s="21"/>
      <c r="J51" s="21"/>
      <c r="K51" s="21"/>
      <c r="L51" s="21"/>
      <c r="M51" s="21"/>
      <c r="N51" s="22"/>
      <c r="O51" s="21"/>
      <c r="P51" s="26" t="str">
        <f t="shared" si="4"/>
        <v/>
      </c>
      <c r="Q51" s="22"/>
      <c r="R51" s="21"/>
      <c r="S51" s="26" t="str">
        <f t="shared" si="5"/>
        <v/>
      </c>
      <c r="T51" s="21"/>
      <c r="U51" s="21"/>
      <c r="V51" s="21"/>
      <c r="W51" s="21"/>
      <c r="X51" s="22"/>
      <c r="Y51" s="21"/>
      <c r="Z51" s="25" t="str">
        <f>IF(B51="","",IF(AND(P51&lt;&gt;"",P51&lt;'01_Setup'!$B$6),"Replace overdue",IF(AND(S51&lt;&gt;"",S51&lt;'01_Setup'!$B$6),"Test overdue",IF(OR(P51&lt;&gt;"",S51&lt;&gt;""),"In service","Review"))))</f>
        <v/>
      </c>
    </row>
    <row r="52" spans="1:26">
      <c r="A52" s="25" t="str">
        <f t="shared" si="3"/>
        <v/>
      </c>
      <c r="B52" s="21"/>
      <c r="C52" s="25" t="str">
        <f>IF(B52="","",IFERROR(VLOOKUP(B52,'01_Setup'!$B$19:$D$28,2,FALSE)&amp;"",""))</f>
        <v/>
      </c>
      <c r="D52" s="25" t="str">
        <f>IF(B52="","",IFERROR(VLOOKUP(B52,'01_Setup'!$B$19:$D$28,3,FALSE),""))</f>
        <v/>
      </c>
      <c r="E52" s="21"/>
      <c r="F52" s="21"/>
      <c r="G52" s="21"/>
      <c r="H52" s="21"/>
      <c r="I52" s="21"/>
      <c r="J52" s="21"/>
      <c r="K52" s="21"/>
      <c r="L52" s="21"/>
      <c r="M52" s="21"/>
      <c r="N52" s="22"/>
      <c r="O52" s="21"/>
      <c r="P52" s="26" t="str">
        <f t="shared" si="4"/>
        <v/>
      </c>
      <c r="Q52" s="22"/>
      <c r="R52" s="21"/>
      <c r="S52" s="26" t="str">
        <f t="shared" si="5"/>
        <v/>
      </c>
      <c r="T52" s="21"/>
      <c r="U52" s="21"/>
      <c r="V52" s="21"/>
      <c r="W52" s="21"/>
      <c r="X52" s="22"/>
      <c r="Y52" s="21"/>
      <c r="Z52" s="25" t="str">
        <f>IF(B52="","",IF(AND(P52&lt;&gt;"",P52&lt;'01_Setup'!$B$6),"Replace overdue",IF(AND(S52&lt;&gt;"",S52&lt;'01_Setup'!$B$6),"Test overdue",IF(OR(P52&lt;&gt;"",S52&lt;&gt;""),"In service","Review"))))</f>
        <v/>
      </c>
    </row>
    <row r="53" spans="1:26">
      <c r="A53" s="25" t="str">
        <f t="shared" si="3"/>
        <v/>
      </c>
      <c r="B53" s="21"/>
      <c r="C53" s="25" t="str">
        <f>IF(B53="","",IFERROR(VLOOKUP(B53,'01_Setup'!$B$19:$D$28,2,FALSE)&amp;"",""))</f>
        <v/>
      </c>
      <c r="D53" s="25" t="str">
        <f>IF(B53="","",IFERROR(VLOOKUP(B53,'01_Setup'!$B$19:$D$28,3,FALSE),""))</f>
        <v/>
      </c>
      <c r="E53" s="21"/>
      <c r="F53" s="21"/>
      <c r="G53" s="21"/>
      <c r="H53" s="21"/>
      <c r="I53" s="21"/>
      <c r="J53" s="21"/>
      <c r="K53" s="21"/>
      <c r="L53" s="21"/>
      <c r="M53" s="21"/>
      <c r="N53" s="22"/>
      <c r="O53" s="21"/>
      <c r="P53" s="26" t="str">
        <f t="shared" si="4"/>
        <v/>
      </c>
      <c r="Q53" s="22"/>
      <c r="R53" s="21"/>
      <c r="S53" s="26" t="str">
        <f t="shared" si="5"/>
        <v/>
      </c>
      <c r="T53" s="21"/>
      <c r="U53" s="21"/>
      <c r="V53" s="21"/>
      <c r="W53" s="21"/>
      <c r="X53" s="22"/>
      <c r="Y53" s="21"/>
      <c r="Z53" s="25" t="str">
        <f>IF(B53="","",IF(AND(P53&lt;&gt;"",P53&lt;'01_Setup'!$B$6),"Replace overdue",IF(AND(S53&lt;&gt;"",S53&lt;'01_Setup'!$B$6),"Test overdue",IF(OR(P53&lt;&gt;"",S53&lt;&gt;""),"In service","Review"))))</f>
        <v/>
      </c>
    </row>
    <row r="54" spans="1:26">
      <c r="A54" s="25" t="str">
        <f t="shared" si="3"/>
        <v/>
      </c>
      <c r="B54" s="21"/>
      <c r="C54" s="25" t="str">
        <f>IF(B54="","",IFERROR(VLOOKUP(B54,'01_Setup'!$B$19:$D$28,2,FALSE)&amp;"",""))</f>
        <v/>
      </c>
      <c r="D54" s="25" t="str">
        <f>IF(B54="","",IFERROR(VLOOKUP(B54,'01_Setup'!$B$19:$D$28,3,FALSE),""))</f>
        <v/>
      </c>
      <c r="E54" s="21"/>
      <c r="F54" s="21"/>
      <c r="G54" s="21"/>
      <c r="H54" s="21"/>
      <c r="I54" s="21"/>
      <c r="J54" s="21"/>
      <c r="K54" s="21"/>
      <c r="L54" s="21"/>
      <c r="M54" s="21"/>
      <c r="N54" s="22"/>
      <c r="O54" s="21"/>
      <c r="P54" s="26" t="str">
        <f t="shared" si="4"/>
        <v/>
      </c>
      <c r="Q54" s="22"/>
      <c r="R54" s="21"/>
      <c r="S54" s="26" t="str">
        <f t="shared" si="5"/>
        <v/>
      </c>
      <c r="T54" s="21"/>
      <c r="U54" s="21"/>
      <c r="V54" s="21"/>
      <c r="W54" s="21"/>
      <c r="X54" s="22"/>
      <c r="Y54" s="21"/>
      <c r="Z54" s="25" t="str">
        <f>IF(B54="","",IF(AND(P54&lt;&gt;"",P54&lt;'01_Setup'!$B$6),"Replace overdue",IF(AND(S54&lt;&gt;"",S54&lt;'01_Setup'!$B$6),"Test overdue",IF(OR(P54&lt;&gt;"",S54&lt;&gt;""),"In service","Review"))))</f>
        <v/>
      </c>
    </row>
    <row r="55" spans="1:26">
      <c r="A55" s="25" t="str">
        <f t="shared" si="3"/>
        <v/>
      </c>
      <c r="B55" s="21"/>
      <c r="C55" s="25" t="str">
        <f>IF(B55="","",IFERROR(VLOOKUP(B55,'01_Setup'!$B$19:$D$28,2,FALSE)&amp;"",""))</f>
        <v/>
      </c>
      <c r="D55" s="25" t="str">
        <f>IF(B55="","",IFERROR(VLOOKUP(B55,'01_Setup'!$B$19:$D$28,3,FALSE),""))</f>
        <v/>
      </c>
      <c r="E55" s="21"/>
      <c r="F55" s="21"/>
      <c r="G55" s="21"/>
      <c r="H55" s="21"/>
      <c r="I55" s="21"/>
      <c r="J55" s="21"/>
      <c r="K55" s="21"/>
      <c r="L55" s="21"/>
      <c r="M55" s="21"/>
      <c r="N55" s="22"/>
      <c r="O55" s="21"/>
      <c r="P55" s="26" t="str">
        <f t="shared" si="4"/>
        <v/>
      </c>
      <c r="Q55" s="22"/>
      <c r="R55" s="21"/>
      <c r="S55" s="26" t="str">
        <f t="shared" si="5"/>
        <v/>
      </c>
      <c r="T55" s="21"/>
      <c r="U55" s="21"/>
      <c r="V55" s="21"/>
      <c r="W55" s="21"/>
      <c r="X55" s="22"/>
      <c r="Y55" s="21"/>
      <c r="Z55" s="25" t="str">
        <f>IF(B55="","",IF(AND(P55&lt;&gt;"",P55&lt;'01_Setup'!$B$6),"Replace overdue",IF(AND(S55&lt;&gt;"",S55&lt;'01_Setup'!$B$6),"Test overdue",IF(OR(P55&lt;&gt;"",S55&lt;&gt;""),"In service","Review"))))</f>
        <v/>
      </c>
    </row>
    <row r="56" spans="1:26">
      <c r="A56" s="25" t="str">
        <f t="shared" si="3"/>
        <v/>
      </c>
      <c r="B56" s="21"/>
      <c r="C56" s="25" t="str">
        <f>IF(B56="","",IFERROR(VLOOKUP(B56,'01_Setup'!$B$19:$D$28,2,FALSE)&amp;"",""))</f>
        <v/>
      </c>
      <c r="D56" s="25" t="str">
        <f>IF(B56="","",IFERROR(VLOOKUP(B56,'01_Setup'!$B$19:$D$28,3,FALSE),""))</f>
        <v/>
      </c>
      <c r="E56" s="21"/>
      <c r="F56" s="21"/>
      <c r="G56" s="21"/>
      <c r="H56" s="21"/>
      <c r="I56" s="21"/>
      <c r="J56" s="21"/>
      <c r="K56" s="21"/>
      <c r="L56" s="21"/>
      <c r="M56" s="21"/>
      <c r="N56" s="22"/>
      <c r="O56" s="21"/>
      <c r="P56" s="26" t="str">
        <f t="shared" si="4"/>
        <v/>
      </c>
      <c r="Q56" s="22"/>
      <c r="R56" s="21"/>
      <c r="S56" s="26" t="str">
        <f t="shared" si="5"/>
        <v/>
      </c>
      <c r="T56" s="21"/>
      <c r="U56" s="21"/>
      <c r="V56" s="21"/>
      <c r="W56" s="21"/>
      <c r="X56" s="22"/>
      <c r="Y56" s="21"/>
      <c r="Z56" s="25" t="str">
        <f>IF(B56="","",IF(AND(P56&lt;&gt;"",P56&lt;'01_Setup'!$B$6),"Replace overdue",IF(AND(S56&lt;&gt;"",S56&lt;'01_Setup'!$B$6),"Test overdue",IF(OR(P56&lt;&gt;"",S56&lt;&gt;""),"In service","Review"))))</f>
        <v/>
      </c>
    </row>
    <row r="57" spans="1:26">
      <c r="A57" s="25" t="str">
        <f t="shared" si="3"/>
        <v/>
      </c>
      <c r="B57" s="21"/>
      <c r="C57" s="25" t="str">
        <f>IF(B57="","",IFERROR(VLOOKUP(B57,'01_Setup'!$B$19:$D$28,2,FALSE)&amp;"",""))</f>
        <v/>
      </c>
      <c r="D57" s="25" t="str">
        <f>IF(B57="","",IFERROR(VLOOKUP(B57,'01_Setup'!$B$19:$D$28,3,FALSE),""))</f>
        <v/>
      </c>
      <c r="E57" s="21"/>
      <c r="F57" s="21"/>
      <c r="G57" s="21"/>
      <c r="H57" s="21"/>
      <c r="I57" s="21"/>
      <c r="J57" s="21"/>
      <c r="K57" s="21"/>
      <c r="L57" s="21"/>
      <c r="M57" s="21"/>
      <c r="N57" s="22"/>
      <c r="O57" s="21"/>
      <c r="P57" s="26" t="str">
        <f t="shared" si="4"/>
        <v/>
      </c>
      <c r="Q57" s="22"/>
      <c r="R57" s="21"/>
      <c r="S57" s="26" t="str">
        <f t="shared" si="5"/>
        <v/>
      </c>
      <c r="T57" s="21"/>
      <c r="U57" s="21"/>
      <c r="V57" s="21"/>
      <c r="W57" s="21"/>
      <c r="X57" s="22"/>
      <c r="Y57" s="21"/>
      <c r="Z57" s="25" t="str">
        <f>IF(B57="","",IF(AND(P57&lt;&gt;"",P57&lt;'01_Setup'!$B$6),"Replace overdue",IF(AND(S57&lt;&gt;"",S57&lt;'01_Setup'!$B$6),"Test overdue",IF(OR(P57&lt;&gt;"",S57&lt;&gt;""),"In service","Review"))))</f>
        <v/>
      </c>
    </row>
    <row r="58" spans="1:26">
      <c r="A58" s="25" t="str">
        <f t="shared" si="3"/>
        <v/>
      </c>
      <c r="B58" s="21"/>
      <c r="C58" s="25" t="str">
        <f>IF(B58="","",IFERROR(VLOOKUP(B58,'01_Setup'!$B$19:$D$28,2,FALSE)&amp;"",""))</f>
        <v/>
      </c>
      <c r="D58" s="25" t="str">
        <f>IF(B58="","",IFERROR(VLOOKUP(B58,'01_Setup'!$B$19:$D$28,3,FALSE),""))</f>
        <v/>
      </c>
      <c r="E58" s="21"/>
      <c r="F58" s="21"/>
      <c r="G58" s="21"/>
      <c r="H58" s="21"/>
      <c r="I58" s="21"/>
      <c r="J58" s="21"/>
      <c r="K58" s="21"/>
      <c r="L58" s="21"/>
      <c r="M58" s="21"/>
      <c r="N58" s="22"/>
      <c r="O58" s="21"/>
      <c r="P58" s="26" t="str">
        <f t="shared" si="4"/>
        <v/>
      </c>
      <c r="Q58" s="22"/>
      <c r="R58" s="21"/>
      <c r="S58" s="26" t="str">
        <f t="shared" si="5"/>
        <v/>
      </c>
      <c r="T58" s="21"/>
      <c r="U58" s="21"/>
      <c r="V58" s="21"/>
      <c r="W58" s="21"/>
      <c r="X58" s="22"/>
      <c r="Y58" s="21"/>
      <c r="Z58" s="25" t="str">
        <f>IF(B58="","",IF(AND(P58&lt;&gt;"",P58&lt;'01_Setup'!$B$6),"Replace overdue",IF(AND(S58&lt;&gt;"",S58&lt;'01_Setup'!$B$6),"Test overdue",IF(OR(P58&lt;&gt;"",S58&lt;&gt;""),"In service","Review"))))</f>
        <v/>
      </c>
    </row>
    <row r="59" spans="1:26">
      <c r="A59" s="25" t="str">
        <f t="shared" si="3"/>
        <v/>
      </c>
      <c r="B59" s="21"/>
      <c r="C59" s="25" t="str">
        <f>IF(B59="","",IFERROR(VLOOKUP(B59,'01_Setup'!$B$19:$D$28,2,FALSE)&amp;"",""))</f>
        <v/>
      </c>
      <c r="D59" s="25" t="str">
        <f>IF(B59="","",IFERROR(VLOOKUP(B59,'01_Setup'!$B$19:$D$28,3,FALSE),""))</f>
        <v/>
      </c>
      <c r="E59" s="21"/>
      <c r="F59" s="21"/>
      <c r="G59" s="21"/>
      <c r="H59" s="21"/>
      <c r="I59" s="21"/>
      <c r="J59" s="21"/>
      <c r="K59" s="21"/>
      <c r="L59" s="21"/>
      <c r="M59" s="21"/>
      <c r="N59" s="22"/>
      <c r="O59" s="21"/>
      <c r="P59" s="26" t="str">
        <f t="shared" si="4"/>
        <v/>
      </c>
      <c r="Q59" s="22"/>
      <c r="R59" s="21"/>
      <c r="S59" s="26" t="str">
        <f t="shared" si="5"/>
        <v/>
      </c>
      <c r="T59" s="21"/>
      <c r="U59" s="21"/>
      <c r="V59" s="21"/>
      <c r="W59" s="21"/>
      <c r="X59" s="22"/>
      <c r="Y59" s="21"/>
      <c r="Z59" s="25" t="str">
        <f>IF(B59="","",IF(AND(P59&lt;&gt;"",P59&lt;'01_Setup'!$B$6),"Replace overdue",IF(AND(S59&lt;&gt;"",S59&lt;'01_Setup'!$B$6),"Test overdue",IF(OR(P59&lt;&gt;"",S59&lt;&gt;""),"In service","Review"))))</f>
        <v/>
      </c>
    </row>
    <row r="60" spans="1:26">
      <c r="A60" s="25" t="str">
        <f t="shared" si="3"/>
        <v/>
      </c>
      <c r="B60" s="21"/>
      <c r="C60" s="25" t="str">
        <f>IF(B60="","",IFERROR(VLOOKUP(B60,'01_Setup'!$B$19:$D$28,2,FALSE)&amp;"",""))</f>
        <v/>
      </c>
      <c r="D60" s="25" t="str">
        <f>IF(B60="","",IFERROR(VLOOKUP(B60,'01_Setup'!$B$19:$D$28,3,FALSE),""))</f>
        <v/>
      </c>
      <c r="E60" s="21"/>
      <c r="F60" s="21"/>
      <c r="G60" s="21"/>
      <c r="H60" s="21"/>
      <c r="I60" s="21"/>
      <c r="J60" s="21"/>
      <c r="K60" s="21"/>
      <c r="L60" s="21"/>
      <c r="M60" s="21"/>
      <c r="N60" s="22"/>
      <c r="O60" s="21"/>
      <c r="P60" s="26" t="str">
        <f t="shared" si="4"/>
        <v/>
      </c>
      <c r="Q60" s="22"/>
      <c r="R60" s="21"/>
      <c r="S60" s="26" t="str">
        <f t="shared" si="5"/>
        <v/>
      </c>
      <c r="T60" s="21"/>
      <c r="U60" s="21"/>
      <c r="V60" s="21"/>
      <c r="W60" s="21"/>
      <c r="X60" s="22"/>
      <c r="Y60" s="21"/>
      <c r="Z60" s="25" t="str">
        <f>IF(B60="","",IF(AND(P60&lt;&gt;"",P60&lt;'01_Setup'!$B$6),"Replace overdue",IF(AND(S60&lt;&gt;"",S60&lt;'01_Setup'!$B$6),"Test overdue",IF(OR(P60&lt;&gt;"",S60&lt;&gt;""),"In service","Review"))))</f>
        <v/>
      </c>
    </row>
    <row r="61" spans="1:26">
      <c r="A61" s="25" t="str">
        <f t="shared" si="3"/>
        <v/>
      </c>
      <c r="B61" s="21"/>
      <c r="C61" s="25" t="str">
        <f>IF(B61="","",IFERROR(VLOOKUP(B61,'01_Setup'!$B$19:$D$28,2,FALSE)&amp;"",""))</f>
        <v/>
      </c>
      <c r="D61" s="25" t="str">
        <f>IF(B61="","",IFERROR(VLOOKUP(B61,'01_Setup'!$B$19:$D$28,3,FALSE),""))</f>
        <v/>
      </c>
      <c r="E61" s="21"/>
      <c r="F61" s="21"/>
      <c r="G61" s="21"/>
      <c r="H61" s="21"/>
      <c r="I61" s="21"/>
      <c r="J61" s="21"/>
      <c r="K61" s="21"/>
      <c r="L61" s="21"/>
      <c r="M61" s="21"/>
      <c r="N61" s="22"/>
      <c r="O61" s="21"/>
      <c r="P61" s="26" t="str">
        <f t="shared" si="4"/>
        <v/>
      </c>
      <c r="Q61" s="22"/>
      <c r="R61" s="21"/>
      <c r="S61" s="26" t="str">
        <f t="shared" si="5"/>
        <v/>
      </c>
      <c r="T61" s="21"/>
      <c r="U61" s="21"/>
      <c r="V61" s="21"/>
      <c r="W61" s="21"/>
      <c r="X61" s="22"/>
      <c r="Y61" s="21"/>
      <c r="Z61" s="25" t="str">
        <f>IF(B61="","",IF(AND(P61&lt;&gt;"",P61&lt;'01_Setup'!$B$6),"Replace overdue",IF(AND(S61&lt;&gt;"",S61&lt;'01_Setup'!$B$6),"Test overdue",IF(OR(P61&lt;&gt;"",S61&lt;&gt;""),"In service","Review"))))</f>
        <v/>
      </c>
    </row>
    <row r="62" spans="1:26">
      <c r="A62" s="25" t="str">
        <f t="shared" si="3"/>
        <v/>
      </c>
      <c r="B62" s="21"/>
      <c r="C62" s="25" t="str">
        <f>IF(B62="","",IFERROR(VLOOKUP(B62,'01_Setup'!$B$19:$D$28,2,FALSE)&amp;"",""))</f>
        <v/>
      </c>
      <c r="D62" s="25" t="str">
        <f>IF(B62="","",IFERROR(VLOOKUP(B62,'01_Setup'!$B$19:$D$28,3,FALSE),""))</f>
        <v/>
      </c>
      <c r="E62" s="21"/>
      <c r="F62" s="21"/>
      <c r="G62" s="21"/>
      <c r="H62" s="21"/>
      <c r="I62" s="21"/>
      <c r="J62" s="21"/>
      <c r="K62" s="21"/>
      <c r="L62" s="21"/>
      <c r="M62" s="21"/>
      <c r="N62" s="22"/>
      <c r="O62" s="21"/>
      <c r="P62" s="26" t="str">
        <f t="shared" si="4"/>
        <v/>
      </c>
      <c r="Q62" s="22"/>
      <c r="R62" s="21"/>
      <c r="S62" s="26" t="str">
        <f t="shared" si="5"/>
        <v/>
      </c>
      <c r="T62" s="21"/>
      <c r="U62" s="21"/>
      <c r="V62" s="21"/>
      <c r="W62" s="21"/>
      <c r="X62" s="22"/>
      <c r="Y62" s="21"/>
      <c r="Z62" s="25" t="str">
        <f>IF(B62="","",IF(AND(P62&lt;&gt;"",P62&lt;'01_Setup'!$B$6),"Replace overdue",IF(AND(S62&lt;&gt;"",S62&lt;'01_Setup'!$B$6),"Test overdue",IF(OR(P62&lt;&gt;"",S62&lt;&gt;""),"In service","Review"))))</f>
        <v/>
      </c>
    </row>
    <row r="63" spans="1:26">
      <c r="A63" s="25" t="str">
        <f t="shared" si="3"/>
        <v/>
      </c>
      <c r="B63" s="21"/>
      <c r="C63" s="25" t="str">
        <f>IF(B63="","",IFERROR(VLOOKUP(B63,'01_Setup'!$B$19:$D$28,2,FALSE)&amp;"",""))</f>
        <v/>
      </c>
      <c r="D63" s="25" t="str">
        <f>IF(B63="","",IFERROR(VLOOKUP(B63,'01_Setup'!$B$19:$D$28,3,FALSE),""))</f>
        <v/>
      </c>
      <c r="E63" s="21"/>
      <c r="F63" s="21"/>
      <c r="G63" s="21"/>
      <c r="H63" s="21"/>
      <c r="I63" s="21"/>
      <c r="J63" s="21"/>
      <c r="K63" s="21"/>
      <c r="L63" s="21"/>
      <c r="M63" s="21"/>
      <c r="N63" s="22"/>
      <c r="O63" s="21"/>
      <c r="P63" s="26" t="str">
        <f t="shared" si="4"/>
        <v/>
      </c>
      <c r="Q63" s="22"/>
      <c r="R63" s="21"/>
      <c r="S63" s="26" t="str">
        <f t="shared" si="5"/>
        <v/>
      </c>
      <c r="T63" s="21"/>
      <c r="U63" s="21"/>
      <c r="V63" s="21"/>
      <c r="W63" s="21"/>
      <c r="X63" s="22"/>
      <c r="Y63" s="21"/>
      <c r="Z63" s="25" t="str">
        <f>IF(B63="","",IF(AND(P63&lt;&gt;"",P63&lt;'01_Setup'!$B$6),"Replace overdue",IF(AND(S63&lt;&gt;"",S63&lt;'01_Setup'!$B$6),"Test overdue",IF(OR(P63&lt;&gt;"",S63&lt;&gt;""),"In service","Review"))))</f>
        <v/>
      </c>
    </row>
    <row r="64" spans="1:26">
      <c r="A64" s="25" t="str">
        <f t="shared" si="3"/>
        <v/>
      </c>
      <c r="B64" s="21"/>
      <c r="C64" s="25" t="str">
        <f>IF(B64="","",IFERROR(VLOOKUP(B64,'01_Setup'!$B$19:$D$28,2,FALSE)&amp;"",""))</f>
        <v/>
      </c>
      <c r="D64" s="25" t="str">
        <f>IF(B64="","",IFERROR(VLOOKUP(B64,'01_Setup'!$B$19:$D$28,3,FALSE),""))</f>
        <v/>
      </c>
      <c r="E64" s="21"/>
      <c r="F64" s="21"/>
      <c r="G64" s="21"/>
      <c r="H64" s="21"/>
      <c r="I64" s="21"/>
      <c r="J64" s="21"/>
      <c r="K64" s="21"/>
      <c r="L64" s="21"/>
      <c r="M64" s="21"/>
      <c r="N64" s="22"/>
      <c r="O64" s="21"/>
      <c r="P64" s="26" t="str">
        <f t="shared" si="4"/>
        <v/>
      </c>
      <c r="Q64" s="22"/>
      <c r="R64" s="21"/>
      <c r="S64" s="26" t="str">
        <f t="shared" si="5"/>
        <v/>
      </c>
      <c r="T64" s="21"/>
      <c r="U64" s="21"/>
      <c r="V64" s="21"/>
      <c r="W64" s="21"/>
      <c r="X64" s="22"/>
      <c r="Y64" s="21"/>
      <c r="Z64" s="25" t="str">
        <f>IF(B64="","",IF(AND(P64&lt;&gt;"",P64&lt;'01_Setup'!$B$6),"Replace overdue",IF(AND(S64&lt;&gt;"",S64&lt;'01_Setup'!$B$6),"Test overdue",IF(OR(P64&lt;&gt;"",S64&lt;&gt;""),"In service","Review"))))</f>
        <v/>
      </c>
    </row>
    <row r="65" spans="1:26">
      <c r="A65" s="25" t="str">
        <f t="shared" si="3"/>
        <v/>
      </c>
      <c r="B65" s="21"/>
      <c r="C65" s="25" t="str">
        <f>IF(B65="","",IFERROR(VLOOKUP(B65,'01_Setup'!$B$19:$D$28,2,FALSE)&amp;"",""))</f>
        <v/>
      </c>
      <c r="D65" s="25" t="str">
        <f>IF(B65="","",IFERROR(VLOOKUP(B65,'01_Setup'!$B$19:$D$28,3,FALSE),""))</f>
        <v/>
      </c>
      <c r="E65" s="21"/>
      <c r="F65" s="21"/>
      <c r="G65" s="21"/>
      <c r="H65" s="21"/>
      <c r="I65" s="21"/>
      <c r="J65" s="21"/>
      <c r="K65" s="21"/>
      <c r="L65" s="21"/>
      <c r="M65" s="21"/>
      <c r="N65" s="22"/>
      <c r="O65" s="21"/>
      <c r="P65" s="26" t="str">
        <f t="shared" si="4"/>
        <v/>
      </c>
      <c r="Q65" s="22"/>
      <c r="R65" s="21"/>
      <c r="S65" s="26" t="str">
        <f t="shared" si="5"/>
        <v/>
      </c>
      <c r="T65" s="21"/>
      <c r="U65" s="21"/>
      <c r="V65" s="21"/>
      <c r="W65" s="21"/>
      <c r="X65" s="22"/>
      <c r="Y65" s="21"/>
      <c r="Z65" s="25" t="str">
        <f>IF(B65="","",IF(AND(P65&lt;&gt;"",P65&lt;'01_Setup'!$B$6),"Replace overdue",IF(AND(S65&lt;&gt;"",S65&lt;'01_Setup'!$B$6),"Test overdue",IF(OR(P65&lt;&gt;"",S65&lt;&gt;""),"In service","Review"))))</f>
        <v/>
      </c>
    </row>
    <row r="66" spans="1:26">
      <c r="A66" s="25" t="str">
        <f t="shared" si="3"/>
        <v/>
      </c>
      <c r="B66" s="21"/>
      <c r="C66" s="25" t="str">
        <f>IF(B66="","",IFERROR(VLOOKUP(B66,'01_Setup'!$B$19:$D$28,2,FALSE)&amp;"",""))</f>
        <v/>
      </c>
      <c r="D66" s="25" t="str">
        <f>IF(B66="","",IFERROR(VLOOKUP(B66,'01_Setup'!$B$19:$D$28,3,FALSE),""))</f>
        <v/>
      </c>
      <c r="E66" s="21"/>
      <c r="F66" s="21"/>
      <c r="G66" s="21"/>
      <c r="H66" s="21"/>
      <c r="I66" s="21"/>
      <c r="J66" s="21"/>
      <c r="K66" s="21"/>
      <c r="L66" s="21"/>
      <c r="M66" s="21"/>
      <c r="N66" s="22"/>
      <c r="O66" s="21"/>
      <c r="P66" s="26" t="str">
        <f t="shared" si="4"/>
        <v/>
      </c>
      <c r="Q66" s="22"/>
      <c r="R66" s="21"/>
      <c r="S66" s="26" t="str">
        <f t="shared" si="5"/>
        <v/>
      </c>
      <c r="T66" s="21"/>
      <c r="U66" s="21"/>
      <c r="V66" s="21"/>
      <c r="W66" s="21"/>
      <c r="X66" s="22"/>
      <c r="Y66" s="21"/>
      <c r="Z66" s="25" t="str">
        <f>IF(B66="","",IF(AND(P66&lt;&gt;"",P66&lt;'01_Setup'!$B$6),"Replace overdue",IF(AND(S66&lt;&gt;"",S66&lt;'01_Setup'!$B$6),"Test overdue",IF(OR(P66&lt;&gt;"",S66&lt;&gt;""),"In service","Review"))))</f>
        <v/>
      </c>
    </row>
    <row r="67" spans="1:26">
      <c r="A67" s="25" t="str">
        <f t="shared" si="3"/>
        <v/>
      </c>
      <c r="B67" s="21"/>
      <c r="C67" s="25" t="str">
        <f>IF(B67="","",IFERROR(VLOOKUP(B67,'01_Setup'!$B$19:$D$28,2,FALSE)&amp;"",""))</f>
        <v/>
      </c>
      <c r="D67" s="25" t="str">
        <f>IF(B67="","",IFERROR(VLOOKUP(B67,'01_Setup'!$B$19:$D$28,3,FALSE),""))</f>
        <v/>
      </c>
      <c r="E67" s="21"/>
      <c r="F67" s="21"/>
      <c r="G67" s="21"/>
      <c r="H67" s="21"/>
      <c r="I67" s="21"/>
      <c r="J67" s="21"/>
      <c r="K67" s="21"/>
      <c r="L67" s="21"/>
      <c r="M67" s="21"/>
      <c r="N67" s="22"/>
      <c r="O67" s="21"/>
      <c r="P67" s="26" t="str">
        <f t="shared" si="4"/>
        <v/>
      </c>
      <c r="Q67" s="22"/>
      <c r="R67" s="21"/>
      <c r="S67" s="26" t="str">
        <f t="shared" si="5"/>
        <v/>
      </c>
      <c r="T67" s="21"/>
      <c r="U67" s="21"/>
      <c r="V67" s="21"/>
      <c r="W67" s="21"/>
      <c r="X67" s="22"/>
      <c r="Y67" s="21"/>
      <c r="Z67" s="25" t="str">
        <f>IF(B67="","",IF(AND(P67&lt;&gt;"",P67&lt;'01_Setup'!$B$6),"Replace overdue",IF(AND(S67&lt;&gt;"",S67&lt;'01_Setup'!$B$6),"Test overdue",IF(OR(P67&lt;&gt;"",S67&lt;&gt;""),"In service","Review"))))</f>
        <v/>
      </c>
    </row>
    <row r="68" spans="1:26">
      <c r="A68" s="25" t="str">
        <f t="shared" si="3"/>
        <v/>
      </c>
      <c r="B68" s="21"/>
      <c r="C68" s="25" t="str">
        <f>IF(B68="","",IFERROR(VLOOKUP(B68,'01_Setup'!$B$19:$D$28,2,FALSE)&amp;"",""))</f>
        <v/>
      </c>
      <c r="D68" s="25" t="str">
        <f>IF(B68="","",IFERROR(VLOOKUP(B68,'01_Setup'!$B$19:$D$28,3,FALSE),""))</f>
        <v/>
      </c>
      <c r="E68" s="21"/>
      <c r="F68" s="21"/>
      <c r="G68" s="21"/>
      <c r="H68" s="21"/>
      <c r="I68" s="21"/>
      <c r="J68" s="21"/>
      <c r="K68" s="21"/>
      <c r="L68" s="21"/>
      <c r="M68" s="21"/>
      <c r="N68" s="22"/>
      <c r="O68" s="21"/>
      <c r="P68" s="26" t="str">
        <f t="shared" si="4"/>
        <v/>
      </c>
      <c r="Q68" s="22"/>
      <c r="R68" s="21"/>
      <c r="S68" s="26" t="str">
        <f t="shared" si="5"/>
        <v/>
      </c>
      <c r="T68" s="21"/>
      <c r="U68" s="21"/>
      <c r="V68" s="21"/>
      <c r="W68" s="21"/>
      <c r="X68" s="22"/>
      <c r="Y68" s="21"/>
      <c r="Z68" s="25" t="str">
        <f>IF(B68="","",IF(AND(P68&lt;&gt;"",P68&lt;'01_Setup'!$B$6),"Replace overdue",IF(AND(S68&lt;&gt;"",S68&lt;'01_Setup'!$B$6),"Test overdue",IF(OR(P68&lt;&gt;"",S68&lt;&gt;""),"In service","Review"))))</f>
        <v/>
      </c>
    </row>
    <row r="69" spans="1:26">
      <c r="A69" s="25" t="str">
        <f t="shared" si="3"/>
        <v/>
      </c>
      <c r="B69" s="21"/>
      <c r="C69" s="25" t="str">
        <f>IF(B69="","",IFERROR(VLOOKUP(B69,'01_Setup'!$B$19:$D$28,2,FALSE)&amp;"",""))</f>
        <v/>
      </c>
      <c r="D69" s="25" t="str">
        <f>IF(B69="","",IFERROR(VLOOKUP(B69,'01_Setup'!$B$19:$D$28,3,FALSE),""))</f>
        <v/>
      </c>
      <c r="E69" s="21"/>
      <c r="F69" s="21"/>
      <c r="G69" s="21"/>
      <c r="H69" s="21"/>
      <c r="I69" s="21"/>
      <c r="J69" s="21"/>
      <c r="K69" s="21"/>
      <c r="L69" s="21"/>
      <c r="M69" s="21"/>
      <c r="N69" s="22"/>
      <c r="O69" s="21"/>
      <c r="P69" s="26" t="str">
        <f t="shared" si="4"/>
        <v/>
      </c>
      <c r="Q69" s="22"/>
      <c r="R69" s="21"/>
      <c r="S69" s="26" t="str">
        <f t="shared" si="5"/>
        <v/>
      </c>
      <c r="T69" s="21"/>
      <c r="U69" s="21"/>
      <c r="V69" s="21"/>
      <c r="W69" s="21"/>
      <c r="X69" s="22"/>
      <c r="Y69" s="21"/>
      <c r="Z69" s="25" t="str">
        <f>IF(B69="","",IF(AND(P69&lt;&gt;"",P69&lt;'01_Setup'!$B$6),"Replace overdue",IF(AND(S69&lt;&gt;"",S69&lt;'01_Setup'!$B$6),"Test overdue",IF(OR(P69&lt;&gt;"",S69&lt;&gt;""),"In service","Review"))))</f>
        <v/>
      </c>
    </row>
    <row r="70" spans="1:26">
      <c r="A70" s="25" t="str">
        <f t="shared" si="3"/>
        <v/>
      </c>
      <c r="B70" s="21"/>
      <c r="C70" s="25" t="str">
        <f>IF(B70="","",IFERROR(VLOOKUP(B70,'01_Setup'!$B$19:$D$28,2,FALSE)&amp;"",""))</f>
        <v/>
      </c>
      <c r="D70" s="25" t="str">
        <f>IF(B70="","",IFERROR(VLOOKUP(B70,'01_Setup'!$B$19:$D$28,3,FALSE),""))</f>
        <v/>
      </c>
      <c r="E70" s="21"/>
      <c r="F70" s="21"/>
      <c r="G70" s="21"/>
      <c r="H70" s="21"/>
      <c r="I70" s="21"/>
      <c r="J70" s="21"/>
      <c r="K70" s="21"/>
      <c r="L70" s="21"/>
      <c r="M70" s="21"/>
      <c r="N70" s="22"/>
      <c r="O70" s="21"/>
      <c r="P70" s="26" t="str">
        <f t="shared" si="4"/>
        <v/>
      </c>
      <c r="Q70" s="22"/>
      <c r="R70" s="21"/>
      <c r="S70" s="26" t="str">
        <f t="shared" si="5"/>
        <v/>
      </c>
      <c r="T70" s="21"/>
      <c r="U70" s="21"/>
      <c r="V70" s="21"/>
      <c r="W70" s="21"/>
      <c r="X70" s="22"/>
      <c r="Y70" s="21"/>
      <c r="Z70" s="25" t="str">
        <f>IF(B70="","",IF(AND(P70&lt;&gt;"",P70&lt;'01_Setup'!$B$6),"Replace overdue",IF(AND(S70&lt;&gt;"",S70&lt;'01_Setup'!$B$6),"Test overdue",IF(OR(P70&lt;&gt;"",S70&lt;&gt;""),"In service","Review"))))</f>
        <v/>
      </c>
    </row>
    <row r="71" spans="1:26">
      <c r="A71" s="25" t="str">
        <f t="shared" ref="A71:A102" si="6">IF(B71="","","ALM-"&amp;TEXT(ROW()-6,"000"))</f>
        <v/>
      </c>
      <c r="B71" s="21"/>
      <c r="C71" s="25" t="str">
        <f>IF(B71="","",IFERROR(VLOOKUP(B71,'01_Setup'!$B$19:$D$28,2,FALSE)&amp;"",""))</f>
        <v/>
      </c>
      <c r="D71" s="25" t="str">
        <f>IF(B71="","",IFERROR(VLOOKUP(B71,'01_Setup'!$B$19:$D$28,3,FALSE),""))</f>
        <v/>
      </c>
      <c r="E71" s="21"/>
      <c r="F71" s="21"/>
      <c r="G71" s="21"/>
      <c r="H71" s="21"/>
      <c r="I71" s="21"/>
      <c r="J71" s="21"/>
      <c r="K71" s="21"/>
      <c r="L71" s="21"/>
      <c r="M71" s="21"/>
      <c r="N71" s="22"/>
      <c r="O71" s="21"/>
      <c r="P71" s="26" t="str">
        <f t="shared" ref="P71:P102" si="7">IF(OR(N71="",O71=""),"",DATE(YEAR(N71)+O71,MONTH(N71),DAY(N71)))</f>
        <v/>
      </c>
      <c r="Q71" s="22"/>
      <c r="R71" s="21"/>
      <c r="S71" s="26" t="str">
        <f t="shared" si="5"/>
        <v/>
      </c>
      <c r="T71" s="21"/>
      <c r="U71" s="21"/>
      <c r="V71" s="21"/>
      <c r="W71" s="21"/>
      <c r="X71" s="22"/>
      <c r="Y71" s="21"/>
      <c r="Z71" s="25" t="str">
        <f>IF(B71="","",IF(AND(P71&lt;&gt;"",P71&lt;'01_Setup'!$B$6),"Replace overdue",IF(AND(S71&lt;&gt;"",S71&lt;'01_Setup'!$B$6),"Test overdue",IF(OR(P71&lt;&gt;"",S71&lt;&gt;""),"In service","Review"))))</f>
        <v/>
      </c>
    </row>
    <row r="72" spans="1:26">
      <c r="A72" s="25" t="str">
        <f t="shared" si="6"/>
        <v/>
      </c>
      <c r="B72" s="21"/>
      <c r="C72" s="25" t="str">
        <f>IF(B72="","",IFERROR(VLOOKUP(B72,'01_Setup'!$B$19:$D$28,2,FALSE)&amp;"",""))</f>
        <v/>
      </c>
      <c r="D72" s="25" t="str">
        <f>IF(B72="","",IFERROR(VLOOKUP(B72,'01_Setup'!$B$19:$D$28,3,FALSE),""))</f>
        <v/>
      </c>
      <c r="E72" s="21"/>
      <c r="F72" s="21"/>
      <c r="G72" s="21"/>
      <c r="H72" s="21"/>
      <c r="I72" s="21"/>
      <c r="J72" s="21"/>
      <c r="K72" s="21"/>
      <c r="L72" s="21"/>
      <c r="M72" s="21"/>
      <c r="N72" s="22"/>
      <c r="O72" s="21"/>
      <c r="P72" s="26" t="str">
        <f t="shared" si="7"/>
        <v/>
      </c>
      <c r="Q72" s="22"/>
      <c r="R72" s="21"/>
      <c r="S72" s="26" t="str">
        <f t="shared" ref="S72:S103" si="8">IF(OR(Q72="",R72=""),"",DATE(YEAR(Q72),MONTH(Q72)+R72,DAY(Q72)))</f>
        <v/>
      </c>
      <c r="T72" s="21"/>
      <c r="U72" s="21"/>
      <c r="V72" s="21"/>
      <c r="W72" s="21"/>
      <c r="X72" s="22"/>
      <c r="Y72" s="21"/>
      <c r="Z72" s="25" t="str">
        <f>IF(B72="","",IF(AND(P72&lt;&gt;"",P72&lt;'01_Setup'!$B$6),"Replace overdue",IF(AND(S72&lt;&gt;"",S72&lt;'01_Setup'!$B$6),"Test overdue",IF(OR(P72&lt;&gt;"",S72&lt;&gt;""),"In service","Review"))))</f>
        <v/>
      </c>
    </row>
    <row r="73" spans="1:26">
      <c r="A73" s="25" t="str">
        <f t="shared" si="6"/>
        <v/>
      </c>
      <c r="B73" s="21"/>
      <c r="C73" s="25" t="str">
        <f>IF(B73="","",IFERROR(VLOOKUP(B73,'01_Setup'!$B$19:$D$28,2,FALSE)&amp;"",""))</f>
        <v/>
      </c>
      <c r="D73" s="25" t="str">
        <f>IF(B73="","",IFERROR(VLOOKUP(B73,'01_Setup'!$B$19:$D$28,3,FALSE),""))</f>
        <v/>
      </c>
      <c r="E73" s="21"/>
      <c r="F73" s="21"/>
      <c r="G73" s="21"/>
      <c r="H73" s="21"/>
      <c r="I73" s="21"/>
      <c r="J73" s="21"/>
      <c r="K73" s="21"/>
      <c r="L73" s="21"/>
      <c r="M73" s="21"/>
      <c r="N73" s="22"/>
      <c r="O73" s="21"/>
      <c r="P73" s="26" t="str">
        <f t="shared" si="7"/>
        <v/>
      </c>
      <c r="Q73" s="22"/>
      <c r="R73" s="21"/>
      <c r="S73" s="26" t="str">
        <f t="shared" si="8"/>
        <v/>
      </c>
      <c r="T73" s="21"/>
      <c r="U73" s="21"/>
      <c r="V73" s="21"/>
      <c r="W73" s="21"/>
      <c r="X73" s="22"/>
      <c r="Y73" s="21"/>
      <c r="Z73" s="25" t="str">
        <f>IF(B73="","",IF(AND(P73&lt;&gt;"",P73&lt;'01_Setup'!$B$6),"Replace overdue",IF(AND(S73&lt;&gt;"",S73&lt;'01_Setup'!$B$6),"Test overdue",IF(OR(P73&lt;&gt;"",S73&lt;&gt;""),"In service","Review"))))</f>
        <v/>
      </c>
    </row>
    <row r="74" spans="1:26">
      <c r="A74" s="25" t="str">
        <f t="shared" si="6"/>
        <v/>
      </c>
      <c r="B74" s="21"/>
      <c r="C74" s="25" t="str">
        <f>IF(B74="","",IFERROR(VLOOKUP(B74,'01_Setup'!$B$19:$D$28,2,FALSE)&amp;"",""))</f>
        <v/>
      </c>
      <c r="D74" s="25" t="str">
        <f>IF(B74="","",IFERROR(VLOOKUP(B74,'01_Setup'!$B$19:$D$28,3,FALSE),""))</f>
        <v/>
      </c>
      <c r="E74" s="21"/>
      <c r="F74" s="21"/>
      <c r="G74" s="21"/>
      <c r="H74" s="21"/>
      <c r="I74" s="21"/>
      <c r="J74" s="21"/>
      <c r="K74" s="21"/>
      <c r="L74" s="21"/>
      <c r="M74" s="21"/>
      <c r="N74" s="22"/>
      <c r="O74" s="21"/>
      <c r="P74" s="26" t="str">
        <f t="shared" si="7"/>
        <v/>
      </c>
      <c r="Q74" s="22"/>
      <c r="R74" s="21"/>
      <c r="S74" s="26" t="str">
        <f t="shared" si="8"/>
        <v/>
      </c>
      <c r="T74" s="21"/>
      <c r="U74" s="21"/>
      <c r="V74" s="21"/>
      <c r="W74" s="21"/>
      <c r="X74" s="22"/>
      <c r="Y74" s="21"/>
      <c r="Z74" s="25" t="str">
        <f>IF(B74="","",IF(AND(P74&lt;&gt;"",P74&lt;'01_Setup'!$B$6),"Replace overdue",IF(AND(S74&lt;&gt;"",S74&lt;'01_Setup'!$B$6),"Test overdue",IF(OR(P74&lt;&gt;"",S74&lt;&gt;""),"In service","Review"))))</f>
        <v/>
      </c>
    </row>
    <row r="75" spans="1:26">
      <c r="A75" s="25" t="str">
        <f t="shared" si="6"/>
        <v/>
      </c>
      <c r="B75" s="21"/>
      <c r="C75" s="25" t="str">
        <f>IF(B75="","",IFERROR(VLOOKUP(B75,'01_Setup'!$B$19:$D$28,2,FALSE)&amp;"",""))</f>
        <v/>
      </c>
      <c r="D75" s="25" t="str">
        <f>IF(B75="","",IFERROR(VLOOKUP(B75,'01_Setup'!$B$19:$D$28,3,FALSE),""))</f>
        <v/>
      </c>
      <c r="E75" s="21"/>
      <c r="F75" s="21"/>
      <c r="G75" s="21"/>
      <c r="H75" s="21"/>
      <c r="I75" s="21"/>
      <c r="J75" s="21"/>
      <c r="K75" s="21"/>
      <c r="L75" s="21"/>
      <c r="M75" s="21"/>
      <c r="N75" s="22"/>
      <c r="O75" s="21"/>
      <c r="P75" s="26" t="str">
        <f t="shared" si="7"/>
        <v/>
      </c>
      <c r="Q75" s="22"/>
      <c r="R75" s="21"/>
      <c r="S75" s="26" t="str">
        <f t="shared" si="8"/>
        <v/>
      </c>
      <c r="T75" s="21"/>
      <c r="U75" s="21"/>
      <c r="V75" s="21"/>
      <c r="W75" s="21"/>
      <c r="X75" s="22"/>
      <c r="Y75" s="21"/>
      <c r="Z75" s="25" t="str">
        <f>IF(B75="","",IF(AND(P75&lt;&gt;"",P75&lt;'01_Setup'!$B$6),"Replace overdue",IF(AND(S75&lt;&gt;"",S75&lt;'01_Setup'!$B$6),"Test overdue",IF(OR(P75&lt;&gt;"",S75&lt;&gt;""),"In service","Review"))))</f>
        <v/>
      </c>
    </row>
    <row r="76" spans="1:26">
      <c r="A76" s="25" t="str">
        <f t="shared" si="6"/>
        <v/>
      </c>
      <c r="B76" s="21"/>
      <c r="C76" s="25" t="str">
        <f>IF(B76="","",IFERROR(VLOOKUP(B76,'01_Setup'!$B$19:$D$28,2,FALSE)&amp;"",""))</f>
        <v/>
      </c>
      <c r="D76" s="25" t="str">
        <f>IF(B76="","",IFERROR(VLOOKUP(B76,'01_Setup'!$B$19:$D$28,3,FALSE),""))</f>
        <v/>
      </c>
      <c r="E76" s="21"/>
      <c r="F76" s="21"/>
      <c r="G76" s="21"/>
      <c r="H76" s="21"/>
      <c r="I76" s="21"/>
      <c r="J76" s="21"/>
      <c r="K76" s="21"/>
      <c r="L76" s="21"/>
      <c r="M76" s="21"/>
      <c r="N76" s="22"/>
      <c r="O76" s="21"/>
      <c r="P76" s="26" t="str">
        <f t="shared" si="7"/>
        <v/>
      </c>
      <c r="Q76" s="22"/>
      <c r="R76" s="21"/>
      <c r="S76" s="26" t="str">
        <f t="shared" si="8"/>
        <v/>
      </c>
      <c r="T76" s="21"/>
      <c r="U76" s="21"/>
      <c r="V76" s="21"/>
      <c r="W76" s="21"/>
      <c r="X76" s="22"/>
      <c r="Y76" s="21"/>
      <c r="Z76" s="25" t="str">
        <f>IF(B76="","",IF(AND(P76&lt;&gt;"",P76&lt;'01_Setup'!$B$6),"Replace overdue",IF(AND(S76&lt;&gt;"",S76&lt;'01_Setup'!$B$6),"Test overdue",IF(OR(P76&lt;&gt;"",S76&lt;&gt;""),"In service","Review"))))</f>
        <v/>
      </c>
    </row>
    <row r="77" spans="1:26">
      <c r="A77" s="25" t="str">
        <f t="shared" si="6"/>
        <v/>
      </c>
      <c r="B77" s="21"/>
      <c r="C77" s="25" t="str">
        <f>IF(B77="","",IFERROR(VLOOKUP(B77,'01_Setup'!$B$19:$D$28,2,FALSE)&amp;"",""))</f>
        <v/>
      </c>
      <c r="D77" s="25" t="str">
        <f>IF(B77="","",IFERROR(VLOOKUP(B77,'01_Setup'!$B$19:$D$28,3,FALSE),""))</f>
        <v/>
      </c>
      <c r="E77" s="21"/>
      <c r="F77" s="21"/>
      <c r="G77" s="21"/>
      <c r="H77" s="21"/>
      <c r="I77" s="21"/>
      <c r="J77" s="21"/>
      <c r="K77" s="21"/>
      <c r="L77" s="21"/>
      <c r="M77" s="21"/>
      <c r="N77" s="22"/>
      <c r="O77" s="21"/>
      <c r="P77" s="26" t="str">
        <f t="shared" si="7"/>
        <v/>
      </c>
      <c r="Q77" s="22"/>
      <c r="R77" s="21"/>
      <c r="S77" s="26" t="str">
        <f t="shared" si="8"/>
        <v/>
      </c>
      <c r="T77" s="21"/>
      <c r="U77" s="21"/>
      <c r="V77" s="21"/>
      <c r="W77" s="21"/>
      <c r="X77" s="22"/>
      <c r="Y77" s="21"/>
      <c r="Z77" s="25" t="str">
        <f>IF(B77="","",IF(AND(P77&lt;&gt;"",P77&lt;'01_Setup'!$B$6),"Replace overdue",IF(AND(S77&lt;&gt;"",S77&lt;'01_Setup'!$B$6),"Test overdue",IF(OR(P77&lt;&gt;"",S77&lt;&gt;""),"In service","Review"))))</f>
        <v/>
      </c>
    </row>
    <row r="78" spans="1:26">
      <c r="A78" s="25" t="str">
        <f t="shared" si="6"/>
        <v/>
      </c>
      <c r="B78" s="21"/>
      <c r="C78" s="25" t="str">
        <f>IF(B78="","",IFERROR(VLOOKUP(B78,'01_Setup'!$B$19:$D$28,2,FALSE)&amp;"",""))</f>
        <v/>
      </c>
      <c r="D78" s="25" t="str">
        <f>IF(B78="","",IFERROR(VLOOKUP(B78,'01_Setup'!$B$19:$D$28,3,FALSE),""))</f>
        <v/>
      </c>
      <c r="E78" s="21"/>
      <c r="F78" s="21"/>
      <c r="G78" s="21"/>
      <c r="H78" s="21"/>
      <c r="I78" s="21"/>
      <c r="J78" s="21"/>
      <c r="K78" s="21"/>
      <c r="L78" s="21"/>
      <c r="M78" s="21"/>
      <c r="N78" s="22"/>
      <c r="O78" s="21"/>
      <c r="P78" s="26" t="str">
        <f t="shared" si="7"/>
        <v/>
      </c>
      <c r="Q78" s="22"/>
      <c r="R78" s="21"/>
      <c r="S78" s="26" t="str">
        <f t="shared" si="8"/>
        <v/>
      </c>
      <c r="T78" s="21"/>
      <c r="U78" s="21"/>
      <c r="V78" s="21"/>
      <c r="W78" s="21"/>
      <c r="X78" s="22"/>
      <c r="Y78" s="21"/>
      <c r="Z78" s="25" t="str">
        <f>IF(B78="","",IF(AND(P78&lt;&gt;"",P78&lt;'01_Setup'!$B$6),"Replace overdue",IF(AND(S78&lt;&gt;"",S78&lt;'01_Setup'!$B$6),"Test overdue",IF(OR(P78&lt;&gt;"",S78&lt;&gt;""),"In service","Review"))))</f>
        <v/>
      </c>
    </row>
    <row r="79" spans="1:26">
      <c r="A79" s="25" t="str">
        <f t="shared" si="6"/>
        <v/>
      </c>
      <c r="B79" s="21"/>
      <c r="C79" s="25" t="str">
        <f>IF(B79="","",IFERROR(VLOOKUP(B79,'01_Setup'!$B$19:$D$28,2,FALSE)&amp;"",""))</f>
        <v/>
      </c>
      <c r="D79" s="25" t="str">
        <f>IF(B79="","",IFERROR(VLOOKUP(B79,'01_Setup'!$B$19:$D$28,3,FALSE),""))</f>
        <v/>
      </c>
      <c r="E79" s="21"/>
      <c r="F79" s="21"/>
      <c r="G79" s="21"/>
      <c r="H79" s="21"/>
      <c r="I79" s="21"/>
      <c r="J79" s="21"/>
      <c r="K79" s="21"/>
      <c r="L79" s="21"/>
      <c r="M79" s="21"/>
      <c r="N79" s="22"/>
      <c r="O79" s="21"/>
      <c r="P79" s="26" t="str">
        <f t="shared" si="7"/>
        <v/>
      </c>
      <c r="Q79" s="22"/>
      <c r="R79" s="21"/>
      <c r="S79" s="26" t="str">
        <f t="shared" si="8"/>
        <v/>
      </c>
      <c r="T79" s="21"/>
      <c r="U79" s="21"/>
      <c r="V79" s="21"/>
      <c r="W79" s="21"/>
      <c r="X79" s="22"/>
      <c r="Y79" s="21"/>
      <c r="Z79" s="25" t="str">
        <f>IF(B79="","",IF(AND(P79&lt;&gt;"",P79&lt;'01_Setup'!$B$6),"Replace overdue",IF(AND(S79&lt;&gt;"",S79&lt;'01_Setup'!$B$6),"Test overdue",IF(OR(P79&lt;&gt;"",S79&lt;&gt;""),"In service","Review"))))</f>
        <v/>
      </c>
    </row>
    <row r="80" spans="1:26">
      <c r="A80" s="25" t="str">
        <f t="shared" si="6"/>
        <v/>
      </c>
      <c r="B80" s="21"/>
      <c r="C80" s="25" t="str">
        <f>IF(B80="","",IFERROR(VLOOKUP(B80,'01_Setup'!$B$19:$D$28,2,FALSE)&amp;"",""))</f>
        <v/>
      </c>
      <c r="D80" s="25" t="str">
        <f>IF(B80="","",IFERROR(VLOOKUP(B80,'01_Setup'!$B$19:$D$28,3,FALSE),""))</f>
        <v/>
      </c>
      <c r="E80" s="21"/>
      <c r="F80" s="21"/>
      <c r="G80" s="21"/>
      <c r="H80" s="21"/>
      <c r="I80" s="21"/>
      <c r="J80" s="21"/>
      <c r="K80" s="21"/>
      <c r="L80" s="21"/>
      <c r="M80" s="21"/>
      <c r="N80" s="22"/>
      <c r="O80" s="21"/>
      <c r="P80" s="26" t="str">
        <f t="shared" si="7"/>
        <v/>
      </c>
      <c r="Q80" s="22"/>
      <c r="R80" s="21"/>
      <c r="S80" s="26" t="str">
        <f t="shared" si="8"/>
        <v/>
      </c>
      <c r="T80" s="21"/>
      <c r="U80" s="21"/>
      <c r="V80" s="21"/>
      <c r="W80" s="21"/>
      <c r="X80" s="22"/>
      <c r="Y80" s="21"/>
      <c r="Z80" s="25" t="str">
        <f>IF(B80="","",IF(AND(P80&lt;&gt;"",P80&lt;'01_Setup'!$B$6),"Replace overdue",IF(AND(S80&lt;&gt;"",S80&lt;'01_Setup'!$B$6),"Test overdue",IF(OR(P80&lt;&gt;"",S80&lt;&gt;""),"In service","Review"))))</f>
        <v/>
      </c>
    </row>
    <row r="81" spans="1:26">
      <c r="A81" s="25" t="str">
        <f t="shared" si="6"/>
        <v/>
      </c>
      <c r="B81" s="21"/>
      <c r="C81" s="25" t="str">
        <f>IF(B81="","",IFERROR(VLOOKUP(B81,'01_Setup'!$B$19:$D$28,2,FALSE)&amp;"",""))</f>
        <v/>
      </c>
      <c r="D81" s="25" t="str">
        <f>IF(B81="","",IFERROR(VLOOKUP(B81,'01_Setup'!$B$19:$D$28,3,FALSE),""))</f>
        <v/>
      </c>
      <c r="E81" s="21"/>
      <c r="F81" s="21"/>
      <c r="G81" s="21"/>
      <c r="H81" s="21"/>
      <c r="I81" s="21"/>
      <c r="J81" s="21"/>
      <c r="K81" s="21"/>
      <c r="L81" s="21"/>
      <c r="M81" s="21"/>
      <c r="N81" s="22"/>
      <c r="O81" s="21"/>
      <c r="P81" s="26" t="str">
        <f t="shared" si="7"/>
        <v/>
      </c>
      <c r="Q81" s="22"/>
      <c r="R81" s="21"/>
      <c r="S81" s="26" t="str">
        <f t="shared" si="8"/>
        <v/>
      </c>
      <c r="T81" s="21"/>
      <c r="U81" s="21"/>
      <c r="V81" s="21"/>
      <c r="W81" s="21"/>
      <c r="X81" s="22"/>
      <c r="Y81" s="21"/>
      <c r="Z81" s="25" t="str">
        <f>IF(B81="","",IF(AND(P81&lt;&gt;"",P81&lt;'01_Setup'!$B$6),"Replace overdue",IF(AND(S81&lt;&gt;"",S81&lt;'01_Setup'!$B$6),"Test overdue",IF(OR(P81&lt;&gt;"",S81&lt;&gt;""),"In service","Review"))))</f>
        <v/>
      </c>
    </row>
    <row r="82" spans="1:26">
      <c r="A82" s="25" t="str">
        <f t="shared" si="6"/>
        <v/>
      </c>
      <c r="B82" s="21"/>
      <c r="C82" s="25" t="str">
        <f>IF(B82="","",IFERROR(VLOOKUP(B82,'01_Setup'!$B$19:$D$28,2,FALSE)&amp;"",""))</f>
        <v/>
      </c>
      <c r="D82" s="25" t="str">
        <f>IF(B82="","",IFERROR(VLOOKUP(B82,'01_Setup'!$B$19:$D$28,3,FALSE),""))</f>
        <v/>
      </c>
      <c r="E82" s="21"/>
      <c r="F82" s="21"/>
      <c r="G82" s="21"/>
      <c r="H82" s="21"/>
      <c r="I82" s="21"/>
      <c r="J82" s="21"/>
      <c r="K82" s="21"/>
      <c r="L82" s="21"/>
      <c r="M82" s="21"/>
      <c r="N82" s="22"/>
      <c r="O82" s="21"/>
      <c r="P82" s="26" t="str">
        <f t="shared" si="7"/>
        <v/>
      </c>
      <c r="Q82" s="22"/>
      <c r="R82" s="21"/>
      <c r="S82" s="26" t="str">
        <f t="shared" si="8"/>
        <v/>
      </c>
      <c r="T82" s="21"/>
      <c r="U82" s="21"/>
      <c r="V82" s="21"/>
      <c r="W82" s="21"/>
      <c r="X82" s="22"/>
      <c r="Y82" s="21"/>
      <c r="Z82" s="25" t="str">
        <f>IF(B82="","",IF(AND(P82&lt;&gt;"",P82&lt;'01_Setup'!$B$6),"Replace overdue",IF(AND(S82&lt;&gt;"",S82&lt;'01_Setup'!$B$6),"Test overdue",IF(OR(P82&lt;&gt;"",S82&lt;&gt;""),"In service","Review"))))</f>
        <v/>
      </c>
    </row>
    <row r="83" spans="1:26">
      <c r="A83" s="25" t="str">
        <f t="shared" si="6"/>
        <v/>
      </c>
      <c r="B83" s="21"/>
      <c r="C83" s="25" t="str">
        <f>IF(B83="","",IFERROR(VLOOKUP(B83,'01_Setup'!$B$19:$D$28,2,FALSE)&amp;"",""))</f>
        <v/>
      </c>
      <c r="D83" s="25" t="str">
        <f>IF(B83="","",IFERROR(VLOOKUP(B83,'01_Setup'!$B$19:$D$28,3,FALSE),""))</f>
        <v/>
      </c>
      <c r="E83" s="21"/>
      <c r="F83" s="21"/>
      <c r="G83" s="21"/>
      <c r="H83" s="21"/>
      <c r="I83" s="21"/>
      <c r="J83" s="21"/>
      <c r="K83" s="21"/>
      <c r="L83" s="21"/>
      <c r="M83" s="21"/>
      <c r="N83" s="22"/>
      <c r="O83" s="21"/>
      <c r="P83" s="26" t="str">
        <f t="shared" si="7"/>
        <v/>
      </c>
      <c r="Q83" s="22"/>
      <c r="R83" s="21"/>
      <c r="S83" s="26" t="str">
        <f t="shared" si="8"/>
        <v/>
      </c>
      <c r="T83" s="21"/>
      <c r="U83" s="21"/>
      <c r="V83" s="21"/>
      <c r="W83" s="21"/>
      <c r="X83" s="22"/>
      <c r="Y83" s="21"/>
      <c r="Z83" s="25" t="str">
        <f>IF(B83="","",IF(AND(P83&lt;&gt;"",P83&lt;'01_Setup'!$B$6),"Replace overdue",IF(AND(S83&lt;&gt;"",S83&lt;'01_Setup'!$B$6),"Test overdue",IF(OR(P83&lt;&gt;"",S83&lt;&gt;""),"In service","Review"))))</f>
        <v/>
      </c>
    </row>
    <row r="84" spans="1:26">
      <c r="A84" s="25" t="str">
        <f t="shared" si="6"/>
        <v/>
      </c>
      <c r="B84" s="21"/>
      <c r="C84" s="25" t="str">
        <f>IF(B84="","",IFERROR(VLOOKUP(B84,'01_Setup'!$B$19:$D$28,2,FALSE)&amp;"",""))</f>
        <v/>
      </c>
      <c r="D84" s="25" t="str">
        <f>IF(B84="","",IFERROR(VLOOKUP(B84,'01_Setup'!$B$19:$D$28,3,FALSE),""))</f>
        <v/>
      </c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1"/>
      <c r="P84" s="26" t="str">
        <f t="shared" si="7"/>
        <v/>
      </c>
      <c r="Q84" s="22"/>
      <c r="R84" s="21"/>
      <c r="S84" s="26" t="str">
        <f t="shared" si="8"/>
        <v/>
      </c>
      <c r="T84" s="21"/>
      <c r="U84" s="21"/>
      <c r="V84" s="21"/>
      <c r="W84" s="21"/>
      <c r="X84" s="22"/>
      <c r="Y84" s="21"/>
      <c r="Z84" s="25" t="str">
        <f>IF(B84="","",IF(AND(P84&lt;&gt;"",P84&lt;'01_Setup'!$B$6),"Replace overdue",IF(AND(S84&lt;&gt;"",S84&lt;'01_Setup'!$B$6),"Test overdue",IF(OR(P84&lt;&gt;"",S84&lt;&gt;""),"In service","Review"))))</f>
        <v/>
      </c>
    </row>
    <row r="85" spans="1:26">
      <c r="A85" s="25" t="str">
        <f t="shared" si="6"/>
        <v/>
      </c>
      <c r="B85" s="21"/>
      <c r="C85" s="25" t="str">
        <f>IF(B85="","",IFERROR(VLOOKUP(B85,'01_Setup'!$B$19:$D$28,2,FALSE)&amp;"",""))</f>
        <v/>
      </c>
      <c r="D85" s="25" t="str">
        <f>IF(B85="","",IFERROR(VLOOKUP(B85,'01_Setup'!$B$19:$D$28,3,FALSE),""))</f>
        <v/>
      </c>
      <c r="E85" s="21"/>
      <c r="F85" s="21"/>
      <c r="G85" s="21"/>
      <c r="H85" s="21"/>
      <c r="I85" s="21"/>
      <c r="J85" s="21"/>
      <c r="K85" s="21"/>
      <c r="L85" s="21"/>
      <c r="M85" s="21"/>
      <c r="N85" s="22"/>
      <c r="O85" s="21"/>
      <c r="P85" s="26" t="str">
        <f t="shared" si="7"/>
        <v/>
      </c>
      <c r="Q85" s="22"/>
      <c r="R85" s="21"/>
      <c r="S85" s="26" t="str">
        <f t="shared" si="8"/>
        <v/>
      </c>
      <c r="T85" s="21"/>
      <c r="U85" s="21"/>
      <c r="V85" s="21"/>
      <c r="W85" s="21"/>
      <c r="X85" s="22"/>
      <c r="Y85" s="21"/>
      <c r="Z85" s="25" t="str">
        <f>IF(B85="","",IF(AND(P85&lt;&gt;"",P85&lt;'01_Setup'!$B$6),"Replace overdue",IF(AND(S85&lt;&gt;"",S85&lt;'01_Setup'!$B$6),"Test overdue",IF(OR(P85&lt;&gt;"",S85&lt;&gt;""),"In service","Review"))))</f>
        <v/>
      </c>
    </row>
    <row r="86" spans="1:26">
      <c r="A86" s="25" t="str">
        <f t="shared" si="6"/>
        <v/>
      </c>
      <c r="B86" s="21"/>
      <c r="C86" s="25" t="str">
        <f>IF(B86="","",IFERROR(VLOOKUP(B86,'01_Setup'!$B$19:$D$28,2,FALSE)&amp;"",""))</f>
        <v/>
      </c>
      <c r="D86" s="25" t="str">
        <f>IF(B86="","",IFERROR(VLOOKUP(B86,'01_Setup'!$B$19:$D$28,3,FALSE),""))</f>
        <v/>
      </c>
      <c r="E86" s="21"/>
      <c r="F86" s="21"/>
      <c r="G86" s="21"/>
      <c r="H86" s="21"/>
      <c r="I86" s="21"/>
      <c r="J86" s="21"/>
      <c r="K86" s="21"/>
      <c r="L86" s="21"/>
      <c r="M86" s="21"/>
      <c r="N86" s="22"/>
      <c r="O86" s="21"/>
      <c r="P86" s="26" t="str">
        <f t="shared" si="7"/>
        <v/>
      </c>
      <c r="Q86" s="22"/>
      <c r="R86" s="21"/>
      <c r="S86" s="26" t="str">
        <f t="shared" si="8"/>
        <v/>
      </c>
      <c r="T86" s="21"/>
      <c r="U86" s="21"/>
      <c r="V86" s="21"/>
      <c r="W86" s="21"/>
      <c r="X86" s="22"/>
      <c r="Y86" s="21"/>
      <c r="Z86" s="25" t="str">
        <f>IF(B86="","",IF(AND(P86&lt;&gt;"",P86&lt;'01_Setup'!$B$6),"Replace overdue",IF(AND(S86&lt;&gt;"",S86&lt;'01_Setup'!$B$6),"Test overdue",IF(OR(P86&lt;&gt;"",S86&lt;&gt;""),"In service","Review"))))</f>
        <v/>
      </c>
    </row>
    <row r="87" spans="1:26">
      <c r="A87" s="25" t="str">
        <f t="shared" si="6"/>
        <v/>
      </c>
      <c r="B87" s="21"/>
      <c r="C87" s="25" t="str">
        <f>IF(B87="","",IFERROR(VLOOKUP(B87,'01_Setup'!$B$19:$D$28,2,FALSE)&amp;"",""))</f>
        <v/>
      </c>
      <c r="D87" s="25" t="str">
        <f>IF(B87="","",IFERROR(VLOOKUP(B87,'01_Setup'!$B$19:$D$28,3,FALSE),""))</f>
        <v/>
      </c>
      <c r="E87" s="21"/>
      <c r="F87" s="21"/>
      <c r="G87" s="21"/>
      <c r="H87" s="21"/>
      <c r="I87" s="21"/>
      <c r="J87" s="21"/>
      <c r="K87" s="21"/>
      <c r="L87" s="21"/>
      <c r="M87" s="21"/>
      <c r="N87" s="22"/>
      <c r="O87" s="21"/>
      <c r="P87" s="26" t="str">
        <f t="shared" si="7"/>
        <v/>
      </c>
      <c r="Q87" s="22"/>
      <c r="R87" s="21"/>
      <c r="S87" s="26" t="str">
        <f t="shared" si="8"/>
        <v/>
      </c>
      <c r="T87" s="21"/>
      <c r="U87" s="21"/>
      <c r="V87" s="21"/>
      <c r="W87" s="21"/>
      <c r="X87" s="22"/>
      <c r="Y87" s="21"/>
      <c r="Z87" s="25" t="str">
        <f>IF(B87="","",IF(AND(P87&lt;&gt;"",P87&lt;'01_Setup'!$B$6),"Replace overdue",IF(AND(S87&lt;&gt;"",S87&lt;'01_Setup'!$B$6),"Test overdue",IF(OR(P87&lt;&gt;"",S87&lt;&gt;""),"In service","Review"))))</f>
        <v/>
      </c>
    </row>
    <row r="88" spans="1:26">
      <c r="A88" s="25" t="str">
        <f t="shared" si="6"/>
        <v/>
      </c>
      <c r="B88" s="21"/>
      <c r="C88" s="25" t="str">
        <f>IF(B88="","",IFERROR(VLOOKUP(B88,'01_Setup'!$B$19:$D$28,2,FALSE)&amp;"",""))</f>
        <v/>
      </c>
      <c r="D88" s="25" t="str">
        <f>IF(B88="","",IFERROR(VLOOKUP(B88,'01_Setup'!$B$19:$D$28,3,FALSE),""))</f>
        <v/>
      </c>
      <c r="E88" s="21"/>
      <c r="F88" s="21"/>
      <c r="G88" s="21"/>
      <c r="H88" s="21"/>
      <c r="I88" s="21"/>
      <c r="J88" s="21"/>
      <c r="K88" s="21"/>
      <c r="L88" s="21"/>
      <c r="M88" s="21"/>
      <c r="N88" s="22"/>
      <c r="O88" s="21"/>
      <c r="P88" s="26" t="str">
        <f t="shared" si="7"/>
        <v/>
      </c>
      <c r="Q88" s="22"/>
      <c r="R88" s="21"/>
      <c r="S88" s="26" t="str">
        <f t="shared" si="8"/>
        <v/>
      </c>
      <c r="T88" s="21"/>
      <c r="U88" s="21"/>
      <c r="V88" s="21"/>
      <c r="W88" s="21"/>
      <c r="X88" s="22"/>
      <c r="Y88" s="21"/>
      <c r="Z88" s="25" t="str">
        <f>IF(B88="","",IF(AND(P88&lt;&gt;"",P88&lt;'01_Setup'!$B$6),"Replace overdue",IF(AND(S88&lt;&gt;"",S88&lt;'01_Setup'!$B$6),"Test overdue",IF(OR(P88&lt;&gt;"",S88&lt;&gt;""),"In service","Review"))))</f>
        <v/>
      </c>
    </row>
    <row r="89" spans="1:26">
      <c r="A89" s="25" t="str">
        <f t="shared" si="6"/>
        <v/>
      </c>
      <c r="B89" s="21"/>
      <c r="C89" s="25" t="str">
        <f>IF(B89="","",IFERROR(VLOOKUP(B89,'01_Setup'!$B$19:$D$28,2,FALSE)&amp;"",""))</f>
        <v/>
      </c>
      <c r="D89" s="25" t="str">
        <f>IF(B89="","",IFERROR(VLOOKUP(B89,'01_Setup'!$B$19:$D$28,3,FALSE),""))</f>
        <v/>
      </c>
      <c r="E89" s="21"/>
      <c r="F89" s="21"/>
      <c r="G89" s="21"/>
      <c r="H89" s="21"/>
      <c r="I89" s="21"/>
      <c r="J89" s="21"/>
      <c r="K89" s="21"/>
      <c r="L89" s="21"/>
      <c r="M89" s="21"/>
      <c r="N89" s="22"/>
      <c r="O89" s="21"/>
      <c r="P89" s="26" t="str">
        <f t="shared" si="7"/>
        <v/>
      </c>
      <c r="Q89" s="22"/>
      <c r="R89" s="21"/>
      <c r="S89" s="26" t="str">
        <f t="shared" si="8"/>
        <v/>
      </c>
      <c r="T89" s="21"/>
      <c r="U89" s="21"/>
      <c r="V89" s="21"/>
      <c r="W89" s="21"/>
      <c r="X89" s="22"/>
      <c r="Y89" s="21"/>
      <c r="Z89" s="25" t="str">
        <f>IF(B89="","",IF(AND(P89&lt;&gt;"",P89&lt;'01_Setup'!$B$6),"Replace overdue",IF(AND(S89&lt;&gt;"",S89&lt;'01_Setup'!$B$6),"Test overdue",IF(OR(P89&lt;&gt;"",S89&lt;&gt;""),"In service","Review"))))</f>
        <v/>
      </c>
    </row>
    <row r="90" spans="1:26">
      <c r="A90" s="25" t="str">
        <f t="shared" si="6"/>
        <v/>
      </c>
      <c r="B90" s="21"/>
      <c r="C90" s="25" t="str">
        <f>IF(B90="","",IFERROR(VLOOKUP(B90,'01_Setup'!$B$19:$D$28,2,FALSE)&amp;"",""))</f>
        <v/>
      </c>
      <c r="D90" s="25" t="str">
        <f>IF(B90="","",IFERROR(VLOOKUP(B90,'01_Setup'!$B$19:$D$28,3,FALSE),""))</f>
        <v/>
      </c>
      <c r="E90" s="21"/>
      <c r="F90" s="21"/>
      <c r="G90" s="21"/>
      <c r="H90" s="21"/>
      <c r="I90" s="21"/>
      <c r="J90" s="21"/>
      <c r="K90" s="21"/>
      <c r="L90" s="21"/>
      <c r="M90" s="21"/>
      <c r="N90" s="22"/>
      <c r="O90" s="21"/>
      <c r="P90" s="26" t="str">
        <f t="shared" si="7"/>
        <v/>
      </c>
      <c r="Q90" s="22"/>
      <c r="R90" s="21"/>
      <c r="S90" s="26" t="str">
        <f t="shared" si="8"/>
        <v/>
      </c>
      <c r="T90" s="21"/>
      <c r="U90" s="21"/>
      <c r="V90" s="21"/>
      <c r="W90" s="21"/>
      <c r="X90" s="22"/>
      <c r="Y90" s="21"/>
      <c r="Z90" s="25" t="str">
        <f>IF(B90="","",IF(AND(P90&lt;&gt;"",P90&lt;'01_Setup'!$B$6),"Replace overdue",IF(AND(S90&lt;&gt;"",S90&lt;'01_Setup'!$B$6),"Test overdue",IF(OR(P90&lt;&gt;"",S90&lt;&gt;""),"In service","Review"))))</f>
        <v/>
      </c>
    </row>
    <row r="91" spans="1:26">
      <c r="A91" s="25" t="str">
        <f t="shared" si="6"/>
        <v/>
      </c>
      <c r="B91" s="21"/>
      <c r="C91" s="25" t="str">
        <f>IF(B91="","",IFERROR(VLOOKUP(B91,'01_Setup'!$B$19:$D$28,2,FALSE)&amp;"",""))</f>
        <v/>
      </c>
      <c r="D91" s="25" t="str">
        <f>IF(B91="","",IFERROR(VLOOKUP(B91,'01_Setup'!$B$19:$D$28,3,FALSE),""))</f>
        <v/>
      </c>
      <c r="E91" s="21"/>
      <c r="F91" s="21"/>
      <c r="G91" s="21"/>
      <c r="H91" s="21"/>
      <c r="I91" s="21"/>
      <c r="J91" s="21"/>
      <c r="K91" s="21"/>
      <c r="L91" s="21"/>
      <c r="M91" s="21"/>
      <c r="N91" s="22"/>
      <c r="O91" s="21"/>
      <c r="P91" s="26" t="str">
        <f t="shared" si="7"/>
        <v/>
      </c>
      <c r="Q91" s="22"/>
      <c r="R91" s="21"/>
      <c r="S91" s="26" t="str">
        <f t="shared" si="8"/>
        <v/>
      </c>
      <c r="T91" s="21"/>
      <c r="U91" s="21"/>
      <c r="V91" s="21"/>
      <c r="W91" s="21"/>
      <c r="X91" s="22"/>
      <c r="Y91" s="21"/>
      <c r="Z91" s="25" t="str">
        <f>IF(B91="","",IF(AND(P91&lt;&gt;"",P91&lt;'01_Setup'!$B$6),"Replace overdue",IF(AND(S91&lt;&gt;"",S91&lt;'01_Setup'!$B$6),"Test overdue",IF(OR(P91&lt;&gt;"",S91&lt;&gt;""),"In service","Review"))))</f>
        <v/>
      </c>
    </row>
    <row r="92" spans="1:26">
      <c r="A92" s="25" t="str">
        <f t="shared" si="6"/>
        <v/>
      </c>
      <c r="B92" s="21"/>
      <c r="C92" s="25" t="str">
        <f>IF(B92="","",IFERROR(VLOOKUP(B92,'01_Setup'!$B$19:$D$28,2,FALSE)&amp;"",""))</f>
        <v/>
      </c>
      <c r="D92" s="25" t="str">
        <f>IF(B92="","",IFERROR(VLOOKUP(B92,'01_Setup'!$B$19:$D$28,3,FALSE),""))</f>
        <v/>
      </c>
      <c r="E92" s="21"/>
      <c r="F92" s="21"/>
      <c r="G92" s="21"/>
      <c r="H92" s="21"/>
      <c r="I92" s="21"/>
      <c r="J92" s="21"/>
      <c r="K92" s="21"/>
      <c r="L92" s="21"/>
      <c r="M92" s="21"/>
      <c r="N92" s="22"/>
      <c r="O92" s="21"/>
      <c r="P92" s="26" t="str">
        <f t="shared" si="7"/>
        <v/>
      </c>
      <c r="Q92" s="22"/>
      <c r="R92" s="21"/>
      <c r="S92" s="26" t="str">
        <f t="shared" si="8"/>
        <v/>
      </c>
      <c r="T92" s="21"/>
      <c r="U92" s="21"/>
      <c r="V92" s="21"/>
      <c r="W92" s="21"/>
      <c r="X92" s="22"/>
      <c r="Y92" s="21"/>
      <c r="Z92" s="25" t="str">
        <f>IF(B92="","",IF(AND(P92&lt;&gt;"",P92&lt;'01_Setup'!$B$6),"Replace overdue",IF(AND(S92&lt;&gt;"",S92&lt;'01_Setup'!$B$6),"Test overdue",IF(OR(P92&lt;&gt;"",S92&lt;&gt;""),"In service","Review"))))</f>
        <v/>
      </c>
    </row>
    <row r="93" spans="1:26">
      <c r="A93" s="25" t="str">
        <f t="shared" si="6"/>
        <v/>
      </c>
      <c r="B93" s="21"/>
      <c r="C93" s="25" t="str">
        <f>IF(B93="","",IFERROR(VLOOKUP(B93,'01_Setup'!$B$19:$D$28,2,FALSE)&amp;"",""))</f>
        <v/>
      </c>
      <c r="D93" s="25" t="str">
        <f>IF(B93="","",IFERROR(VLOOKUP(B93,'01_Setup'!$B$19:$D$28,3,FALSE),""))</f>
        <v/>
      </c>
      <c r="E93" s="21"/>
      <c r="F93" s="21"/>
      <c r="G93" s="21"/>
      <c r="H93" s="21"/>
      <c r="I93" s="21"/>
      <c r="J93" s="21"/>
      <c r="K93" s="21"/>
      <c r="L93" s="21"/>
      <c r="M93" s="21"/>
      <c r="N93" s="22"/>
      <c r="O93" s="21"/>
      <c r="P93" s="26" t="str">
        <f t="shared" si="7"/>
        <v/>
      </c>
      <c r="Q93" s="22"/>
      <c r="R93" s="21"/>
      <c r="S93" s="26" t="str">
        <f t="shared" si="8"/>
        <v/>
      </c>
      <c r="T93" s="21"/>
      <c r="U93" s="21"/>
      <c r="V93" s="21"/>
      <c r="W93" s="21"/>
      <c r="X93" s="22"/>
      <c r="Y93" s="21"/>
      <c r="Z93" s="25" t="str">
        <f>IF(B93="","",IF(AND(P93&lt;&gt;"",P93&lt;'01_Setup'!$B$6),"Replace overdue",IF(AND(S93&lt;&gt;"",S93&lt;'01_Setup'!$B$6),"Test overdue",IF(OR(P93&lt;&gt;"",S93&lt;&gt;""),"In service","Review"))))</f>
        <v/>
      </c>
    </row>
    <row r="94" spans="1:26">
      <c r="A94" s="25" t="str">
        <f t="shared" si="6"/>
        <v/>
      </c>
      <c r="B94" s="21"/>
      <c r="C94" s="25" t="str">
        <f>IF(B94="","",IFERROR(VLOOKUP(B94,'01_Setup'!$B$19:$D$28,2,FALSE)&amp;"",""))</f>
        <v/>
      </c>
      <c r="D94" s="25" t="str">
        <f>IF(B94="","",IFERROR(VLOOKUP(B94,'01_Setup'!$B$19:$D$28,3,FALSE),""))</f>
        <v/>
      </c>
      <c r="E94" s="21"/>
      <c r="F94" s="21"/>
      <c r="G94" s="21"/>
      <c r="H94" s="21"/>
      <c r="I94" s="21"/>
      <c r="J94" s="21"/>
      <c r="K94" s="21"/>
      <c r="L94" s="21"/>
      <c r="M94" s="21"/>
      <c r="N94" s="22"/>
      <c r="O94" s="21"/>
      <c r="P94" s="26" t="str">
        <f t="shared" si="7"/>
        <v/>
      </c>
      <c r="Q94" s="22"/>
      <c r="R94" s="21"/>
      <c r="S94" s="26" t="str">
        <f t="shared" si="8"/>
        <v/>
      </c>
      <c r="T94" s="21"/>
      <c r="U94" s="21"/>
      <c r="V94" s="21"/>
      <c r="W94" s="21"/>
      <c r="X94" s="22"/>
      <c r="Y94" s="21"/>
      <c r="Z94" s="25" t="str">
        <f>IF(B94="","",IF(AND(P94&lt;&gt;"",P94&lt;'01_Setup'!$B$6),"Replace overdue",IF(AND(S94&lt;&gt;"",S94&lt;'01_Setup'!$B$6),"Test overdue",IF(OR(P94&lt;&gt;"",S94&lt;&gt;""),"In service","Review"))))</f>
        <v/>
      </c>
    </row>
    <row r="95" spans="1:26">
      <c r="A95" s="25" t="str">
        <f t="shared" si="6"/>
        <v/>
      </c>
      <c r="B95" s="21"/>
      <c r="C95" s="25" t="str">
        <f>IF(B95="","",IFERROR(VLOOKUP(B95,'01_Setup'!$B$19:$D$28,2,FALSE)&amp;"",""))</f>
        <v/>
      </c>
      <c r="D95" s="25" t="str">
        <f>IF(B95="","",IFERROR(VLOOKUP(B95,'01_Setup'!$B$19:$D$28,3,FALSE),""))</f>
        <v/>
      </c>
      <c r="E95" s="21"/>
      <c r="F95" s="21"/>
      <c r="G95" s="21"/>
      <c r="H95" s="21"/>
      <c r="I95" s="21"/>
      <c r="J95" s="21"/>
      <c r="K95" s="21"/>
      <c r="L95" s="21"/>
      <c r="M95" s="21"/>
      <c r="N95" s="22"/>
      <c r="O95" s="21"/>
      <c r="P95" s="26" t="str">
        <f t="shared" si="7"/>
        <v/>
      </c>
      <c r="Q95" s="22"/>
      <c r="R95" s="21"/>
      <c r="S95" s="26" t="str">
        <f t="shared" si="8"/>
        <v/>
      </c>
      <c r="T95" s="21"/>
      <c r="U95" s="21"/>
      <c r="V95" s="21"/>
      <c r="W95" s="21"/>
      <c r="X95" s="22"/>
      <c r="Y95" s="21"/>
      <c r="Z95" s="25" t="str">
        <f>IF(B95="","",IF(AND(P95&lt;&gt;"",P95&lt;'01_Setup'!$B$6),"Replace overdue",IF(AND(S95&lt;&gt;"",S95&lt;'01_Setup'!$B$6),"Test overdue",IF(OR(P95&lt;&gt;"",S95&lt;&gt;""),"In service","Review"))))</f>
        <v/>
      </c>
    </row>
    <row r="96" spans="1:26">
      <c r="A96" s="25" t="str">
        <f t="shared" si="6"/>
        <v/>
      </c>
      <c r="B96" s="21"/>
      <c r="C96" s="25" t="str">
        <f>IF(B96="","",IFERROR(VLOOKUP(B96,'01_Setup'!$B$19:$D$28,2,FALSE)&amp;"",""))</f>
        <v/>
      </c>
      <c r="D96" s="25" t="str">
        <f>IF(B96="","",IFERROR(VLOOKUP(B96,'01_Setup'!$B$19:$D$28,3,FALSE),""))</f>
        <v/>
      </c>
      <c r="E96" s="21"/>
      <c r="F96" s="21"/>
      <c r="G96" s="21"/>
      <c r="H96" s="21"/>
      <c r="I96" s="21"/>
      <c r="J96" s="21"/>
      <c r="K96" s="21"/>
      <c r="L96" s="21"/>
      <c r="M96" s="21"/>
      <c r="N96" s="22"/>
      <c r="O96" s="21"/>
      <c r="P96" s="26" t="str">
        <f t="shared" si="7"/>
        <v/>
      </c>
      <c r="Q96" s="22"/>
      <c r="R96" s="21"/>
      <c r="S96" s="26" t="str">
        <f t="shared" si="8"/>
        <v/>
      </c>
      <c r="T96" s="21"/>
      <c r="U96" s="21"/>
      <c r="V96" s="21"/>
      <c r="W96" s="21"/>
      <c r="X96" s="22"/>
      <c r="Y96" s="21"/>
      <c r="Z96" s="25" t="str">
        <f>IF(B96="","",IF(AND(P96&lt;&gt;"",P96&lt;'01_Setup'!$B$6),"Replace overdue",IF(AND(S96&lt;&gt;"",S96&lt;'01_Setup'!$B$6),"Test overdue",IF(OR(P96&lt;&gt;"",S96&lt;&gt;""),"In service","Review"))))</f>
        <v/>
      </c>
    </row>
    <row r="97" spans="1:26">
      <c r="A97" s="25" t="str">
        <f t="shared" si="6"/>
        <v/>
      </c>
      <c r="B97" s="21"/>
      <c r="C97" s="25" t="str">
        <f>IF(B97="","",IFERROR(VLOOKUP(B97,'01_Setup'!$B$19:$D$28,2,FALSE)&amp;"",""))</f>
        <v/>
      </c>
      <c r="D97" s="25" t="str">
        <f>IF(B97="","",IFERROR(VLOOKUP(B97,'01_Setup'!$B$19:$D$28,3,FALSE),""))</f>
        <v/>
      </c>
      <c r="E97" s="21"/>
      <c r="F97" s="21"/>
      <c r="G97" s="21"/>
      <c r="H97" s="21"/>
      <c r="I97" s="21"/>
      <c r="J97" s="21"/>
      <c r="K97" s="21"/>
      <c r="L97" s="21"/>
      <c r="M97" s="21"/>
      <c r="N97" s="22"/>
      <c r="O97" s="21"/>
      <c r="P97" s="26" t="str">
        <f t="shared" si="7"/>
        <v/>
      </c>
      <c r="Q97" s="22"/>
      <c r="R97" s="21"/>
      <c r="S97" s="26" t="str">
        <f t="shared" si="8"/>
        <v/>
      </c>
      <c r="T97" s="21"/>
      <c r="U97" s="21"/>
      <c r="V97" s="21"/>
      <c r="W97" s="21"/>
      <c r="X97" s="22"/>
      <c r="Y97" s="21"/>
      <c r="Z97" s="25" t="str">
        <f>IF(B97="","",IF(AND(P97&lt;&gt;"",P97&lt;'01_Setup'!$B$6),"Replace overdue",IF(AND(S97&lt;&gt;"",S97&lt;'01_Setup'!$B$6),"Test overdue",IF(OR(P97&lt;&gt;"",S97&lt;&gt;""),"In service","Review"))))</f>
        <v/>
      </c>
    </row>
    <row r="98" spans="1:26">
      <c r="A98" s="25" t="str">
        <f t="shared" si="6"/>
        <v/>
      </c>
      <c r="B98" s="21"/>
      <c r="C98" s="25" t="str">
        <f>IF(B98="","",IFERROR(VLOOKUP(B98,'01_Setup'!$B$19:$D$28,2,FALSE)&amp;"",""))</f>
        <v/>
      </c>
      <c r="D98" s="25" t="str">
        <f>IF(B98="","",IFERROR(VLOOKUP(B98,'01_Setup'!$B$19:$D$28,3,FALSE),""))</f>
        <v/>
      </c>
      <c r="E98" s="21"/>
      <c r="F98" s="21"/>
      <c r="G98" s="21"/>
      <c r="H98" s="21"/>
      <c r="I98" s="21"/>
      <c r="J98" s="21"/>
      <c r="K98" s="21"/>
      <c r="L98" s="21"/>
      <c r="M98" s="21"/>
      <c r="N98" s="22"/>
      <c r="O98" s="21"/>
      <c r="P98" s="26" t="str">
        <f t="shared" si="7"/>
        <v/>
      </c>
      <c r="Q98" s="22"/>
      <c r="R98" s="21"/>
      <c r="S98" s="26" t="str">
        <f t="shared" si="8"/>
        <v/>
      </c>
      <c r="T98" s="21"/>
      <c r="U98" s="21"/>
      <c r="V98" s="21"/>
      <c r="W98" s="21"/>
      <c r="X98" s="22"/>
      <c r="Y98" s="21"/>
      <c r="Z98" s="25" t="str">
        <f>IF(B98="","",IF(AND(P98&lt;&gt;"",P98&lt;'01_Setup'!$B$6),"Replace overdue",IF(AND(S98&lt;&gt;"",S98&lt;'01_Setup'!$B$6),"Test overdue",IF(OR(P98&lt;&gt;"",S98&lt;&gt;""),"In service","Review"))))</f>
        <v/>
      </c>
    </row>
    <row r="99" spans="1:26">
      <c r="A99" s="25" t="str">
        <f t="shared" si="6"/>
        <v/>
      </c>
      <c r="B99" s="21"/>
      <c r="C99" s="25" t="str">
        <f>IF(B99="","",IFERROR(VLOOKUP(B99,'01_Setup'!$B$19:$D$28,2,FALSE)&amp;"",""))</f>
        <v/>
      </c>
      <c r="D99" s="25" t="str">
        <f>IF(B99="","",IFERROR(VLOOKUP(B99,'01_Setup'!$B$19:$D$28,3,FALSE),""))</f>
        <v/>
      </c>
      <c r="E99" s="21"/>
      <c r="F99" s="21"/>
      <c r="G99" s="21"/>
      <c r="H99" s="21"/>
      <c r="I99" s="21"/>
      <c r="J99" s="21"/>
      <c r="K99" s="21"/>
      <c r="L99" s="21"/>
      <c r="M99" s="21"/>
      <c r="N99" s="22"/>
      <c r="O99" s="21"/>
      <c r="P99" s="26" t="str">
        <f t="shared" si="7"/>
        <v/>
      </c>
      <c r="Q99" s="22"/>
      <c r="R99" s="21"/>
      <c r="S99" s="26" t="str">
        <f t="shared" si="8"/>
        <v/>
      </c>
      <c r="T99" s="21"/>
      <c r="U99" s="21"/>
      <c r="V99" s="21"/>
      <c r="W99" s="21"/>
      <c r="X99" s="22"/>
      <c r="Y99" s="21"/>
      <c r="Z99" s="25" t="str">
        <f>IF(B99="","",IF(AND(P99&lt;&gt;"",P99&lt;'01_Setup'!$B$6),"Replace overdue",IF(AND(S99&lt;&gt;"",S99&lt;'01_Setup'!$B$6),"Test overdue",IF(OR(P99&lt;&gt;"",S99&lt;&gt;""),"In service","Review"))))</f>
        <v/>
      </c>
    </row>
    <row r="100" spans="1:26">
      <c r="A100" s="25" t="str">
        <f t="shared" si="6"/>
        <v/>
      </c>
      <c r="B100" s="21"/>
      <c r="C100" s="25" t="str">
        <f>IF(B100="","",IFERROR(VLOOKUP(B100,'01_Setup'!$B$19:$D$28,2,FALSE)&amp;"",""))</f>
        <v/>
      </c>
      <c r="D100" s="25" t="str">
        <f>IF(B100="","",IFERROR(VLOOKUP(B100,'01_Setup'!$B$19:$D$28,3,FALSE),""))</f>
        <v/>
      </c>
      <c r="E100" s="21"/>
      <c r="F100" s="21"/>
      <c r="G100" s="21"/>
      <c r="H100" s="21"/>
      <c r="I100" s="21"/>
      <c r="J100" s="21"/>
      <c r="K100" s="21"/>
      <c r="L100" s="21"/>
      <c r="M100" s="21"/>
      <c r="N100" s="22"/>
      <c r="O100" s="21"/>
      <c r="P100" s="26" t="str">
        <f t="shared" si="7"/>
        <v/>
      </c>
      <c r="Q100" s="22"/>
      <c r="R100" s="21"/>
      <c r="S100" s="26" t="str">
        <f t="shared" si="8"/>
        <v/>
      </c>
      <c r="T100" s="21"/>
      <c r="U100" s="21"/>
      <c r="V100" s="21"/>
      <c r="W100" s="21"/>
      <c r="X100" s="22"/>
      <c r="Y100" s="21"/>
      <c r="Z100" s="25" t="str">
        <f>IF(B100="","",IF(AND(P100&lt;&gt;"",P100&lt;'01_Setup'!$B$6),"Replace overdue",IF(AND(S100&lt;&gt;"",S100&lt;'01_Setup'!$B$6),"Test overdue",IF(OR(P100&lt;&gt;"",S100&lt;&gt;""),"In service","Review"))))</f>
        <v/>
      </c>
    </row>
    <row r="101" spans="1:26">
      <c r="A101" s="25" t="str">
        <f t="shared" si="6"/>
        <v/>
      </c>
      <c r="B101" s="21"/>
      <c r="C101" s="25" t="str">
        <f>IF(B101="","",IFERROR(VLOOKUP(B101,'01_Setup'!$B$19:$D$28,2,FALSE)&amp;"",""))</f>
        <v/>
      </c>
      <c r="D101" s="25" t="str">
        <f>IF(B101="","",IFERROR(VLOOKUP(B101,'01_Setup'!$B$19:$D$28,3,FALSE),""))</f>
        <v/>
      </c>
      <c r="E101" s="21"/>
      <c r="F101" s="21"/>
      <c r="G101" s="21"/>
      <c r="H101" s="21"/>
      <c r="I101" s="21"/>
      <c r="J101" s="21"/>
      <c r="K101" s="21"/>
      <c r="L101" s="21"/>
      <c r="M101" s="21"/>
      <c r="N101" s="22"/>
      <c r="O101" s="21"/>
      <c r="P101" s="26" t="str">
        <f t="shared" si="7"/>
        <v/>
      </c>
      <c r="Q101" s="22"/>
      <c r="R101" s="21"/>
      <c r="S101" s="26" t="str">
        <f t="shared" si="8"/>
        <v/>
      </c>
      <c r="T101" s="21"/>
      <c r="U101" s="21"/>
      <c r="V101" s="21"/>
      <c r="W101" s="21"/>
      <c r="X101" s="22"/>
      <c r="Y101" s="21"/>
      <c r="Z101" s="25" t="str">
        <f>IF(B101="","",IF(AND(P101&lt;&gt;"",P101&lt;'01_Setup'!$B$6),"Replace overdue",IF(AND(S101&lt;&gt;"",S101&lt;'01_Setup'!$B$6),"Test overdue",IF(OR(P101&lt;&gt;"",S101&lt;&gt;""),"In service","Review"))))</f>
        <v/>
      </c>
    </row>
    <row r="102" spans="1:26">
      <c r="A102" s="25" t="str">
        <f t="shared" si="6"/>
        <v/>
      </c>
      <c r="B102" s="21"/>
      <c r="C102" s="25" t="str">
        <f>IF(B102="","",IFERROR(VLOOKUP(B102,'01_Setup'!$B$19:$D$28,2,FALSE)&amp;"",""))</f>
        <v/>
      </c>
      <c r="D102" s="25" t="str">
        <f>IF(B102="","",IFERROR(VLOOKUP(B102,'01_Setup'!$B$19:$D$28,3,FALSE),""))</f>
        <v/>
      </c>
      <c r="E102" s="21"/>
      <c r="F102" s="21"/>
      <c r="G102" s="21"/>
      <c r="H102" s="21"/>
      <c r="I102" s="21"/>
      <c r="J102" s="21"/>
      <c r="K102" s="21"/>
      <c r="L102" s="21"/>
      <c r="M102" s="21"/>
      <c r="N102" s="22"/>
      <c r="O102" s="21"/>
      <c r="P102" s="26" t="str">
        <f t="shared" si="7"/>
        <v/>
      </c>
      <c r="Q102" s="22"/>
      <c r="R102" s="21"/>
      <c r="S102" s="26" t="str">
        <f t="shared" si="8"/>
        <v/>
      </c>
      <c r="T102" s="21"/>
      <c r="U102" s="21"/>
      <c r="V102" s="21"/>
      <c r="W102" s="21"/>
      <c r="X102" s="22"/>
      <c r="Y102" s="21"/>
      <c r="Z102" s="25" t="str">
        <f>IF(B102="","",IF(AND(P102&lt;&gt;"",P102&lt;'01_Setup'!$B$6),"Replace overdue",IF(AND(S102&lt;&gt;"",S102&lt;'01_Setup'!$B$6),"Test overdue",IF(OR(P102&lt;&gt;"",S102&lt;&gt;""),"In service","Review"))))</f>
        <v/>
      </c>
    </row>
    <row r="103" spans="1:26">
      <c r="A103" s="25" t="str">
        <f t="shared" ref="A103:A134" si="9">IF(B103="","","ALM-"&amp;TEXT(ROW()-6,"000"))</f>
        <v/>
      </c>
      <c r="B103" s="21"/>
      <c r="C103" s="25" t="str">
        <f>IF(B103="","",IFERROR(VLOOKUP(B103,'01_Setup'!$B$19:$D$28,2,FALSE)&amp;"",""))</f>
        <v/>
      </c>
      <c r="D103" s="25" t="str">
        <f>IF(B103="","",IFERROR(VLOOKUP(B103,'01_Setup'!$B$19:$D$28,3,FALSE),""))</f>
        <v/>
      </c>
      <c r="E103" s="21"/>
      <c r="F103" s="21"/>
      <c r="G103" s="21"/>
      <c r="H103" s="21"/>
      <c r="I103" s="21"/>
      <c r="J103" s="21"/>
      <c r="K103" s="21"/>
      <c r="L103" s="21"/>
      <c r="M103" s="21"/>
      <c r="N103" s="22"/>
      <c r="O103" s="21"/>
      <c r="P103" s="26" t="str">
        <f t="shared" ref="P103:P134" si="10">IF(OR(N103="",O103=""),"",DATE(YEAR(N103)+O103,MONTH(N103),DAY(N103)))</f>
        <v/>
      </c>
      <c r="Q103" s="22"/>
      <c r="R103" s="21"/>
      <c r="S103" s="26" t="str">
        <f t="shared" si="8"/>
        <v/>
      </c>
      <c r="T103" s="21"/>
      <c r="U103" s="21"/>
      <c r="V103" s="21"/>
      <c r="W103" s="21"/>
      <c r="X103" s="22"/>
      <c r="Y103" s="21"/>
      <c r="Z103" s="25" t="str">
        <f>IF(B103="","",IF(AND(P103&lt;&gt;"",P103&lt;'01_Setup'!$B$6),"Replace overdue",IF(AND(S103&lt;&gt;"",S103&lt;'01_Setup'!$B$6),"Test overdue",IF(OR(P103&lt;&gt;"",S103&lt;&gt;""),"In service","Review"))))</f>
        <v/>
      </c>
    </row>
    <row r="104" spans="1:26">
      <c r="A104" s="25" t="str">
        <f t="shared" si="9"/>
        <v/>
      </c>
      <c r="B104" s="21"/>
      <c r="C104" s="25" t="str">
        <f>IF(B104="","",IFERROR(VLOOKUP(B104,'01_Setup'!$B$19:$D$28,2,FALSE)&amp;"",""))</f>
        <v/>
      </c>
      <c r="D104" s="25" t="str">
        <f>IF(B104="","",IFERROR(VLOOKUP(B104,'01_Setup'!$B$19:$D$28,3,FALSE),""))</f>
        <v/>
      </c>
      <c r="E104" s="21"/>
      <c r="F104" s="21"/>
      <c r="G104" s="21"/>
      <c r="H104" s="21"/>
      <c r="I104" s="21"/>
      <c r="J104" s="21"/>
      <c r="K104" s="21"/>
      <c r="L104" s="21"/>
      <c r="M104" s="21"/>
      <c r="N104" s="22"/>
      <c r="O104" s="21"/>
      <c r="P104" s="26" t="str">
        <f t="shared" si="10"/>
        <v/>
      </c>
      <c r="Q104" s="22"/>
      <c r="R104" s="21"/>
      <c r="S104" s="26" t="str">
        <f t="shared" ref="S104:S135" si="11">IF(OR(Q104="",R104=""),"",DATE(YEAR(Q104),MONTH(Q104)+R104,DAY(Q104)))</f>
        <v/>
      </c>
      <c r="T104" s="21"/>
      <c r="U104" s="21"/>
      <c r="V104" s="21"/>
      <c r="W104" s="21"/>
      <c r="X104" s="22"/>
      <c r="Y104" s="21"/>
      <c r="Z104" s="25" t="str">
        <f>IF(B104="","",IF(AND(P104&lt;&gt;"",P104&lt;'01_Setup'!$B$6),"Replace overdue",IF(AND(S104&lt;&gt;"",S104&lt;'01_Setup'!$B$6),"Test overdue",IF(OR(P104&lt;&gt;"",S104&lt;&gt;""),"In service","Review"))))</f>
        <v/>
      </c>
    </row>
    <row r="105" spans="1:26">
      <c r="A105" s="25" t="str">
        <f t="shared" si="9"/>
        <v/>
      </c>
      <c r="B105" s="21"/>
      <c r="C105" s="25" t="str">
        <f>IF(B105="","",IFERROR(VLOOKUP(B105,'01_Setup'!$B$19:$D$28,2,FALSE)&amp;"",""))</f>
        <v/>
      </c>
      <c r="D105" s="25" t="str">
        <f>IF(B105="","",IFERROR(VLOOKUP(B105,'01_Setup'!$B$19:$D$28,3,FALSE),""))</f>
        <v/>
      </c>
      <c r="E105" s="21"/>
      <c r="F105" s="21"/>
      <c r="G105" s="21"/>
      <c r="H105" s="21"/>
      <c r="I105" s="21"/>
      <c r="J105" s="21"/>
      <c r="K105" s="21"/>
      <c r="L105" s="21"/>
      <c r="M105" s="21"/>
      <c r="N105" s="22"/>
      <c r="O105" s="21"/>
      <c r="P105" s="26" t="str">
        <f t="shared" si="10"/>
        <v/>
      </c>
      <c r="Q105" s="22"/>
      <c r="R105" s="21"/>
      <c r="S105" s="26" t="str">
        <f t="shared" si="11"/>
        <v/>
      </c>
      <c r="T105" s="21"/>
      <c r="U105" s="21"/>
      <c r="V105" s="21"/>
      <c r="W105" s="21"/>
      <c r="X105" s="22"/>
      <c r="Y105" s="21"/>
      <c r="Z105" s="25" t="str">
        <f>IF(B105="","",IF(AND(P105&lt;&gt;"",P105&lt;'01_Setup'!$B$6),"Replace overdue",IF(AND(S105&lt;&gt;"",S105&lt;'01_Setup'!$B$6),"Test overdue",IF(OR(P105&lt;&gt;"",S105&lt;&gt;""),"In service","Review"))))</f>
        <v/>
      </c>
    </row>
    <row r="106" spans="1:26">
      <c r="A106" s="25" t="str">
        <f t="shared" si="9"/>
        <v/>
      </c>
      <c r="B106" s="21"/>
      <c r="C106" s="25" t="str">
        <f>IF(B106="","",IFERROR(VLOOKUP(B106,'01_Setup'!$B$19:$D$28,2,FALSE)&amp;"",""))</f>
        <v/>
      </c>
      <c r="D106" s="25" t="str">
        <f>IF(B106="","",IFERROR(VLOOKUP(B106,'01_Setup'!$B$19:$D$28,3,FALSE),""))</f>
        <v/>
      </c>
      <c r="E106" s="21"/>
      <c r="F106" s="21"/>
      <c r="G106" s="21"/>
      <c r="H106" s="21"/>
      <c r="I106" s="21"/>
      <c r="J106" s="21"/>
      <c r="K106" s="21"/>
      <c r="L106" s="21"/>
      <c r="M106" s="21"/>
      <c r="N106" s="22"/>
      <c r="O106" s="21"/>
      <c r="P106" s="26" t="str">
        <f t="shared" si="10"/>
        <v/>
      </c>
      <c r="Q106" s="22"/>
      <c r="R106" s="21"/>
      <c r="S106" s="26" t="str">
        <f t="shared" si="11"/>
        <v/>
      </c>
      <c r="T106" s="21"/>
      <c r="U106" s="21"/>
      <c r="V106" s="21"/>
      <c r="W106" s="21"/>
      <c r="X106" s="22"/>
      <c r="Y106" s="21"/>
      <c r="Z106" s="25" t="str">
        <f>IF(B106="","",IF(AND(P106&lt;&gt;"",P106&lt;'01_Setup'!$B$6),"Replace overdue",IF(AND(S106&lt;&gt;"",S106&lt;'01_Setup'!$B$6),"Test overdue",IF(OR(P106&lt;&gt;"",S106&lt;&gt;""),"In service","Review"))))</f>
        <v/>
      </c>
    </row>
    <row r="107" spans="1:26">
      <c r="A107" s="25" t="str">
        <f t="shared" si="9"/>
        <v/>
      </c>
      <c r="B107" s="21"/>
      <c r="C107" s="25" t="str">
        <f>IF(B107="","",IFERROR(VLOOKUP(B107,'01_Setup'!$B$19:$D$28,2,FALSE)&amp;"",""))</f>
        <v/>
      </c>
      <c r="D107" s="25" t="str">
        <f>IF(B107="","",IFERROR(VLOOKUP(B107,'01_Setup'!$B$19:$D$28,3,FALSE),""))</f>
        <v/>
      </c>
      <c r="E107" s="21"/>
      <c r="F107" s="21"/>
      <c r="G107" s="21"/>
      <c r="H107" s="21"/>
      <c r="I107" s="21"/>
      <c r="J107" s="21"/>
      <c r="K107" s="21"/>
      <c r="L107" s="21"/>
      <c r="M107" s="21"/>
      <c r="N107" s="22"/>
      <c r="O107" s="21"/>
      <c r="P107" s="26" t="str">
        <f t="shared" si="10"/>
        <v/>
      </c>
      <c r="Q107" s="22"/>
      <c r="R107" s="21"/>
      <c r="S107" s="26" t="str">
        <f t="shared" si="11"/>
        <v/>
      </c>
      <c r="T107" s="21"/>
      <c r="U107" s="21"/>
      <c r="V107" s="21"/>
      <c r="W107" s="21"/>
      <c r="X107" s="22"/>
      <c r="Y107" s="21"/>
      <c r="Z107" s="25" t="str">
        <f>IF(B107="","",IF(AND(P107&lt;&gt;"",P107&lt;'01_Setup'!$B$6),"Replace overdue",IF(AND(S107&lt;&gt;"",S107&lt;'01_Setup'!$B$6),"Test overdue",IF(OR(P107&lt;&gt;"",S107&lt;&gt;""),"In service","Review"))))</f>
        <v/>
      </c>
    </row>
    <row r="108" spans="1:26">
      <c r="A108" s="25" t="str">
        <f t="shared" si="9"/>
        <v/>
      </c>
      <c r="B108" s="21"/>
      <c r="C108" s="25" t="str">
        <f>IF(B108="","",IFERROR(VLOOKUP(B108,'01_Setup'!$B$19:$D$28,2,FALSE)&amp;"",""))</f>
        <v/>
      </c>
      <c r="D108" s="25" t="str">
        <f>IF(B108="","",IFERROR(VLOOKUP(B108,'01_Setup'!$B$19:$D$28,3,FALSE),""))</f>
        <v/>
      </c>
      <c r="E108" s="21"/>
      <c r="F108" s="21"/>
      <c r="G108" s="21"/>
      <c r="H108" s="21"/>
      <c r="I108" s="21"/>
      <c r="J108" s="21"/>
      <c r="K108" s="21"/>
      <c r="L108" s="21"/>
      <c r="M108" s="21"/>
      <c r="N108" s="22"/>
      <c r="O108" s="21"/>
      <c r="P108" s="26" t="str">
        <f t="shared" si="10"/>
        <v/>
      </c>
      <c r="Q108" s="22"/>
      <c r="R108" s="21"/>
      <c r="S108" s="26" t="str">
        <f t="shared" si="11"/>
        <v/>
      </c>
      <c r="T108" s="21"/>
      <c r="U108" s="21"/>
      <c r="V108" s="21"/>
      <c r="W108" s="21"/>
      <c r="X108" s="22"/>
      <c r="Y108" s="21"/>
      <c r="Z108" s="25" t="str">
        <f>IF(B108="","",IF(AND(P108&lt;&gt;"",P108&lt;'01_Setup'!$B$6),"Replace overdue",IF(AND(S108&lt;&gt;"",S108&lt;'01_Setup'!$B$6),"Test overdue",IF(OR(P108&lt;&gt;"",S108&lt;&gt;""),"In service","Review"))))</f>
        <v/>
      </c>
    </row>
    <row r="109" spans="1:26">
      <c r="A109" s="25" t="str">
        <f t="shared" si="9"/>
        <v/>
      </c>
      <c r="B109" s="21"/>
      <c r="C109" s="25" t="str">
        <f>IF(B109="","",IFERROR(VLOOKUP(B109,'01_Setup'!$B$19:$D$28,2,FALSE)&amp;"",""))</f>
        <v/>
      </c>
      <c r="D109" s="25" t="str">
        <f>IF(B109="","",IFERROR(VLOOKUP(B109,'01_Setup'!$B$19:$D$28,3,FALSE),""))</f>
        <v/>
      </c>
      <c r="E109" s="21"/>
      <c r="F109" s="21"/>
      <c r="G109" s="21"/>
      <c r="H109" s="21"/>
      <c r="I109" s="21"/>
      <c r="J109" s="21"/>
      <c r="K109" s="21"/>
      <c r="L109" s="21"/>
      <c r="M109" s="21"/>
      <c r="N109" s="22"/>
      <c r="O109" s="21"/>
      <c r="P109" s="26" t="str">
        <f t="shared" si="10"/>
        <v/>
      </c>
      <c r="Q109" s="22"/>
      <c r="R109" s="21"/>
      <c r="S109" s="26" t="str">
        <f t="shared" si="11"/>
        <v/>
      </c>
      <c r="T109" s="21"/>
      <c r="U109" s="21"/>
      <c r="V109" s="21"/>
      <c r="W109" s="21"/>
      <c r="X109" s="22"/>
      <c r="Y109" s="21"/>
      <c r="Z109" s="25" t="str">
        <f>IF(B109="","",IF(AND(P109&lt;&gt;"",P109&lt;'01_Setup'!$B$6),"Replace overdue",IF(AND(S109&lt;&gt;"",S109&lt;'01_Setup'!$B$6),"Test overdue",IF(OR(P109&lt;&gt;"",S109&lt;&gt;""),"In service","Review"))))</f>
        <v/>
      </c>
    </row>
    <row r="110" spans="1:26">
      <c r="A110" s="25" t="str">
        <f t="shared" si="9"/>
        <v/>
      </c>
      <c r="B110" s="21"/>
      <c r="C110" s="25" t="str">
        <f>IF(B110="","",IFERROR(VLOOKUP(B110,'01_Setup'!$B$19:$D$28,2,FALSE)&amp;"",""))</f>
        <v/>
      </c>
      <c r="D110" s="25" t="str">
        <f>IF(B110="","",IFERROR(VLOOKUP(B110,'01_Setup'!$B$19:$D$28,3,FALSE),""))</f>
        <v/>
      </c>
      <c r="E110" s="21"/>
      <c r="F110" s="21"/>
      <c r="G110" s="21"/>
      <c r="H110" s="21"/>
      <c r="I110" s="21"/>
      <c r="J110" s="21"/>
      <c r="K110" s="21"/>
      <c r="L110" s="21"/>
      <c r="M110" s="21"/>
      <c r="N110" s="22"/>
      <c r="O110" s="21"/>
      <c r="P110" s="26" t="str">
        <f t="shared" si="10"/>
        <v/>
      </c>
      <c r="Q110" s="22"/>
      <c r="R110" s="21"/>
      <c r="S110" s="26" t="str">
        <f t="shared" si="11"/>
        <v/>
      </c>
      <c r="T110" s="21"/>
      <c r="U110" s="21"/>
      <c r="V110" s="21"/>
      <c r="W110" s="21"/>
      <c r="X110" s="22"/>
      <c r="Y110" s="21"/>
      <c r="Z110" s="25" t="str">
        <f>IF(B110="","",IF(AND(P110&lt;&gt;"",P110&lt;'01_Setup'!$B$6),"Replace overdue",IF(AND(S110&lt;&gt;"",S110&lt;'01_Setup'!$B$6),"Test overdue",IF(OR(P110&lt;&gt;"",S110&lt;&gt;""),"In service","Review"))))</f>
        <v/>
      </c>
    </row>
    <row r="111" spans="1:26">
      <c r="A111" s="25" t="str">
        <f t="shared" si="9"/>
        <v/>
      </c>
      <c r="B111" s="21"/>
      <c r="C111" s="25" t="str">
        <f>IF(B111="","",IFERROR(VLOOKUP(B111,'01_Setup'!$B$19:$D$28,2,FALSE)&amp;"",""))</f>
        <v/>
      </c>
      <c r="D111" s="25" t="str">
        <f>IF(B111="","",IFERROR(VLOOKUP(B111,'01_Setup'!$B$19:$D$28,3,FALSE),""))</f>
        <v/>
      </c>
      <c r="E111" s="21"/>
      <c r="F111" s="21"/>
      <c r="G111" s="21"/>
      <c r="H111" s="21"/>
      <c r="I111" s="21"/>
      <c r="J111" s="21"/>
      <c r="K111" s="21"/>
      <c r="L111" s="21"/>
      <c r="M111" s="21"/>
      <c r="N111" s="22"/>
      <c r="O111" s="21"/>
      <c r="P111" s="26" t="str">
        <f t="shared" si="10"/>
        <v/>
      </c>
      <c r="Q111" s="22"/>
      <c r="R111" s="21"/>
      <c r="S111" s="26" t="str">
        <f t="shared" si="11"/>
        <v/>
      </c>
      <c r="T111" s="21"/>
      <c r="U111" s="21"/>
      <c r="V111" s="21"/>
      <c r="W111" s="21"/>
      <c r="X111" s="22"/>
      <c r="Y111" s="21"/>
      <c r="Z111" s="25" t="str">
        <f>IF(B111="","",IF(AND(P111&lt;&gt;"",P111&lt;'01_Setup'!$B$6),"Replace overdue",IF(AND(S111&lt;&gt;"",S111&lt;'01_Setup'!$B$6),"Test overdue",IF(OR(P111&lt;&gt;"",S111&lt;&gt;""),"In service","Review"))))</f>
        <v/>
      </c>
    </row>
    <row r="112" spans="1:26">
      <c r="A112" s="25" t="str">
        <f t="shared" si="9"/>
        <v/>
      </c>
      <c r="B112" s="21"/>
      <c r="C112" s="25" t="str">
        <f>IF(B112="","",IFERROR(VLOOKUP(B112,'01_Setup'!$B$19:$D$28,2,FALSE)&amp;"",""))</f>
        <v/>
      </c>
      <c r="D112" s="25" t="str">
        <f>IF(B112="","",IFERROR(VLOOKUP(B112,'01_Setup'!$B$19:$D$28,3,FALSE),""))</f>
        <v/>
      </c>
      <c r="E112" s="21"/>
      <c r="F112" s="21"/>
      <c r="G112" s="21"/>
      <c r="H112" s="21"/>
      <c r="I112" s="21"/>
      <c r="J112" s="21"/>
      <c r="K112" s="21"/>
      <c r="L112" s="21"/>
      <c r="M112" s="21"/>
      <c r="N112" s="22"/>
      <c r="O112" s="21"/>
      <c r="P112" s="26" t="str">
        <f t="shared" si="10"/>
        <v/>
      </c>
      <c r="Q112" s="22"/>
      <c r="R112" s="21"/>
      <c r="S112" s="26" t="str">
        <f t="shared" si="11"/>
        <v/>
      </c>
      <c r="T112" s="21"/>
      <c r="U112" s="21"/>
      <c r="V112" s="21"/>
      <c r="W112" s="21"/>
      <c r="X112" s="22"/>
      <c r="Y112" s="21"/>
      <c r="Z112" s="25" t="str">
        <f>IF(B112="","",IF(AND(P112&lt;&gt;"",P112&lt;'01_Setup'!$B$6),"Replace overdue",IF(AND(S112&lt;&gt;"",S112&lt;'01_Setup'!$B$6),"Test overdue",IF(OR(P112&lt;&gt;"",S112&lt;&gt;""),"In service","Review"))))</f>
        <v/>
      </c>
    </row>
    <row r="113" spans="1:26">
      <c r="A113" s="25" t="str">
        <f t="shared" si="9"/>
        <v/>
      </c>
      <c r="B113" s="21"/>
      <c r="C113" s="25" t="str">
        <f>IF(B113="","",IFERROR(VLOOKUP(B113,'01_Setup'!$B$19:$D$28,2,FALSE)&amp;"",""))</f>
        <v/>
      </c>
      <c r="D113" s="25" t="str">
        <f>IF(B113="","",IFERROR(VLOOKUP(B113,'01_Setup'!$B$19:$D$28,3,FALSE),""))</f>
        <v/>
      </c>
      <c r="E113" s="21"/>
      <c r="F113" s="21"/>
      <c r="G113" s="21"/>
      <c r="H113" s="21"/>
      <c r="I113" s="21"/>
      <c r="J113" s="21"/>
      <c r="K113" s="21"/>
      <c r="L113" s="21"/>
      <c r="M113" s="21"/>
      <c r="N113" s="22"/>
      <c r="O113" s="21"/>
      <c r="P113" s="26" t="str">
        <f t="shared" si="10"/>
        <v/>
      </c>
      <c r="Q113" s="22"/>
      <c r="R113" s="21"/>
      <c r="S113" s="26" t="str">
        <f t="shared" si="11"/>
        <v/>
      </c>
      <c r="T113" s="21"/>
      <c r="U113" s="21"/>
      <c r="V113" s="21"/>
      <c r="W113" s="21"/>
      <c r="X113" s="22"/>
      <c r="Y113" s="21"/>
      <c r="Z113" s="25" t="str">
        <f>IF(B113="","",IF(AND(P113&lt;&gt;"",P113&lt;'01_Setup'!$B$6),"Replace overdue",IF(AND(S113&lt;&gt;"",S113&lt;'01_Setup'!$B$6),"Test overdue",IF(OR(P113&lt;&gt;"",S113&lt;&gt;""),"In service","Review"))))</f>
        <v/>
      </c>
    </row>
    <row r="114" spans="1:26">
      <c r="A114" s="25" t="str">
        <f t="shared" si="9"/>
        <v/>
      </c>
      <c r="B114" s="21"/>
      <c r="C114" s="25" t="str">
        <f>IF(B114="","",IFERROR(VLOOKUP(B114,'01_Setup'!$B$19:$D$28,2,FALSE)&amp;"",""))</f>
        <v/>
      </c>
      <c r="D114" s="25" t="str">
        <f>IF(B114="","",IFERROR(VLOOKUP(B114,'01_Setup'!$B$19:$D$28,3,FALSE),""))</f>
        <v/>
      </c>
      <c r="E114" s="21"/>
      <c r="F114" s="21"/>
      <c r="G114" s="21"/>
      <c r="H114" s="21"/>
      <c r="I114" s="21"/>
      <c r="J114" s="21"/>
      <c r="K114" s="21"/>
      <c r="L114" s="21"/>
      <c r="M114" s="21"/>
      <c r="N114" s="22"/>
      <c r="O114" s="21"/>
      <c r="P114" s="26" t="str">
        <f t="shared" si="10"/>
        <v/>
      </c>
      <c r="Q114" s="22"/>
      <c r="R114" s="21"/>
      <c r="S114" s="26" t="str">
        <f t="shared" si="11"/>
        <v/>
      </c>
      <c r="T114" s="21"/>
      <c r="U114" s="21"/>
      <c r="V114" s="21"/>
      <c r="W114" s="21"/>
      <c r="X114" s="22"/>
      <c r="Y114" s="21"/>
      <c r="Z114" s="25" t="str">
        <f>IF(B114="","",IF(AND(P114&lt;&gt;"",P114&lt;'01_Setup'!$B$6),"Replace overdue",IF(AND(S114&lt;&gt;"",S114&lt;'01_Setup'!$B$6),"Test overdue",IF(OR(P114&lt;&gt;"",S114&lt;&gt;""),"In service","Review"))))</f>
        <v/>
      </c>
    </row>
    <row r="115" spans="1:26">
      <c r="A115" s="25" t="str">
        <f t="shared" si="9"/>
        <v/>
      </c>
      <c r="B115" s="21"/>
      <c r="C115" s="25" t="str">
        <f>IF(B115="","",IFERROR(VLOOKUP(B115,'01_Setup'!$B$19:$D$28,2,FALSE)&amp;"",""))</f>
        <v/>
      </c>
      <c r="D115" s="25" t="str">
        <f>IF(B115="","",IFERROR(VLOOKUP(B115,'01_Setup'!$B$19:$D$28,3,FALSE),""))</f>
        <v/>
      </c>
      <c r="E115" s="21"/>
      <c r="F115" s="21"/>
      <c r="G115" s="21"/>
      <c r="H115" s="21"/>
      <c r="I115" s="21"/>
      <c r="J115" s="21"/>
      <c r="K115" s="21"/>
      <c r="L115" s="21"/>
      <c r="M115" s="21"/>
      <c r="N115" s="22"/>
      <c r="O115" s="21"/>
      <c r="P115" s="26" t="str">
        <f t="shared" si="10"/>
        <v/>
      </c>
      <c r="Q115" s="22"/>
      <c r="R115" s="21"/>
      <c r="S115" s="26" t="str">
        <f t="shared" si="11"/>
        <v/>
      </c>
      <c r="T115" s="21"/>
      <c r="U115" s="21"/>
      <c r="V115" s="21"/>
      <c r="W115" s="21"/>
      <c r="X115" s="22"/>
      <c r="Y115" s="21"/>
      <c r="Z115" s="25" t="str">
        <f>IF(B115="","",IF(AND(P115&lt;&gt;"",P115&lt;'01_Setup'!$B$6),"Replace overdue",IF(AND(S115&lt;&gt;"",S115&lt;'01_Setup'!$B$6),"Test overdue",IF(OR(P115&lt;&gt;"",S115&lt;&gt;""),"In service","Review"))))</f>
        <v/>
      </c>
    </row>
    <row r="116" spans="1:26">
      <c r="A116" s="25" t="str">
        <f t="shared" si="9"/>
        <v/>
      </c>
      <c r="B116" s="21"/>
      <c r="C116" s="25" t="str">
        <f>IF(B116="","",IFERROR(VLOOKUP(B116,'01_Setup'!$B$19:$D$28,2,FALSE)&amp;"",""))</f>
        <v/>
      </c>
      <c r="D116" s="25" t="str">
        <f>IF(B116="","",IFERROR(VLOOKUP(B116,'01_Setup'!$B$19:$D$28,3,FALSE),""))</f>
        <v/>
      </c>
      <c r="E116" s="21"/>
      <c r="F116" s="21"/>
      <c r="G116" s="21"/>
      <c r="H116" s="21"/>
      <c r="I116" s="21"/>
      <c r="J116" s="21"/>
      <c r="K116" s="21"/>
      <c r="L116" s="21"/>
      <c r="M116" s="21"/>
      <c r="N116" s="22"/>
      <c r="O116" s="21"/>
      <c r="P116" s="26" t="str">
        <f t="shared" si="10"/>
        <v/>
      </c>
      <c r="Q116" s="22"/>
      <c r="R116" s="21"/>
      <c r="S116" s="26" t="str">
        <f t="shared" si="11"/>
        <v/>
      </c>
      <c r="T116" s="21"/>
      <c r="U116" s="21"/>
      <c r="V116" s="21"/>
      <c r="W116" s="21"/>
      <c r="X116" s="22"/>
      <c r="Y116" s="21"/>
      <c r="Z116" s="25" t="str">
        <f>IF(B116="","",IF(AND(P116&lt;&gt;"",P116&lt;'01_Setup'!$B$6),"Replace overdue",IF(AND(S116&lt;&gt;"",S116&lt;'01_Setup'!$B$6),"Test overdue",IF(OR(P116&lt;&gt;"",S116&lt;&gt;""),"In service","Review"))))</f>
        <v/>
      </c>
    </row>
    <row r="117" spans="1:26">
      <c r="A117" s="25" t="str">
        <f t="shared" si="9"/>
        <v/>
      </c>
      <c r="B117" s="21"/>
      <c r="C117" s="25" t="str">
        <f>IF(B117="","",IFERROR(VLOOKUP(B117,'01_Setup'!$B$19:$D$28,2,FALSE)&amp;"",""))</f>
        <v/>
      </c>
      <c r="D117" s="25" t="str">
        <f>IF(B117="","",IFERROR(VLOOKUP(B117,'01_Setup'!$B$19:$D$28,3,FALSE),""))</f>
        <v/>
      </c>
      <c r="E117" s="21"/>
      <c r="F117" s="21"/>
      <c r="G117" s="21"/>
      <c r="H117" s="21"/>
      <c r="I117" s="21"/>
      <c r="J117" s="21"/>
      <c r="K117" s="21"/>
      <c r="L117" s="21"/>
      <c r="M117" s="21"/>
      <c r="N117" s="22"/>
      <c r="O117" s="21"/>
      <c r="P117" s="26" t="str">
        <f t="shared" si="10"/>
        <v/>
      </c>
      <c r="Q117" s="22"/>
      <c r="R117" s="21"/>
      <c r="S117" s="26" t="str">
        <f t="shared" si="11"/>
        <v/>
      </c>
      <c r="T117" s="21"/>
      <c r="U117" s="21"/>
      <c r="V117" s="21"/>
      <c r="W117" s="21"/>
      <c r="X117" s="22"/>
      <c r="Y117" s="21"/>
      <c r="Z117" s="25" t="str">
        <f>IF(B117="","",IF(AND(P117&lt;&gt;"",P117&lt;'01_Setup'!$B$6),"Replace overdue",IF(AND(S117&lt;&gt;"",S117&lt;'01_Setup'!$B$6),"Test overdue",IF(OR(P117&lt;&gt;"",S117&lt;&gt;""),"In service","Review"))))</f>
        <v/>
      </c>
    </row>
    <row r="118" spans="1:26">
      <c r="A118" s="25" t="str">
        <f t="shared" si="9"/>
        <v/>
      </c>
      <c r="B118" s="21"/>
      <c r="C118" s="25" t="str">
        <f>IF(B118="","",IFERROR(VLOOKUP(B118,'01_Setup'!$B$19:$D$28,2,FALSE)&amp;"",""))</f>
        <v/>
      </c>
      <c r="D118" s="25" t="str">
        <f>IF(B118="","",IFERROR(VLOOKUP(B118,'01_Setup'!$B$19:$D$28,3,FALSE),""))</f>
        <v/>
      </c>
      <c r="E118" s="21"/>
      <c r="F118" s="21"/>
      <c r="G118" s="21"/>
      <c r="H118" s="21"/>
      <c r="I118" s="21"/>
      <c r="J118" s="21"/>
      <c r="K118" s="21"/>
      <c r="L118" s="21"/>
      <c r="M118" s="21"/>
      <c r="N118" s="22"/>
      <c r="O118" s="21"/>
      <c r="P118" s="26" t="str">
        <f t="shared" si="10"/>
        <v/>
      </c>
      <c r="Q118" s="22"/>
      <c r="R118" s="21"/>
      <c r="S118" s="26" t="str">
        <f t="shared" si="11"/>
        <v/>
      </c>
      <c r="T118" s="21"/>
      <c r="U118" s="21"/>
      <c r="V118" s="21"/>
      <c r="W118" s="21"/>
      <c r="X118" s="22"/>
      <c r="Y118" s="21"/>
      <c r="Z118" s="25" t="str">
        <f>IF(B118="","",IF(AND(P118&lt;&gt;"",P118&lt;'01_Setup'!$B$6),"Replace overdue",IF(AND(S118&lt;&gt;"",S118&lt;'01_Setup'!$B$6),"Test overdue",IF(OR(P118&lt;&gt;"",S118&lt;&gt;""),"In service","Review"))))</f>
        <v/>
      </c>
    </row>
    <row r="119" spans="1:26">
      <c r="A119" s="25" t="str">
        <f t="shared" si="9"/>
        <v/>
      </c>
      <c r="B119" s="21"/>
      <c r="C119" s="25" t="str">
        <f>IF(B119="","",IFERROR(VLOOKUP(B119,'01_Setup'!$B$19:$D$28,2,FALSE)&amp;"",""))</f>
        <v/>
      </c>
      <c r="D119" s="25" t="str">
        <f>IF(B119="","",IFERROR(VLOOKUP(B119,'01_Setup'!$B$19:$D$28,3,FALSE),""))</f>
        <v/>
      </c>
      <c r="E119" s="21"/>
      <c r="F119" s="21"/>
      <c r="G119" s="21"/>
      <c r="H119" s="21"/>
      <c r="I119" s="21"/>
      <c r="J119" s="21"/>
      <c r="K119" s="21"/>
      <c r="L119" s="21"/>
      <c r="M119" s="21"/>
      <c r="N119" s="22"/>
      <c r="O119" s="21"/>
      <c r="P119" s="26" t="str">
        <f t="shared" si="10"/>
        <v/>
      </c>
      <c r="Q119" s="22"/>
      <c r="R119" s="21"/>
      <c r="S119" s="26" t="str">
        <f t="shared" si="11"/>
        <v/>
      </c>
      <c r="T119" s="21"/>
      <c r="U119" s="21"/>
      <c r="V119" s="21"/>
      <c r="W119" s="21"/>
      <c r="X119" s="22"/>
      <c r="Y119" s="21"/>
      <c r="Z119" s="25" t="str">
        <f>IF(B119="","",IF(AND(P119&lt;&gt;"",P119&lt;'01_Setup'!$B$6),"Replace overdue",IF(AND(S119&lt;&gt;"",S119&lt;'01_Setup'!$B$6),"Test overdue",IF(OR(P119&lt;&gt;"",S119&lt;&gt;""),"In service","Review"))))</f>
        <v/>
      </c>
    </row>
    <row r="120" spans="1:26">
      <c r="A120" s="25" t="str">
        <f t="shared" si="9"/>
        <v/>
      </c>
      <c r="B120" s="21"/>
      <c r="C120" s="25" t="str">
        <f>IF(B120="","",IFERROR(VLOOKUP(B120,'01_Setup'!$B$19:$D$28,2,FALSE)&amp;"",""))</f>
        <v/>
      </c>
      <c r="D120" s="25" t="str">
        <f>IF(B120="","",IFERROR(VLOOKUP(B120,'01_Setup'!$B$19:$D$28,3,FALSE),""))</f>
        <v/>
      </c>
      <c r="E120" s="21"/>
      <c r="F120" s="21"/>
      <c r="G120" s="21"/>
      <c r="H120" s="21"/>
      <c r="I120" s="21"/>
      <c r="J120" s="21"/>
      <c r="K120" s="21"/>
      <c r="L120" s="21"/>
      <c r="M120" s="21"/>
      <c r="N120" s="22"/>
      <c r="O120" s="21"/>
      <c r="P120" s="26" t="str">
        <f t="shared" si="10"/>
        <v/>
      </c>
      <c r="Q120" s="22"/>
      <c r="R120" s="21"/>
      <c r="S120" s="26" t="str">
        <f t="shared" si="11"/>
        <v/>
      </c>
      <c r="T120" s="21"/>
      <c r="U120" s="21"/>
      <c r="V120" s="21"/>
      <c r="W120" s="21"/>
      <c r="X120" s="22"/>
      <c r="Y120" s="21"/>
      <c r="Z120" s="25" t="str">
        <f>IF(B120="","",IF(AND(P120&lt;&gt;"",P120&lt;'01_Setup'!$B$6),"Replace overdue",IF(AND(S120&lt;&gt;"",S120&lt;'01_Setup'!$B$6),"Test overdue",IF(OR(P120&lt;&gt;"",S120&lt;&gt;""),"In service","Review"))))</f>
        <v/>
      </c>
    </row>
    <row r="121" spans="1:26">
      <c r="A121" s="25" t="str">
        <f t="shared" si="9"/>
        <v/>
      </c>
      <c r="B121" s="21"/>
      <c r="C121" s="25" t="str">
        <f>IF(B121="","",IFERROR(VLOOKUP(B121,'01_Setup'!$B$19:$D$28,2,FALSE)&amp;"",""))</f>
        <v/>
      </c>
      <c r="D121" s="25" t="str">
        <f>IF(B121="","",IFERROR(VLOOKUP(B121,'01_Setup'!$B$19:$D$28,3,FALSE),""))</f>
        <v/>
      </c>
      <c r="E121" s="21"/>
      <c r="F121" s="21"/>
      <c r="G121" s="21"/>
      <c r="H121" s="21"/>
      <c r="I121" s="21"/>
      <c r="J121" s="21"/>
      <c r="K121" s="21"/>
      <c r="L121" s="21"/>
      <c r="M121" s="21"/>
      <c r="N121" s="22"/>
      <c r="O121" s="21"/>
      <c r="P121" s="26" t="str">
        <f t="shared" si="10"/>
        <v/>
      </c>
      <c r="Q121" s="22"/>
      <c r="R121" s="21"/>
      <c r="S121" s="26" t="str">
        <f t="shared" si="11"/>
        <v/>
      </c>
      <c r="T121" s="21"/>
      <c r="U121" s="21"/>
      <c r="V121" s="21"/>
      <c r="W121" s="21"/>
      <c r="X121" s="22"/>
      <c r="Y121" s="21"/>
      <c r="Z121" s="25" t="str">
        <f>IF(B121="","",IF(AND(P121&lt;&gt;"",P121&lt;'01_Setup'!$B$6),"Replace overdue",IF(AND(S121&lt;&gt;"",S121&lt;'01_Setup'!$B$6),"Test overdue",IF(OR(P121&lt;&gt;"",S121&lt;&gt;""),"In service","Review"))))</f>
        <v/>
      </c>
    </row>
    <row r="122" spans="1:26">
      <c r="A122" s="25" t="str">
        <f t="shared" si="9"/>
        <v/>
      </c>
      <c r="B122" s="21"/>
      <c r="C122" s="25" t="str">
        <f>IF(B122="","",IFERROR(VLOOKUP(B122,'01_Setup'!$B$19:$D$28,2,FALSE)&amp;"",""))</f>
        <v/>
      </c>
      <c r="D122" s="25" t="str">
        <f>IF(B122="","",IFERROR(VLOOKUP(B122,'01_Setup'!$B$19:$D$28,3,FALSE),""))</f>
        <v/>
      </c>
      <c r="E122" s="21"/>
      <c r="F122" s="21"/>
      <c r="G122" s="21"/>
      <c r="H122" s="21"/>
      <c r="I122" s="21"/>
      <c r="J122" s="21"/>
      <c r="K122" s="21"/>
      <c r="L122" s="21"/>
      <c r="M122" s="21"/>
      <c r="N122" s="22"/>
      <c r="O122" s="21"/>
      <c r="P122" s="26" t="str">
        <f t="shared" si="10"/>
        <v/>
      </c>
      <c r="Q122" s="22"/>
      <c r="R122" s="21"/>
      <c r="S122" s="26" t="str">
        <f t="shared" si="11"/>
        <v/>
      </c>
      <c r="T122" s="21"/>
      <c r="U122" s="21"/>
      <c r="V122" s="21"/>
      <c r="W122" s="21"/>
      <c r="X122" s="22"/>
      <c r="Y122" s="21"/>
      <c r="Z122" s="25" t="str">
        <f>IF(B122="","",IF(AND(P122&lt;&gt;"",P122&lt;'01_Setup'!$B$6),"Replace overdue",IF(AND(S122&lt;&gt;"",S122&lt;'01_Setup'!$B$6),"Test overdue",IF(OR(P122&lt;&gt;"",S122&lt;&gt;""),"In service","Review"))))</f>
        <v/>
      </c>
    </row>
    <row r="123" spans="1:26">
      <c r="A123" s="25" t="str">
        <f t="shared" si="9"/>
        <v/>
      </c>
      <c r="B123" s="21"/>
      <c r="C123" s="25" t="str">
        <f>IF(B123="","",IFERROR(VLOOKUP(B123,'01_Setup'!$B$19:$D$28,2,FALSE)&amp;"",""))</f>
        <v/>
      </c>
      <c r="D123" s="25" t="str">
        <f>IF(B123="","",IFERROR(VLOOKUP(B123,'01_Setup'!$B$19:$D$28,3,FALSE),""))</f>
        <v/>
      </c>
      <c r="E123" s="21"/>
      <c r="F123" s="21"/>
      <c r="G123" s="21"/>
      <c r="H123" s="21"/>
      <c r="I123" s="21"/>
      <c r="J123" s="21"/>
      <c r="K123" s="21"/>
      <c r="L123" s="21"/>
      <c r="M123" s="21"/>
      <c r="N123" s="22"/>
      <c r="O123" s="21"/>
      <c r="P123" s="26" t="str">
        <f t="shared" si="10"/>
        <v/>
      </c>
      <c r="Q123" s="22"/>
      <c r="R123" s="21"/>
      <c r="S123" s="26" t="str">
        <f t="shared" si="11"/>
        <v/>
      </c>
      <c r="T123" s="21"/>
      <c r="U123" s="21"/>
      <c r="V123" s="21"/>
      <c r="W123" s="21"/>
      <c r="X123" s="22"/>
      <c r="Y123" s="21"/>
      <c r="Z123" s="25" t="str">
        <f>IF(B123="","",IF(AND(P123&lt;&gt;"",P123&lt;'01_Setup'!$B$6),"Replace overdue",IF(AND(S123&lt;&gt;"",S123&lt;'01_Setup'!$B$6),"Test overdue",IF(OR(P123&lt;&gt;"",S123&lt;&gt;""),"In service","Review"))))</f>
        <v/>
      </c>
    </row>
    <row r="124" spans="1:26">
      <c r="A124" s="25" t="str">
        <f t="shared" si="9"/>
        <v/>
      </c>
      <c r="B124" s="21"/>
      <c r="C124" s="25" t="str">
        <f>IF(B124="","",IFERROR(VLOOKUP(B124,'01_Setup'!$B$19:$D$28,2,FALSE)&amp;"",""))</f>
        <v/>
      </c>
      <c r="D124" s="25" t="str">
        <f>IF(B124="","",IFERROR(VLOOKUP(B124,'01_Setup'!$B$19:$D$28,3,FALSE),""))</f>
        <v/>
      </c>
      <c r="E124" s="21"/>
      <c r="F124" s="21"/>
      <c r="G124" s="21"/>
      <c r="H124" s="21"/>
      <c r="I124" s="21"/>
      <c r="J124" s="21"/>
      <c r="K124" s="21"/>
      <c r="L124" s="21"/>
      <c r="M124" s="21"/>
      <c r="N124" s="22"/>
      <c r="O124" s="21"/>
      <c r="P124" s="26" t="str">
        <f t="shared" si="10"/>
        <v/>
      </c>
      <c r="Q124" s="22"/>
      <c r="R124" s="21"/>
      <c r="S124" s="26" t="str">
        <f t="shared" si="11"/>
        <v/>
      </c>
      <c r="T124" s="21"/>
      <c r="U124" s="21"/>
      <c r="V124" s="21"/>
      <c r="W124" s="21"/>
      <c r="X124" s="22"/>
      <c r="Y124" s="21"/>
      <c r="Z124" s="25" t="str">
        <f>IF(B124="","",IF(AND(P124&lt;&gt;"",P124&lt;'01_Setup'!$B$6),"Replace overdue",IF(AND(S124&lt;&gt;"",S124&lt;'01_Setup'!$B$6),"Test overdue",IF(OR(P124&lt;&gt;"",S124&lt;&gt;""),"In service","Review"))))</f>
        <v/>
      </c>
    </row>
    <row r="125" spans="1:26">
      <c r="A125" s="25" t="str">
        <f t="shared" si="9"/>
        <v/>
      </c>
      <c r="B125" s="21"/>
      <c r="C125" s="25" t="str">
        <f>IF(B125="","",IFERROR(VLOOKUP(B125,'01_Setup'!$B$19:$D$28,2,FALSE)&amp;"",""))</f>
        <v/>
      </c>
      <c r="D125" s="25" t="str">
        <f>IF(B125="","",IFERROR(VLOOKUP(B125,'01_Setup'!$B$19:$D$28,3,FALSE),""))</f>
        <v/>
      </c>
      <c r="E125" s="21"/>
      <c r="F125" s="21"/>
      <c r="G125" s="21"/>
      <c r="H125" s="21"/>
      <c r="I125" s="21"/>
      <c r="J125" s="21"/>
      <c r="K125" s="21"/>
      <c r="L125" s="21"/>
      <c r="M125" s="21"/>
      <c r="N125" s="22"/>
      <c r="O125" s="21"/>
      <c r="P125" s="26" t="str">
        <f t="shared" si="10"/>
        <v/>
      </c>
      <c r="Q125" s="22"/>
      <c r="R125" s="21"/>
      <c r="S125" s="26" t="str">
        <f t="shared" si="11"/>
        <v/>
      </c>
      <c r="T125" s="21"/>
      <c r="U125" s="21"/>
      <c r="V125" s="21"/>
      <c r="W125" s="21"/>
      <c r="X125" s="22"/>
      <c r="Y125" s="21"/>
      <c r="Z125" s="25" t="str">
        <f>IF(B125="","",IF(AND(P125&lt;&gt;"",P125&lt;'01_Setup'!$B$6),"Replace overdue",IF(AND(S125&lt;&gt;"",S125&lt;'01_Setup'!$B$6),"Test overdue",IF(OR(P125&lt;&gt;"",S125&lt;&gt;""),"In service","Review"))))</f>
        <v/>
      </c>
    </row>
    <row r="126" spans="1:26">
      <c r="A126" s="25" t="str">
        <f t="shared" si="9"/>
        <v/>
      </c>
      <c r="B126" s="21"/>
      <c r="C126" s="25" t="str">
        <f>IF(B126="","",IFERROR(VLOOKUP(B126,'01_Setup'!$B$19:$D$28,2,FALSE)&amp;"",""))</f>
        <v/>
      </c>
      <c r="D126" s="25" t="str">
        <f>IF(B126="","",IFERROR(VLOOKUP(B126,'01_Setup'!$B$19:$D$28,3,FALSE),""))</f>
        <v/>
      </c>
      <c r="E126" s="21"/>
      <c r="F126" s="21"/>
      <c r="G126" s="21"/>
      <c r="H126" s="21"/>
      <c r="I126" s="21"/>
      <c r="J126" s="21"/>
      <c r="K126" s="21"/>
      <c r="L126" s="21"/>
      <c r="M126" s="21"/>
      <c r="N126" s="22"/>
      <c r="O126" s="21"/>
      <c r="P126" s="26" t="str">
        <f t="shared" si="10"/>
        <v/>
      </c>
      <c r="Q126" s="22"/>
      <c r="R126" s="21"/>
      <c r="S126" s="26" t="str">
        <f t="shared" si="11"/>
        <v/>
      </c>
      <c r="T126" s="21"/>
      <c r="U126" s="21"/>
      <c r="V126" s="21"/>
      <c r="W126" s="21"/>
      <c r="X126" s="22"/>
      <c r="Y126" s="21"/>
      <c r="Z126" s="25" t="str">
        <f>IF(B126="","",IF(AND(P126&lt;&gt;"",P126&lt;'01_Setup'!$B$6),"Replace overdue",IF(AND(S126&lt;&gt;"",S126&lt;'01_Setup'!$B$6),"Test overdue",IF(OR(P126&lt;&gt;"",S126&lt;&gt;""),"In service","Review"))))</f>
        <v/>
      </c>
    </row>
    <row r="127" spans="1:26">
      <c r="A127" s="25" t="str">
        <f t="shared" si="9"/>
        <v/>
      </c>
      <c r="B127" s="21"/>
      <c r="C127" s="25" t="str">
        <f>IF(B127="","",IFERROR(VLOOKUP(B127,'01_Setup'!$B$19:$D$28,2,FALSE)&amp;"",""))</f>
        <v/>
      </c>
      <c r="D127" s="25" t="str">
        <f>IF(B127="","",IFERROR(VLOOKUP(B127,'01_Setup'!$B$19:$D$28,3,FALSE),""))</f>
        <v/>
      </c>
      <c r="E127" s="21"/>
      <c r="F127" s="21"/>
      <c r="G127" s="21"/>
      <c r="H127" s="21"/>
      <c r="I127" s="21"/>
      <c r="J127" s="21"/>
      <c r="K127" s="21"/>
      <c r="L127" s="21"/>
      <c r="M127" s="21"/>
      <c r="N127" s="22"/>
      <c r="O127" s="21"/>
      <c r="P127" s="26" t="str">
        <f t="shared" si="10"/>
        <v/>
      </c>
      <c r="Q127" s="22"/>
      <c r="R127" s="21"/>
      <c r="S127" s="26" t="str">
        <f t="shared" si="11"/>
        <v/>
      </c>
      <c r="T127" s="21"/>
      <c r="U127" s="21"/>
      <c r="V127" s="21"/>
      <c r="W127" s="21"/>
      <c r="X127" s="22"/>
      <c r="Y127" s="21"/>
      <c r="Z127" s="25" t="str">
        <f>IF(B127="","",IF(AND(P127&lt;&gt;"",P127&lt;'01_Setup'!$B$6),"Replace overdue",IF(AND(S127&lt;&gt;"",S127&lt;'01_Setup'!$B$6),"Test overdue",IF(OR(P127&lt;&gt;"",S127&lt;&gt;""),"In service","Review"))))</f>
        <v/>
      </c>
    </row>
    <row r="128" spans="1:26">
      <c r="A128" s="25" t="str">
        <f t="shared" si="9"/>
        <v/>
      </c>
      <c r="B128" s="21"/>
      <c r="C128" s="25" t="str">
        <f>IF(B128="","",IFERROR(VLOOKUP(B128,'01_Setup'!$B$19:$D$28,2,FALSE)&amp;"",""))</f>
        <v/>
      </c>
      <c r="D128" s="25" t="str">
        <f>IF(B128="","",IFERROR(VLOOKUP(B128,'01_Setup'!$B$19:$D$28,3,FALSE),""))</f>
        <v/>
      </c>
      <c r="E128" s="21"/>
      <c r="F128" s="21"/>
      <c r="G128" s="21"/>
      <c r="H128" s="21"/>
      <c r="I128" s="21"/>
      <c r="J128" s="21"/>
      <c r="K128" s="21"/>
      <c r="L128" s="21"/>
      <c r="M128" s="21"/>
      <c r="N128" s="22"/>
      <c r="O128" s="21"/>
      <c r="P128" s="26" t="str">
        <f t="shared" si="10"/>
        <v/>
      </c>
      <c r="Q128" s="22"/>
      <c r="R128" s="21"/>
      <c r="S128" s="26" t="str">
        <f t="shared" si="11"/>
        <v/>
      </c>
      <c r="T128" s="21"/>
      <c r="U128" s="21"/>
      <c r="V128" s="21"/>
      <c r="W128" s="21"/>
      <c r="X128" s="22"/>
      <c r="Y128" s="21"/>
      <c r="Z128" s="25" t="str">
        <f>IF(B128="","",IF(AND(P128&lt;&gt;"",P128&lt;'01_Setup'!$B$6),"Replace overdue",IF(AND(S128&lt;&gt;"",S128&lt;'01_Setup'!$B$6),"Test overdue",IF(OR(P128&lt;&gt;"",S128&lt;&gt;""),"In service","Review"))))</f>
        <v/>
      </c>
    </row>
    <row r="129" spans="1:26">
      <c r="A129" s="25" t="str">
        <f t="shared" si="9"/>
        <v/>
      </c>
      <c r="B129" s="21"/>
      <c r="C129" s="25" t="str">
        <f>IF(B129="","",IFERROR(VLOOKUP(B129,'01_Setup'!$B$19:$D$28,2,FALSE)&amp;"",""))</f>
        <v/>
      </c>
      <c r="D129" s="25" t="str">
        <f>IF(B129="","",IFERROR(VLOOKUP(B129,'01_Setup'!$B$19:$D$28,3,FALSE),""))</f>
        <v/>
      </c>
      <c r="E129" s="21"/>
      <c r="F129" s="21"/>
      <c r="G129" s="21"/>
      <c r="H129" s="21"/>
      <c r="I129" s="21"/>
      <c r="J129" s="21"/>
      <c r="K129" s="21"/>
      <c r="L129" s="21"/>
      <c r="M129" s="21"/>
      <c r="N129" s="22"/>
      <c r="O129" s="21"/>
      <c r="P129" s="26" t="str">
        <f t="shared" si="10"/>
        <v/>
      </c>
      <c r="Q129" s="22"/>
      <c r="R129" s="21"/>
      <c r="S129" s="26" t="str">
        <f t="shared" si="11"/>
        <v/>
      </c>
      <c r="T129" s="21"/>
      <c r="U129" s="21"/>
      <c r="V129" s="21"/>
      <c r="W129" s="21"/>
      <c r="X129" s="22"/>
      <c r="Y129" s="21"/>
      <c r="Z129" s="25" t="str">
        <f>IF(B129="","",IF(AND(P129&lt;&gt;"",P129&lt;'01_Setup'!$B$6),"Replace overdue",IF(AND(S129&lt;&gt;"",S129&lt;'01_Setup'!$B$6),"Test overdue",IF(OR(P129&lt;&gt;"",S129&lt;&gt;""),"In service","Review"))))</f>
        <v/>
      </c>
    </row>
    <row r="130" spans="1:26">
      <c r="A130" s="25" t="str">
        <f t="shared" si="9"/>
        <v/>
      </c>
      <c r="B130" s="21"/>
      <c r="C130" s="25" t="str">
        <f>IF(B130="","",IFERROR(VLOOKUP(B130,'01_Setup'!$B$19:$D$28,2,FALSE)&amp;"",""))</f>
        <v/>
      </c>
      <c r="D130" s="25" t="str">
        <f>IF(B130="","",IFERROR(VLOOKUP(B130,'01_Setup'!$B$19:$D$28,3,FALSE),""))</f>
        <v/>
      </c>
      <c r="E130" s="21"/>
      <c r="F130" s="21"/>
      <c r="G130" s="21"/>
      <c r="H130" s="21"/>
      <c r="I130" s="21"/>
      <c r="J130" s="21"/>
      <c r="K130" s="21"/>
      <c r="L130" s="21"/>
      <c r="M130" s="21"/>
      <c r="N130" s="22"/>
      <c r="O130" s="21"/>
      <c r="P130" s="26" t="str">
        <f t="shared" si="10"/>
        <v/>
      </c>
      <c r="Q130" s="22"/>
      <c r="R130" s="21"/>
      <c r="S130" s="26" t="str">
        <f t="shared" si="11"/>
        <v/>
      </c>
      <c r="T130" s="21"/>
      <c r="U130" s="21"/>
      <c r="V130" s="21"/>
      <c r="W130" s="21"/>
      <c r="X130" s="22"/>
      <c r="Y130" s="21"/>
      <c r="Z130" s="25" t="str">
        <f>IF(B130="","",IF(AND(P130&lt;&gt;"",P130&lt;'01_Setup'!$B$6),"Replace overdue",IF(AND(S130&lt;&gt;"",S130&lt;'01_Setup'!$B$6),"Test overdue",IF(OR(P130&lt;&gt;"",S130&lt;&gt;""),"In service","Review"))))</f>
        <v/>
      </c>
    </row>
    <row r="131" spans="1:26">
      <c r="A131" s="25" t="str">
        <f t="shared" si="9"/>
        <v/>
      </c>
      <c r="B131" s="21"/>
      <c r="C131" s="25" t="str">
        <f>IF(B131="","",IFERROR(VLOOKUP(B131,'01_Setup'!$B$19:$D$28,2,FALSE)&amp;"",""))</f>
        <v/>
      </c>
      <c r="D131" s="25" t="str">
        <f>IF(B131="","",IFERROR(VLOOKUP(B131,'01_Setup'!$B$19:$D$28,3,FALSE),""))</f>
        <v/>
      </c>
      <c r="E131" s="21"/>
      <c r="F131" s="21"/>
      <c r="G131" s="21"/>
      <c r="H131" s="21"/>
      <c r="I131" s="21"/>
      <c r="J131" s="21"/>
      <c r="K131" s="21"/>
      <c r="L131" s="21"/>
      <c r="M131" s="21"/>
      <c r="N131" s="22"/>
      <c r="O131" s="21"/>
      <c r="P131" s="26" t="str">
        <f t="shared" si="10"/>
        <v/>
      </c>
      <c r="Q131" s="22"/>
      <c r="R131" s="21"/>
      <c r="S131" s="26" t="str">
        <f t="shared" si="11"/>
        <v/>
      </c>
      <c r="T131" s="21"/>
      <c r="U131" s="21"/>
      <c r="V131" s="21"/>
      <c r="W131" s="21"/>
      <c r="X131" s="22"/>
      <c r="Y131" s="21"/>
      <c r="Z131" s="25" t="str">
        <f>IF(B131="","",IF(AND(P131&lt;&gt;"",P131&lt;'01_Setup'!$B$6),"Replace overdue",IF(AND(S131&lt;&gt;"",S131&lt;'01_Setup'!$B$6),"Test overdue",IF(OR(P131&lt;&gt;"",S131&lt;&gt;""),"In service","Review"))))</f>
        <v/>
      </c>
    </row>
    <row r="132" spans="1:26">
      <c r="A132" s="25" t="str">
        <f t="shared" si="9"/>
        <v/>
      </c>
      <c r="B132" s="21"/>
      <c r="C132" s="25" t="str">
        <f>IF(B132="","",IFERROR(VLOOKUP(B132,'01_Setup'!$B$19:$D$28,2,FALSE)&amp;"",""))</f>
        <v/>
      </c>
      <c r="D132" s="25" t="str">
        <f>IF(B132="","",IFERROR(VLOOKUP(B132,'01_Setup'!$B$19:$D$28,3,FALSE),""))</f>
        <v/>
      </c>
      <c r="E132" s="21"/>
      <c r="F132" s="21"/>
      <c r="G132" s="21"/>
      <c r="H132" s="21"/>
      <c r="I132" s="21"/>
      <c r="J132" s="21"/>
      <c r="K132" s="21"/>
      <c r="L132" s="21"/>
      <c r="M132" s="21"/>
      <c r="N132" s="22"/>
      <c r="O132" s="21"/>
      <c r="P132" s="26" t="str">
        <f t="shared" si="10"/>
        <v/>
      </c>
      <c r="Q132" s="22"/>
      <c r="R132" s="21"/>
      <c r="S132" s="26" t="str">
        <f t="shared" si="11"/>
        <v/>
      </c>
      <c r="T132" s="21"/>
      <c r="U132" s="21"/>
      <c r="V132" s="21"/>
      <c r="W132" s="21"/>
      <c r="X132" s="22"/>
      <c r="Y132" s="21"/>
      <c r="Z132" s="25" t="str">
        <f>IF(B132="","",IF(AND(P132&lt;&gt;"",P132&lt;'01_Setup'!$B$6),"Replace overdue",IF(AND(S132&lt;&gt;"",S132&lt;'01_Setup'!$B$6),"Test overdue",IF(OR(P132&lt;&gt;"",S132&lt;&gt;""),"In service","Review"))))</f>
        <v/>
      </c>
    </row>
    <row r="133" spans="1:26">
      <c r="A133" s="25" t="str">
        <f t="shared" si="9"/>
        <v/>
      </c>
      <c r="B133" s="21"/>
      <c r="C133" s="25" t="str">
        <f>IF(B133="","",IFERROR(VLOOKUP(B133,'01_Setup'!$B$19:$D$28,2,FALSE)&amp;"",""))</f>
        <v/>
      </c>
      <c r="D133" s="25" t="str">
        <f>IF(B133="","",IFERROR(VLOOKUP(B133,'01_Setup'!$B$19:$D$28,3,FALSE),""))</f>
        <v/>
      </c>
      <c r="E133" s="21"/>
      <c r="F133" s="21"/>
      <c r="G133" s="21"/>
      <c r="H133" s="21"/>
      <c r="I133" s="21"/>
      <c r="J133" s="21"/>
      <c r="K133" s="21"/>
      <c r="L133" s="21"/>
      <c r="M133" s="21"/>
      <c r="N133" s="22"/>
      <c r="O133" s="21"/>
      <c r="P133" s="26" t="str">
        <f t="shared" si="10"/>
        <v/>
      </c>
      <c r="Q133" s="22"/>
      <c r="R133" s="21"/>
      <c r="S133" s="26" t="str">
        <f t="shared" si="11"/>
        <v/>
      </c>
      <c r="T133" s="21"/>
      <c r="U133" s="21"/>
      <c r="V133" s="21"/>
      <c r="W133" s="21"/>
      <c r="X133" s="22"/>
      <c r="Y133" s="21"/>
      <c r="Z133" s="25" t="str">
        <f>IF(B133="","",IF(AND(P133&lt;&gt;"",P133&lt;'01_Setup'!$B$6),"Replace overdue",IF(AND(S133&lt;&gt;"",S133&lt;'01_Setup'!$B$6),"Test overdue",IF(OR(P133&lt;&gt;"",S133&lt;&gt;""),"In service","Review"))))</f>
        <v/>
      </c>
    </row>
    <row r="134" spans="1:26">
      <c r="A134" s="25" t="str">
        <f t="shared" si="9"/>
        <v/>
      </c>
      <c r="B134" s="21"/>
      <c r="C134" s="25" t="str">
        <f>IF(B134="","",IFERROR(VLOOKUP(B134,'01_Setup'!$B$19:$D$28,2,FALSE)&amp;"",""))</f>
        <v/>
      </c>
      <c r="D134" s="25" t="str">
        <f>IF(B134="","",IFERROR(VLOOKUP(B134,'01_Setup'!$B$19:$D$28,3,FALSE),""))</f>
        <v/>
      </c>
      <c r="E134" s="21"/>
      <c r="F134" s="21"/>
      <c r="G134" s="21"/>
      <c r="H134" s="21"/>
      <c r="I134" s="21"/>
      <c r="J134" s="21"/>
      <c r="K134" s="21"/>
      <c r="L134" s="21"/>
      <c r="M134" s="21"/>
      <c r="N134" s="22"/>
      <c r="O134" s="21"/>
      <c r="P134" s="26" t="str">
        <f t="shared" si="10"/>
        <v/>
      </c>
      <c r="Q134" s="22"/>
      <c r="R134" s="21"/>
      <c r="S134" s="26" t="str">
        <f t="shared" si="11"/>
        <v/>
      </c>
      <c r="T134" s="21"/>
      <c r="U134" s="21"/>
      <c r="V134" s="21"/>
      <c r="W134" s="21"/>
      <c r="X134" s="22"/>
      <c r="Y134" s="21"/>
      <c r="Z134" s="25" t="str">
        <f>IF(B134="","",IF(AND(P134&lt;&gt;"",P134&lt;'01_Setup'!$B$6),"Replace overdue",IF(AND(S134&lt;&gt;"",S134&lt;'01_Setup'!$B$6),"Test overdue",IF(OR(P134&lt;&gt;"",S134&lt;&gt;""),"In service","Review"))))</f>
        <v/>
      </c>
    </row>
    <row r="135" spans="1:26">
      <c r="A135" s="25" t="str">
        <f t="shared" ref="A135:A166" si="12">IF(B135="","","ALM-"&amp;TEXT(ROW()-6,"000"))</f>
        <v/>
      </c>
      <c r="B135" s="21"/>
      <c r="C135" s="25" t="str">
        <f>IF(B135="","",IFERROR(VLOOKUP(B135,'01_Setup'!$B$19:$D$28,2,FALSE)&amp;"",""))</f>
        <v/>
      </c>
      <c r="D135" s="25" t="str">
        <f>IF(B135="","",IFERROR(VLOOKUP(B135,'01_Setup'!$B$19:$D$28,3,FALSE),""))</f>
        <v/>
      </c>
      <c r="E135" s="21"/>
      <c r="F135" s="21"/>
      <c r="G135" s="21"/>
      <c r="H135" s="21"/>
      <c r="I135" s="21"/>
      <c r="J135" s="21"/>
      <c r="K135" s="21"/>
      <c r="L135" s="21"/>
      <c r="M135" s="21"/>
      <c r="N135" s="22"/>
      <c r="O135" s="21"/>
      <c r="P135" s="26" t="str">
        <f t="shared" ref="P135:P166" si="13">IF(OR(N135="",O135=""),"",DATE(YEAR(N135)+O135,MONTH(N135),DAY(N135)))</f>
        <v/>
      </c>
      <c r="Q135" s="22"/>
      <c r="R135" s="21"/>
      <c r="S135" s="26" t="str">
        <f t="shared" si="11"/>
        <v/>
      </c>
      <c r="T135" s="21"/>
      <c r="U135" s="21"/>
      <c r="V135" s="21"/>
      <c r="W135" s="21"/>
      <c r="X135" s="22"/>
      <c r="Y135" s="21"/>
      <c r="Z135" s="25" t="str">
        <f>IF(B135="","",IF(AND(P135&lt;&gt;"",P135&lt;'01_Setup'!$B$6),"Replace overdue",IF(AND(S135&lt;&gt;"",S135&lt;'01_Setup'!$B$6),"Test overdue",IF(OR(P135&lt;&gt;"",S135&lt;&gt;""),"In service","Review"))))</f>
        <v/>
      </c>
    </row>
    <row r="136" spans="1:26">
      <c r="A136" s="25" t="str">
        <f t="shared" si="12"/>
        <v/>
      </c>
      <c r="B136" s="21"/>
      <c r="C136" s="25" t="str">
        <f>IF(B136="","",IFERROR(VLOOKUP(B136,'01_Setup'!$B$19:$D$28,2,FALSE)&amp;"",""))</f>
        <v/>
      </c>
      <c r="D136" s="25" t="str">
        <f>IF(B136="","",IFERROR(VLOOKUP(B136,'01_Setup'!$B$19:$D$28,3,FALSE),""))</f>
        <v/>
      </c>
      <c r="E136" s="21"/>
      <c r="F136" s="21"/>
      <c r="G136" s="21"/>
      <c r="H136" s="21"/>
      <c r="I136" s="21"/>
      <c r="J136" s="21"/>
      <c r="K136" s="21"/>
      <c r="L136" s="21"/>
      <c r="M136" s="21"/>
      <c r="N136" s="22"/>
      <c r="O136" s="21"/>
      <c r="P136" s="26" t="str">
        <f t="shared" si="13"/>
        <v/>
      </c>
      <c r="Q136" s="22"/>
      <c r="R136" s="21"/>
      <c r="S136" s="26" t="str">
        <f t="shared" ref="S136:S167" si="14">IF(OR(Q136="",R136=""),"",DATE(YEAR(Q136),MONTH(Q136)+R136,DAY(Q136)))</f>
        <v/>
      </c>
      <c r="T136" s="21"/>
      <c r="U136" s="21"/>
      <c r="V136" s="21"/>
      <c r="W136" s="21"/>
      <c r="X136" s="22"/>
      <c r="Y136" s="21"/>
      <c r="Z136" s="25" t="str">
        <f>IF(B136="","",IF(AND(P136&lt;&gt;"",P136&lt;'01_Setup'!$B$6),"Replace overdue",IF(AND(S136&lt;&gt;"",S136&lt;'01_Setup'!$B$6),"Test overdue",IF(OR(P136&lt;&gt;"",S136&lt;&gt;""),"In service","Review"))))</f>
        <v/>
      </c>
    </row>
    <row r="137" spans="1:26">
      <c r="A137" s="25" t="str">
        <f t="shared" si="12"/>
        <v/>
      </c>
      <c r="B137" s="21"/>
      <c r="C137" s="25" t="str">
        <f>IF(B137="","",IFERROR(VLOOKUP(B137,'01_Setup'!$B$19:$D$28,2,FALSE)&amp;"",""))</f>
        <v/>
      </c>
      <c r="D137" s="25" t="str">
        <f>IF(B137="","",IFERROR(VLOOKUP(B137,'01_Setup'!$B$19:$D$28,3,FALSE),""))</f>
        <v/>
      </c>
      <c r="E137" s="21"/>
      <c r="F137" s="21"/>
      <c r="G137" s="21"/>
      <c r="H137" s="21"/>
      <c r="I137" s="21"/>
      <c r="J137" s="21"/>
      <c r="K137" s="21"/>
      <c r="L137" s="21"/>
      <c r="M137" s="21"/>
      <c r="N137" s="22"/>
      <c r="O137" s="21"/>
      <c r="P137" s="26" t="str">
        <f t="shared" si="13"/>
        <v/>
      </c>
      <c r="Q137" s="22"/>
      <c r="R137" s="21"/>
      <c r="S137" s="26" t="str">
        <f t="shared" si="14"/>
        <v/>
      </c>
      <c r="T137" s="21"/>
      <c r="U137" s="21"/>
      <c r="V137" s="21"/>
      <c r="W137" s="21"/>
      <c r="X137" s="22"/>
      <c r="Y137" s="21"/>
      <c r="Z137" s="25" t="str">
        <f>IF(B137="","",IF(AND(P137&lt;&gt;"",P137&lt;'01_Setup'!$B$6),"Replace overdue",IF(AND(S137&lt;&gt;"",S137&lt;'01_Setup'!$B$6),"Test overdue",IF(OR(P137&lt;&gt;"",S137&lt;&gt;""),"In service","Review"))))</f>
        <v/>
      </c>
    </row>
    <row r="138" spans="1:26">
      <c r="A138" s="25" t="str">
        <f t="shared" si="12"/>
        <v/>
      </c>
      <c r="B138" s="21"/>
      <c r="C138" s="25" t="str">
        <f>IF(B138="","",IFERROR(VLOOKUP(B138,'01_Setup'!$B$19:$D$28,2,FALSE)&amp;"",""))</f>
        <v/>
      </c>
      <c r="D138" s="25" t="str">
        <f>IF(B138="","",IFERROR(VLOOKUP(B138,'01_Setup'!$B$19:$D$28,3,FALSE),""))</f>
        <v/>
      </c>
      <c r="E138" s="21"/>
      <c r="F138" s="21"/>
      <c r="G138" s="21"/>
      <c r="H138" s="21"/>
      <c r="I138" s="21"/>
      <c r="J138" s="21"/>
      <c r="K138" s="21"/>
      <c r="L138" s="21"/>
      <c r="M138" s="21"/>
      <c r="N138" s="22"/>
      <c r="O138" s="21"/>
      <c r="P138" s="26" t="str">
        <f t="shared" si="13"/>
        <v/>
      </c>
      <c r="Q138" s="22"/>
      <c r="R138" s="21"/>
      <c r="S138" s="26" t="str">
        <f t="shared" si="14"/>
        <v/>
      </c>
      <c r="T138" s="21"/>
      <c r="U138" s="21"/>
      <c r="V138" s="21"/>
      <c r="W138" s="21"/>
      <c r="X138" s="22"/>
      <c r="Y138" s="21"/>
      <c r="Z138" s="25" t="str">
        <f>IF(B138="","",IF(AND(P138&lt;&gt;"",P138&lt;'01_Setup'!$B$6),"Replace overdue",IF(AND(S138&lt;&gt;"",S138&lt;'01_Setup'!$B$6),"Test overdue",IF(OR(P138&lt;&gt;"",S138&lt;&gt;""),"In service","Review"))))</f>
        <v/>
      </c>
    </row>
    <row r="139" spans="1:26">
      <c r="A139" s="25" t="str">
        <f t="shared" si="12"/>
        <v/>
      </c>
      <c r="B139" s="21"/>
      <c r="C139" s="25" t="str">
        <f>IF(B139="","",IFERROR(VLOOKUP(B139,'01_Setup'!$B$19:$D$28,2,FALSE)&amp;"",""))</f>
        <v/>
      </c>
      <c r="D139" s="25" t="str">
        <f>IF(B139="","",IFERROR(VLOOKUP(B139,'01_Setup'!$B$19:$D$28,3,FALSE),""))</f>
        <v/>
      </c>
      <c r="E139" s="21"/>
      <c r="F139" s="21"/>
      <c r="G139" s="21"/>
      <c r="H139" s="21"/>
      <c r="I139" s="21"/>
      <c r="J139" s="21"/>
      <c r="K139" s="21"/>
      <c r="L139" s="21"/>
      <c r="M139" s="21"/>
      <c r="N139" s="22"/>
      <c r="O139" s="21"/>
      <c r="P139" s="26" t="str">
        <f t="shared" si="13"/>
        <v/>
      </c>
      <c r="Q139" s="22"/>
      <c r="R139" s="21"/>
      <c r="S139" s="26" t="str">
        <f t="shared" si="14"/>
        <v/>
      </c>
      <c r="T139" s="21"/>
      <c r="U139" s="21"/>
      <c r="V139" s="21"/>
      <c r="W139" s="21"/>
      <c r="X139" s="22"/>
      <c r="Y139" s="21"/>
      <c r="Z139" s="25" t="str">
        <f>IF(B139="","",IF(AND(P139&lt;&gt;"",P139&lt;'01_Setup'!$B$6),"Replace overdue",IF(AND(S139&lt;&gt;"",S139&lt;'01_Setup'!$B$6),"Test overdue",IF(OR(P139&lt;&gt;"",S139&lt;&gt;""),"In service","Review"))))</f>
        <v/>
      </c>
    </row>
    <row r="140" spans="1:26">
      <c r="A140" s="25" t="str">
        <f t="shared" si="12"/>
        <v/>
      </c>
      <c r="B140" s="21"/>
      <c r="C140" s="25" t="str">
        <f>IF(B140="","",IFERROR(VLOOKUP(B140,'01_Setup'!$B$19:$D$28,2,FALSE)&amp;"",""))</f>
        <v/>
      </c>
      <c r="D140" s="25" t="str">
        <f>IF(B140="","",IFERROR(VLOOKUP(B140,'01_Setup'!$B$19:$D$28,3,FALSE),""))</f>
        <v/>
      </c>
      <c r="E140" s="21"/>
      <c r="F140" s="21"/>
      <c r="G140" s="21"/>
      <c r="H140" s="21"/>
      <c r="I140" s="21"/>
      <c r="J140" s="21"/>
      <c r="K140" s="21"/>
      <c r="L140" s="21"/>
      <c r="M140" s="21"/>
      <c r="N140" s="22"/>
      <c r="O140" s="21"/>
      <c r="P140" s="26" t="str">
        <f t="shared" si="13"/>
        <v/>
      </c>
      <c r="Q140" s="22"/>
      <c r="R140" s="21"/>
      <c r="S140" s="26" t="str">
        <f t="shared" si="14"/>
        <v/>
      </c>
      <c r="T140" s="21"/>
      <c r="U140" s="21"/>
      <c r="V140" s="21"/>
      <c r="W140" s="21"/>
      <c r="X140" s="22"/>
      <c r="Y140" s="21"/>
      <c r="Z140" s="25" t="str">
        <f>IF(B140="","",IF(AND(P140&lt;&gt;"",P140&lt;'01_Setup'!$B$6),"Replace overdue",IF(AND(S140&lt;&gt;"",S140&lt;'01_Setup'!$B$6),"Test overdue",IF(OR(P140&lt;&gt;"",S140&lt;&gt;""),"In service","Review"))))</f>
        <v/>
      </c>
    </row>
    <row r="141" spans="1:26">
      <c r="A141" s="25" t="str">
        <f t="shared" si="12"/>
        <v/>
      </c>
      <c r="B141" s="21"/>
      <c r="C141" s="25" t="str">
        <f>IF(B141="","",IFERROR(VLOOKUP(B141,'01_Setup'!$B$19:$D$28,2,FALSE)&amp;"",""))</f>
        <v/>
      </c>
      <c r="D141" s="25" t="str">
        <f>IF(B141="","",IFERROR(VLOOKUP(B141,'01_Setup'!$B$19:$D$28,3,FALSE),""))</f>
        <v/>
      </c>
      <c r="E141" s="21"/>
      <c r="F141" s="21"/>
      <c r="G141" s="21"/>
      <c r="H141" s="21"/>
      <c r="I141" s="21"/>
      <c r="J141" s="21"/>
      <c r="K141" s="21"/>
      <c r="L141" s="21"/>
      <c r="M141" s="21"/>
      <c r="N141" s="22"/>
      <c r="O141" s="21"/>
      <c r="P141" s="26" t="str">
        <f t="shared" si="13"/>
        <v/>
      </c>
      <c r="Q141" s="22"/>
      <c r="R141" s="21"/>
      <c r="S141" s="26" t="str">
        <f t="shared" si="14"/>
        <v/>
      </c>
      <c r="T141" s="21"/>
      <c r="U141" s="21"/>
      <c r="V141" s="21"/>
      <c r="W141" s="21"/>
      <c r="X141" s="22"/>
      <c r="Y141" s="21"/>
      <c r="Z141" s="25" t="str">
        <f>IF(B141="","",IF(AND(P141&lt;&gt;"",P141&lt;'01_Setup'!$B$6),"Replace overdue",IF(AND(S141&lt;&gt;"",S141&lt;'01_Setup'!$B$6),"Test overdue",IF(OR(P141&lt;&gt;"",S141&lt;&gt;""),"In service","Review"))))</f>
        <v/>
      </c>
    </row>
    <row r="142" spans="1:26">
      <c r="A142" s="25" t="str">
        <f t="shared" si="12"/>
        <v/>
      </c>
      <c r="B142" s="21"/>
      <c r="C142" s="25" t="str">
        <f>IF(B142="","",IFERROR(VLOOKUP(B142,'01_Setup'!$B$19:$D$28,2,FALSE)&amp;"",""))</f>
        <v/>
      </c>
      <c r="D142" s="25" t="str">
        <f>IF(B142="","",IFERROR(VLOOKUP(B142,'01_Setup'!$B$19:$D$28,3,FALSE),""))</f>
        <v/>
      </c>
      <c r="E142" s="21"/>
      <c r="F142" s="21"/>
      <c r="G142" s="21"/>
      <c r="H142" s="21"/>
      <c r="I142" s="21"/>
      <c r="J142" s="21"/>
      <c r="K142" s="21"/>
      <c r="L142" s="21"/>
      <c r="M142" s="21"/>
      <c r="N142" s="22"/>
      <c r="O142" s="21"/>
      <c r="P142" s="26" t="str">
        <f t="shared" si="13"/>
        <v/>
      </c>
      <c r="Q142" s="22"/>
      <c r="R142" s="21"/>
      <c r="S142" s="26" t="str">
        <f t="shared" si="14"/>
        <v/>
      </c>
      <c r="T142" s="21"/>
      <c r="U142" s="21"/>
      <c r="V142" s="21"/>
      <c r="W142" s="21"/>
      <c r="X142" s="22"/>
      <c r="Y142" s="21"/>
      <c r="Z142" s="25" t="str">
        <f>IF(B142="","",IF(AND(P142&lt;&gt;"",P142&lt;'01_Setup'!$B$6),"Replace overdue",IF(AND(S142&lt;&gt;"",S142&lt;'01_Setup'!$B$6),"Test overdue",IF(OR(P142&lt;&gt;"",S142&lt;&gt;""),"In service","Review"))))</f>
        <v/>
      </c>
    </row>
    <row r="143" spans="1:26">
      <c r="A143" s="25" t="str">
        <f t="shared" si="12"/>
        <v/>
      </c>
      <c r="B143" s="21"/>
      <c r="C143" s="25" t="str">
        <f>IF(B143="","",IFERROR(VLOOKUP(B143,'01_Setup'!$B$19:$D$28,2,FALSE)&amp;"",""))</f>
        <v/>
      </c>
      <c r="D143" s="25" t="str">
        <f>IF(B143="","",IFERROR(VLOOKUP(B143,'01_Setup'!$B$19:$D$28,3,FALSE),""))</f>
        <v/>
      </c>
      <c r="E143" s="21"/>
      <c r="F143" s="21"/>
      <c r="G143" s="21"/>
      <c r="H143" s="21"/>
      <c r="I143" s="21"/>
      <c r="J143" s="21"/>
      <c r="K143" s="21"/>
      <c r="L143" s="21"/>
      <c r="M143" s="21"/>
      <c r="N143" s="22"/>
      <c r="O143" s="21"/>
      <c r="P143" s="26" t="str">
        <f t="shared" si="13"/>
        <v/>
      </c>
      <c r="Q143" s="22"/>
      <c r="R143" s="21"/>
      <c r="S143" s="26" t="str">
        <f t="shared" si="14"/>
        <v/>
      </c>
      <c r="T143" s="21"/>
      <c r="U143" s="21"/>
      <c r="V143" s="21"/>
      <c r="W143" s="21"/>
      <c r="X143" s="22"/>
      <c r="Y143" s="21"/>
      <c r="Z143" s="25" t="str">
        <f>IF(B143="","",IF(AND(P143&lt;&gt;"",P143&lt;'01_Setup'!$B$6),"Replace overdue",IF(AND(S143&lt;&gt;"",S143&lt;'01_Setup'!$B$6),"Test overdue",IF(OR(P143&lt;&gt;"",S143&lt;&gt;""),"In service","Review"))))</f>
        <v/>
      </c>
    </row>
    <row r="144" spans="1:26">
      <c r="A144" s="25" t="str">
        <f t="shared" si="12"/>
        <v/>
      </c>
      <c r="B144" s="21"/>
      <c r="C144" s="25" t="str">
        <f>IF(B144="","",IFERROR(VLOOKUP(B144,'01_Setup'!$B$19:$D$28,2,FALSE)&amp;"",""))</f>
        <v/>
      </c>
      <c r="D144" s="25" t="str">
        <f>IF(B144="","",IFERROR(VLOOKUP(B144,'01_Setup'!$B$19:$D$28,3,FALSE),""))</f>
        <v/>
      </c>
      <c r="E144" s="21"/>
      <c r="F144" s="21"/>
      <c r="G144" s="21"/>
      <c r="H144" s="21"/>
      <c r="I144" s="21"/>
      <c r="J144" s="21"/>
      <c r="K144" s="21"/>
      <c r="L144" s="21"/>
      <c r="M144" s="21"/>
      <c r="N144" s="22"/>
      <c r="O144" s="21"/>
      <c r="P144" s="26" t="str">
        <f t="shared" si="13"/>
        <v/>
      </c>
      <c r="Q144" s="22"/>
      <c r="R144" s="21"/>
      <c r="S144" s="26" t="str">
        <f t="shared" si="14"/>
        <v/>
      </c>
      <c r="T144" s="21"/>
      <c r="U144" s="21"/>
      <c r="V144" s="21"/>
      <c r="W144" s="21"/>
      <c r="X144" s="22"/>
      <c r="Y144" s="21"/>
      <c r="Z144" s="25" t="str">
        <f>IF(B144="","",IF(AND(P144&lt;&gt;"",P144&lt;'01_Setup'!$B$6),"Replace overdue",IF(AND(S144&lt;&gt;"",S144&lt;'01_Setup'!$B$6),"Test overdue",IF(OR(P144&lt;&gt;"",S144&lt;&gt;""),"In service","Review"))))</f>
        <v/>
      </c>
    </row>
    <row r="145" spans="1:26">
      <c r="A145" s="25" t="str">
        <f t="shared" si="12"/>
        <v/>
      </c>
      <c r="B145" s="21"/>
      <c r="C145" s="25" t="str">
        <f>IF(B145="","",IFERROR(VLOOKUP(B145,'01_Setup'!$B$19:$D$28,2,FALSE)&amp;"",""))</f>
        <v/>
      </c>
      <c r="D145" s="25" t="str">
        <f>IF(B145="","",IFERROR(VLOOKUP(B145,'01_Setup'!$B$19:$D$28,3,FALSE),""))</f>
        <v/>
      </c>
      <c r="E145" s="21"/>
      <c r="F145" s="21"/>
      <c r="G145" s="21"/>
      <c r="H145" s="21"/>
      <c r="I145" s="21"/>
      <c r="J145" s="21"/>
      <c r="K145" s="21"/>
      <c r="L145" s="21"/>
      <c r="M145" s="21"/>
      <c r="N145" s="22"/>
      <c r="O145" s="21"/>
      <c r="P145" s="26" t="str">
        <f t="shared" si="13"/>
        <v/>
      </c>
      <c r="Q145" s="22"/>
      <c r="R145" s="21"/>
      <c r="S145" s="26" t="str">
        <f t="shared" si="14"/>
        <v/>
      </c>
      <c r="T145" s="21"/>
      <c r="U145" s="21"/>
      <c r="V145" s="21"/>
      <c r="W145" s="21"/>
      <c r="X145" s="22"/>
      <c r="Y145" s="21"/>
      <c r="Z145" s="25" t="str">
        <f>IF(B145="","",IF(AND(P145&lt;&gt;"",P145&lt;'01_Setup'!$B$6),"Replace overdue",IF(AND(S145&lt;&gt;"",S145&lt;'01_Setup'!$B$6),"Test overdue",IF(OR(P145&lt;&gt;"",S145&lt;&gt;""),"In service","Review"))))</f>
        <v/>
      </c>
    </row>
    <row r="146" spans="1:26">
      <c r="A146" s="25" t="str">
        <f t="shared" si="12"/>
        <v/>
      </c>
      <c r="B146" s="21"/>
      <c r="C146" s="25" t="str">
        <f>IF(B146="","",IFERROR(VLOOKUP(B146,'01_Setup'!$B$19:$D$28,2,FALSE)&amp;"",""))</f>
        <v/>
      </c>
      <c r="D146" s="25" t="str">
        <f>IF(B146="","",IFERROR(VLOOKUP(B146,'01_Setup'!$B$19:$D$28,3,FALSE),""))</f>
        <v/>
      </c>
      <c r="E146" s="21"/>
      <c r="F146" s="21"/>
      <c r="G146" s="21"/>
      <c r="H146" s="21"/>
      <c r="I146" s="21"/>
      <c r="J146" s="21"/>
      <c r="K146" s="21"/>
      <c r="L146" s="21"/>
      <c r="M146" s="21"/>
      <c r="N146" s="22"/>
      <c r="O146" s="21"/>
      <c r="P146" s="26" t="str">
        <f t="shared" si="13"/>
        <v/>
      </c>
      <c r="Q146" s="22"/>
      <c r="R146" s="21"/>
      <c r="S146" s="26" t="str">
        <f t="shared" si="14"/>
        <v/>
      </c>
      <c r="T146" s="21"/>
      <c r="U146" s="21"/>
      <c r="V146" s="21"/>
      <c r="W146" s="21"/>
      <c r="X146" s="22"/>
      <c r="Y146" s="21"/>
      <c r="Z146" s="25" t="str">
        <f>IF(B146="","",IF(AND(P146&lt;&gt;"",P146&lt;'01_Setup'!$B$6),"Replace overdue",IF(AND(S146&lt;&gt;"",S146&lt;'01_Setup'!$B$6),"Test overdue",IF(OR(P146&lt;&gt;"",S146&lt;&gt;""),"In service","Review"))))</f>
        <v/>
      </c>
    </row>
    <row r="147" spans="1:26">
      <c r="A147" s="25" t="str">
        <f t="shared" si="12"/>
        <v/>
      </c>
      <c r="B147" s="21"/>
      <c r="C147" s="25" t="str">
        <f>IF(B147="","",IFERROR(VLOOKUP(B147,'01_Setup'!$B$19:$D$28,2,FALSE)&amp;"",""))</f>
        <v/>
      </c>
      <c r="D147" s="25" t="str">
        <f>IF(B147="","",IFERROR(VLOOKUP(B147,'01_Setup'!$B$19:$D$28,3,FALSE),""))</f>
        <v/>
      </c>
      <c r="E147" s="21"/>
      <c r="F147" s="21"/>
      <c r="G147" s="21"/>
      <c r="H147" s="21"/>
      <c r="I147" s="21"/>
      <c r="J147" s="21"/>
      <c r="K147" s="21"/>
      <c r="L147" s="21"/>
      <c r="M147" s="21"/>
      <c r="N147" s="22"/>
      <c r="O147" s="21"/>
      <c r="P147" s="26" t="str">
        <f t="shared" si="13"/>
        <v/>
      </c>
      <c r="Q147" s="22"/>
      <c r="R147" s="21"/>
      <c r="S147" s="26" t="str">
        <f t="shared" si="14"/>
        <v/>
      </c>
      <c r="T147" s="21"/>
      <c r="U147" s="21"/>
      <c r="V147" s="21"/>
      <c r="W147" s="21"/>
      <c r="X147" s="22"/>
      <c r="Y147" s="21"/>
      <c r="Z147" s="25" t="str">
        <f>IF(B147="","",IF(AND(P147&lt;&gt;"",P147&lt;'01_Setup'!$B$6),"Replace overdue",IF(AND(S147&lt;&gt;"",S147&lt;'01_Setup'!$B$6),"Test overdue",IF(OR(P147&lt;&gt;"",S147&lt;&gt;""),"In service","Review"))))</f>
        <v/>
      </c>
    </row>
    <row r="148" spans="1:26">
      <c r="A148" s="25" t="str">
        <f t="shared" si="12"/>
        <v/>
      </c>
      <c r="B148" s="21"/>
      <c r="C148" s="25" t="str">
        <f>IF(B148="","",IFERROR(VLOOKUP(B148,'01_Setup'!$B$19:$D$28,2,FALSE)&amp;"",""))</f>
        <v/>
      </c>
      <c r="D148" s="25" t="str">
        <f>IF(B148="","",IFERROR(VLOOKUP(B148,'01_Setup'!$B$19:$D$28,3,FALSE),""))</f>
        <v/>
      </c>
      <c r="E148" s="21"/>
      <c r="F148" s="21"/>
      <c r="G148" s="21"/>
      <c r="H148" s="21"/>
      <c r="I148" s="21"/>
      <c r="J148" s="21"/>
      <c r="K148" s="21"/>
      <c r="L148" s="21"/>
      <c r="M148" s="21"/>
      <c r="N148" s="22"/>
      <c r="O148" s="21"/>
      <c r="P148" s="26" t="str">
        <f t="shared" si="13"/>
        <v/>
      </c>
      <c r="Q148" s="22"/>
      <c r="R148" s="21"/>
      <c r="S148" s="26" t="str">
        <f t="shared" si="14"/>
        <v/>
      </c>
      <c r="T148" s="21"/>
      <c r="U148" s="21"/>
      <c r="V148" s="21"/>
      <c r="W148" s="21"/>
      <c r="X148" s="22"/>
      <c r="Y148" s="21"/>
      <c r="Z148" s="25" t="str">
        <f>IF(B148="","",IF(AND(P148&lt;&gt;"",P148&lt;'01_Setup'!$B$6),"Replace overdue",IF(AND(S148&lt;&gt;"",S148&lt;'01_Setup'!$B$6),"Test overdue",IF(OR(P148&lt;&gt;"",S148&lt;&gt;""),"In service","Review"))))</f>
        <v/>
      </c>
    </row>
    <row r="149" spans="1:26">
      <c r="A149" s="25" t="str">
        <f t="shared" si="12"/>
        <v/>
      </c>
      <c r="B149" s="21"/>
      <c r="C149" s="25" t="str">
        <f>IF(B149="","",IFERROR(VLOOKUP(B149,'01_Setup'!$B$19:$D$28,2,FALSE)&amp;"",""))</f>
        <v/>
      </c>
      <c r="D149" s="25" t="str">
        <f>IF(B149="","",IFERROR(VLOOKUP(B149,'01_Setup'!$B$19:$D$28,3,FALSE),""))</f>
        <v/>
      </c>
      <c r="E149" s="21"/>
      <c r="F149" s="21"/>
      <c r="G149" s="21"/>
      <c r="H149" s="21"/>
      <c r="I149" s="21"/>
      <c r="J149" s="21"/>
      <c r="K149" s="21"/>
      <c r="L149" s="21"/>
      <c r="M149" s="21"/>
      <c r="N149" s="22"/>
      <c r="O149" s="21"/>
      <c r="P149" s="26" t="str">
        <f t="shared" si="13"/>
        <v/>
      </c>
      <c r="Q149" s="22"/>
      <c r="R149" s="21"/>
      <c r="S149" s="26" t="str">
        <f t="shared" si="14"/>
        <v/>
      </c>
      <c r="T149" s="21"/>
      <c r="U149" s="21"/>
      <c r="V149" s="21"/>
      <c r="W149" s="21"/>
      <c r="X149" s="22"/>
      <c r="Y149" s="21"/>
      <c r="Z149" s="25" t="str">
        <f>IF(B149="","",IF(AND(P149&lt;&gt;"",P149&lt;'01_Setup'!$B$6),"Replace overdue",IF(AND(S149&lt;&gt;"",S149&lt;'01_Setup'!$B$6),"Test overdue",IF(OR(P149&lt;&gt;"",S149&lt;&gt;""),"In service","Review"))))</f>
        <v/>
      </c>
    </row>
    <row r="150" spans="1:26">
      <c r="A150" s="25" t="str">
        <f t="shared" si="12"/>
        <v/>
      </c>
      <c r="B150" s="21"/>
      <c r="C150" s="25" t="str">
        <f>IF(B150="","",IFERROR(VLOOKUP(B150,'01_Setup'!$B$19:$D$28,2,FALSE)&amp;"",""))</f>
        <v/>
      </c>
      <c r="D150" s="25" t="str">
        <f>IF(B150="","",IFERROR(VLOOKUP(B150,'01_Setup'!$B$19:$D$28,3,FALSE),""))</f>
        <v/>
      </c>
      <c r="E150" s="21"/>
      <c r="F150" s="21"/>
      <c r="G150" s="21"/>
      <c r="H150" s="21"/>
      <c r="I150" s="21"/>
      <c r="J150" s="21"/>
      <c r="K150" s="21"/>
      <c r="L150" s="21"/>
      <c r="M150" s="21"/>
      <c r="N150" s="22"/>
      <c r="O150" s="21"/>
      <c r="P150" s="26" t="str">
        <f t="shared" si="13"/>
        <v/>
      </c>
      <c r="Q150" s="22"/>
      <c r="R150" s="21"/>
      <c r="S150" s="26" t="str">
        <f t="shared" si="14"/>
        <v/>
      </c>
      <c r="T150" s="21"/>
      <c r="U150" s="21"/>
      <c r="V150" s="21"/>
      <c r="W150" s="21"/>
      <c r="X150" s="22"/>
      <c r="Y150" s="21"/>
      <c r="Z150" s="25" t="str">
        <f>IF(B150="","",IF(AND(P150&lt;&gt;"",P150&lt;'01_Setup'!$B$6),"Replace overdue",IF(AND(S150&lt;&gt;"",S150&lt;'01_Setup'!$B$6),"Test overdue",IF(OR(P150&lt;&gt;"",S150&lt;&gt;""),"In service","Review"))))</f>
        <v/>
      </c>
    </row>
    <row r="151" spans="1:26">
      <c r="A151" s="25" t="str">
        <f t="shared" si="12"/>
        <v/>
      </c>
      <c r="B151" s="21"/>
      <c r="C151" s="25" t="str">
        <f>IF(B151="","",IFERROR(VLOOKUP(B151,'01_Setup'!$B$19:$D$28,2,FALSE)&amp;"",""))</f>
        <v/>
      </c>
      <c r="D151" s="25" t="str">
        <f>IF(B151="","",IFERROR(VLOOKUP(B151,'01_Setup'!$B$19:$D$28,3,FALSE),""))</f>
        <v/>
      </c>
      <c r="E151" s="21"/>
      <c r="F151" s="21"/>
      <c r="G151" s="21"/>
      <c r="H151" s="21"/>
      <c r="I151" s="21"/>
      <c r="J151" s="21"/>
      <c r="K151" s="21"/>
      <c r="L151" s="21"/>
      <c r="M151" s="21"/>
      <c r="N151" s="22"/>
      <c r="O151" s="21"/>
      <c r="P151" s="26" t="str">
        <f t="shared" si="13"/>
        <v/>
      </c>
      <c r="Q151" s="22"/>
      <c r="R151" s="21"/>
      <c r="S151" s="26" t="str">
        <f t="shared" si="14"/>
        <v/>
      </c>
      <c r="T151" s="21"/>
      <c r="U151" s="21"/>
      <c r="V151" s="21"/>
      <c r="W151" s="21"/>
      <c r="X151" s="22"/>
      <c r="Y151" s="21"/>
      <c r="Z151" s="25" t="str">
        <f>IF(B151="","",IF(AND(P151&lt;&gt;"",P151&lt;'01_Setup'!$B$6),"Replace overdue",IF(AND(S151&lt;&gt;"",S151&lt;'01_Setup'!$B$6),"Test overdue",IF(OR(P151&lt;&gt;"",S151&lt;&gt;""),"In service","Review"))))</f>
        <v/>
      </c>
    </row>
    <row r="152" spans="1:26">
      <c r="A152" s="25" t="str">
        <f t="shared" si="12"/>
        <v/>
      </c>
      <c r="B152" s="21"/>
      <c r="C152" s="25" t="str">
        <f>IF(B152="","",IFERROR(VLOOKUP(B152,'01_Setup'!$B$19:$D$28,2,FALSE)&amp;"",""))</f>
        <v/>
      </c>
      <c r="D152" s="25" t="str">
        <f>IF(B152="","",IFERROR(VLOOKUP(B152,'01_Setup'!$B$19:$D$28,3,FALSE),""))</f>
        <v/>
      </c>
      <c r="E152" s="21"/>
      <c r="F152" s="21"/>
      <c r="G152" s="21"/>
      <c r="H152" s="21"/>
      <c r="I152" s="21"/>
      <c r="J152" s="21"/>
      <c r="K152" s="21"/>
      <c r="L152" s="21"/>
      <c r="M152" s="21"/>
      <c r="N152" s="22"/>
      <c r="O152" s="21"/>
      <c r="P152" s="26" t="str">
        <f t="shared" si="13"/>
        <v/>
      </c>
      <c r="Q152" s="22"/>
      <c r="R152" s="21"/>
      <c r="S152" s="26" t="str">
        <f t="shared" si="14"/>
        <v/>
      </c>
      <c r="T152" s="21"/>
      <c r="U152" s="21"/>
      <c r="V152" s="21"/>
      <c r="W152" s="21"/>
      <c r="X152" s="22"/>
      <c r="Y152" s="21"/>
      <c r="Z152" s="25" t="str">
        <f>IF(B152="","",IF(AND(P152&lt;&gt;"",P152&lt;'01_Setup'!$B$6),"Replace overdue",IF(AND(S152&lt;&gt;"",S152&lt;'01_Setup'!$B$6),"Test overdue",IF(OR(P152&lt;&gt;"",S152&lt;&gt;""),"In service","Review"))))</f>
        <v/>
      </c>
    </row>
    <row r="153" spans="1:26">
      <c r="A153" s="25" t="str">
        <f t="shared" si="12"/>
        <v/>
      </c>
      <c r="B153" s="21"/>
      <c r="C153" s="25" t="str">
        <f>IF(B153="","",IFERROR(VLOOKUP(B153,'01_Setup'!$B$19:$D$28,2,FALSE)&amp;"",""))</f>
        <v/>
      </c>
      <c r="D153" s="25" t="str">
        <f>IF(B153="","",IFERROR(VLOOKUP(B153,'01_Setup'!$B$19:$D$28,3,FALSE),""))</f>
        <v/>
      </c>
      <c r="E153" s="21"/>
      <c r="F153" s="21"/>
      <c r="G153" s="21"/>
      <c r="H153" s="21"/>
      <c r="I153" s="21"/>
      <c r="J153" s="21"/>
      <c r="K153" s="21"/>
      <c r="L153" s="21"/>
      <c r="M153" s="21"/>
      <c r="N153" s="22"/>
      <c r="O153" s="21"/>
      <c r="P153" s="26" t="str">
        <f t="shared" si="13"/>
        <v/>
      </c>
      <c r="Q153" s="22"/>
      <c r="R153" s="21"/>
      <c r="S153" s="26" t="str">
        <f t="shared" si="14"/>
        <v/>
      </c>
      <c r="T153" s="21"/>
      <c r="U153" s="21"/>
      <c r="V153" s="21"/>
      <c r="W153" s="21"/>
      <c r="X153" s="22"/>
      <c r="Y153" s="21"/>
      <c r="Z153" s="25" t="str">
        <f>IF(B153="","",IF(AND(P153&lt;&gt;"",P153&lt;'01_Setup'!$B$6),"Replace overdue",IF(AND(S153&lt;&gt;"",S153&lt;'01_Setup'!$B$6),"Test overdue",IF(OR(P153&lt;&gt;"",S153&lt;&gt;""),"In service","Review"))))</f>
        <v/>
      </c>
    </row>
    <row r="154" spans="1:26">
      <c r="A154" s="25" t="str">
        <f t="shared" si="12"/>
        <v/>
      </c>
      <c r="B154" s="21"/>
      <c r="C154" s="25" t="str">
        <f>IF(B154="","",IFERROR(VLOOKUP(B154,'01_Setup'!$B$19:$D$28,2,FALSE)&amp;"",""))</f>
        <v/>
      </c>
      <c r="D154" s="25" t="str">
        <f>IF(B154="","",IFERROR(VLOOKUP(B154,'01_Setup'!$B$19:$D$28,3,FALSE),""))</f>
        <v/>
      </c>
      <c r="E154" s="21"/>
      <c r="F154" s="21"/>
      <c r="G154" s="21"/>
      <c r="H154" s="21"/>
      <c r="I154" s="21"/>
      <c r="J154" s="21"/>
      <c r="K154" s="21"/>
      <c r="L154" s="21"/>
      <c r="M154" s="21"/>
      <c r="N154" s="22"/>
      <c r="O154" s="21"/>
      <c r="P154" s="26" t="str">
        <f t="shared" si="13"/>
        <v/>
      </c>
      <c r="Q154" s="22"/>
      <c r="R154" s="21"/>
      <c r="S154" s="26" t="str">
        <f t="shared" si="14"/>
        <v/>
      </c>
      <c r="T154" s="21"/>
      <c r="U154" s="21"/>
      <c r="V154" s="21"/>
      <c r="W154" s="21"/>
      <c r="X154" s="22"/>
      <c r="Y154" s="21"/>
      <c r="Z154" s="25" t="str">
        <f>IF(B154="","",IF(AND(P154&lt;&gt;"",P154&lt;'01_Setup'!$B$6),"Replace overdue",IF(AND(S154&lt;&gt;"",S154&lt;'01_Setup'!$B$6),"Test overdue",IF(OR(P154&lt;&gt;"",S154&lt;&gt;""),"In service","Review"))))</f>
        <v/>
      </c>
    </row>
    <row r="155" spans="1:26">
      <c r="A155" s="25" t="str">
        <f t="shared" si="12"/>
        <v/>
      </c>
      <c r="B155" s="21"/>
      <c r="C155" s="25" t="str">
        <f>IF(B155="","",IFERROR(VLOOKUP(B155,'01_Setup'!$B$19:$D$28,2,FALSE)&amp;"",""))</f>
        <v/>
      </c>
      <c r="D155" s="25" t="str">
        <f>IF(B155="","",IFERROR(VLOOKUP(B155,'01_Setup'!$B$19:$D$28,3,FALSE),""))</f>
        <v/>
      </c>
      <c r="E155" s="21"/>
      <c r="F155" s="21"/>
      <c r="G155" s="21"/>
      <c r="H155" s="21"/>
      <c r="I155" s="21"/>
      <c r="J155" s="21"/>
      <c r="K155" s="21"/>
      <c r="L155" s="21"/>
      <c r="M155" s="21"/>
      <c r="N155" s="22"/>
      <c r="O155" s="21"/>
      <c r="P155" s="26" t="str">
        <f t="shared" si="13"/>
        <v/>
      </c>
      <c r="Q155" s="22"/>
      <c r="R155" s="21"/>
      <c r="S155" s="26" t="str">
        <f t="shared" si="14"/>
        <v/>
      </c>
      <c r="T155" s="21"/>
      <c r="U155" s="21"/>
      <c r="V155" s="21"/>
      <c r="W155" s="21"/>
      <c r="X155" s="22"/>
      <c r="Y155" s="21"/>
      <c r="Z155" s="25" t="str">
        <f>IF(B155="","",IF(AND(P155&lt;&gt;"",P155&lt;'01_Setup'!$B$6),"Replace overdue",IF(AND(S155&lt;&gt;"",S155&lt;'01_Setup'!$B$6),"Test overdue",IF(OR(P155&lt;&gt;"",S155&lt;&gt;""),"In service","Review"))))</f>
        <v/>
      </c>
    </row>
    <row r="156" spans="1:26">
      <c r="A156" s="25" t="str">
        <f t="shared" si="12"/>
        <v/>
      </c>
      <c r="B156" s="21"/>
      <c r="C156" s="25" t="str">
        <f>IF(B156="","",IFERROR(VLOOKUP(B156,'01_Setup'!$B$19:$D$28,2,FALSE)&amp;"",""))</f>
        <v/>
      </c>
      <c r="D156" s="25" t="str">
        <f>IF(B156="","",IFERROR(VLOOKUP(B156,'01_Setup'!$B$19:$D$28,3,FALSE),""))</f>
        <v/>
      </c>
      <c r="E156" s="21"/>
      <c r="F156" s="21"/>
      <c r="G156" s="21"/>
      <c r="H156" s="21"/>
      <c r="I156" s="21"/>
      <c r="J156" s="21"/>
      <c r="K156" s="21"/>
      <c r="L156" s="21"/>
      <c r="M156" s="21"/>
      <c r="N156" s="22"/>
      <c r="O156" s="21"/>
      <c r="P156" s="26" t="str">
        <f t="shared" si="13"/>
        <v/>
      </c>
      <c r="Q156" s="22"/>
      <c r="R156" s="21"/>
      <c r="S156" s="26" t="str">
        <f t="shared" si="14"/>
        <v/>
      </c>
      <c r="T156" s="21"/>
      <c r="U156" s="21"/>
      <c r="V156" s="21"/>
      <c r="W156" s="21"/>
      <c r="X156" s="22"/>
      <c r="Y156" s="21"/>
      <c r="Z156" s="25" t="str">
        <f>IF(B156="","",IF(AND(P156&lt;&gt;"",P156&lt;'01_Setup'!$B$6),"Replace overdue",IF(AND(S156&lt;&gt;"",S156&lt;'01_Setup'!$B$6),"Test overdue",IF(OR(P156&lt;&gt;"",S156&lt;&gt;""),"In service","Review"))))</f>
        <v/>
      </c>
    </row>
  </sheetData>
  <sheetProtection sheet="1" objects="1" scenarios="1" sort="0" autoFilter="0"/>
  <mergeCells count="2">
    <mergeCell ref="A1:Z1"/>
    <mergeCell ref="A3:Z4"/>
  </mergeCells>
  <conditionalFormatting sqref="Z7:Z156">
    <cfRule type="expression" dxfId="269" priority="1">
      <formula>OR(Z7="Replace overdue",Z7="Test overdue")</formula>
    </cfRule>
    <cfRule type="expression" dxfId="268" priority="2">
      <formula>Z7="In service"</formula>
    </cfRule>
  </conditionalFormatting>
  <dataValidations count="1">
    <dataValidation type="list" sqref="T7:T156" xr:uid="{00000000-0002-0000-0500-000005000000}">
      <formula1>"Good,Fair,Poor,Failed,Not inspected"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xr:uid="{00000000-0002-0000-0500-000000000000}">
          <x14:formula1>
            <xm:f>'01_Setup'!$B$19:$B$28</xm:f>
          </x14:formula1>
          <xm:sqref>B7:B156</xm:sqref>
        </x14:dataValidation>
        <x14:dataValidation type="list" xr:uid="{00000000-0002-0000-0500-000001000000}">
          <x14:formula1>
            <xm:f>'99_Lists'!$K$4:$K$11</xm:f>
          </x14:formula1>
          <xm:sqref>G7:G156</xm:sqref>
        </x14:dataValidation>
        <x14:dataValidation type="list" xr:uid="{00000000-0002-0000-0500-000002000000}">
          <x14:formula1>
            <xm:f>'99_Lists'!$N$4:$N$10</xm:f>
          </x14:formula1>
          <xm:sqref>H7:H156</xm:sqref>
        </x14:dataValidation>
        <x14:dataValidation type="list" xr:uid="{00000000-0002-0000-0500-000003000000}">
          <x14:formula1>
            <xm:f>'99_Lists'!$L$4:$L$8</xm:f>
          </x14:formula1>
          <xm:sqref>L7:L156</xm:sqref>
        </x14:dataValidation>
        <x14:dataValidation type="list" xr:uid="{00000000-0002-0000-0500-000004000000}">
          <x14:formula1>
            <xm:f>'99_Lists'!$M$4:$M$8</xm:f>
          </x14:formula1>
          <xm:sqref>M7:M156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206"/>
  <sheetViews>
    <sheetView workbookViewId="0">
      <selection sqref="A1:AV1"/>
    </sheetView>
  </sheetViews>
  <sheetFormatPr defaultRowHeight="14.25"/>
  <cols>
    <col min="1" max="3" width="14" customWidth="1"/>
    <col min="4" max="4" width="24" customWidth="1"/>
    <col min="5" max="6" width="18" customWidth="1"/>
    <col min="7" max="8" width="22" customWidth="1"/>
    <col min="9" max="11" width="28" customWidth="1"/>
    <col min="12" max="20" width="14" customWidth="1"/>
    <col min="21" max="21" width="18" customWidth="1"/>
    <col min="22" max="24" width="20" customWidth="1"/>
    <col min="25" max="45" width="14" customWidth="1"/>
    <col min="46" max="47" width="18" customWidth="1"/>
    <col min="48" max="48" width="34" customWidth="1"/>
  </cols>
  <sheetData>
    <row r="1" spans="1:48" ht="27.95" customHeight="1">
      <c r="A1" s="18" t="s">
        <v>208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</row>
    <row r="2" spans="1:4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48">
      <c r="A3" s="4" t="s">
        <v>209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</row>
    <row r="6" spans="1:48" ht="45">
      <c r="A6" s="6" t="s">
        <v>210</v>
      </c>
      <c r="B6" s="6" t="s">
        <v>72</v>
      </c>
      <c r="C6" s="6" t="s">
        <v>73</v>
      </c>
      <c r="D6" s="6" t="s">
        <v>74</v>
      </c>
      <c r="E6" s="6" t="s">
        <v>75</v>
      </c>
      <c r="F6" s="6" t="s">
        <v>211</v>
      </c>
      <c r="G6" s="6" t="s">
        <v>212</v>
      </c>
      <c r="H6" s="6" t="s">
        <v>213</v>
      </c>
      <c r="I6" s="6" t="s">
        <v>214</v>
      </c>
      <c r="J6" s="6" t="s">
        <v>215</v>
      </c>
      <c r="K6" s="6" t="s">
        <v>216</v>
      </c>
      <c r="L6" s="6" t="s">
        <v>196</v>
      </c>
      <c r="M6" s="6" t="s">
        <v>217</v>
      </c>
      <c r="N6" s="6" t="s">
        <v>218</v>
      </c>
      <c r="O6" s="6" t="s">
        <v>219</v>
      </c>
      <c r="P6" s="6" t="s">
        <v>220</v>
      </c>
      <c r="Q6" s="6" t="s">
        <v>221</v>
      </c>
      <c r="R6" s="6" t="s">
        <v>222</v>
      </c>
      <c r="S6" s="6" t="s">
        <v>223</v>
      </c>
      <c r="T6" s="6" t="s">
        <v>224</v>
      </c>
      <c r="U6" s="6" t="s">
        <v>225</v>
      </c>
      <c r="V6" s="6" t="s">
        <v>54</v>
      </c>
      <c r="W6" s="6" t="s">
        <v>226</v>
      </c>
      <c r="X6" s="6" t="s">
        <v>227</v>
      </c>
      <c r="Y6" s="6" t="s">
        <v>228</v>
      </c>
      <c r="Z6" s="6" t="s">
        <v>229</v>
      </c>
      <c r="AA6" s="6" t="s">
        <v>230</v>
      </c>
      <c r="AB6" s="6" t="s">
        <v>231</v>
      </c>
      <c r="AC6" s="6" t="s">
        <v>232</v>
      </c>
      <c r="AD6" s="6" t="s">
        <v>233</v>
      </c>
      <c r="AE6" s="6" t="s">
        <v>234</v>
      </c>
      <c r="AF6" s="6" t="s">
        <v>235</v>
      </c>
      <c r="AG6" s="6" t="s">
        <v>236</v>
      </c>
      <c r="AH6" s="6" t="s">
        <v>237</v>
      </c>
      <c r="AI6" s="6" t="s">
        <v>238</v>
      </c>
      <c r="AJ6" s="6" t="s">
        <v>239</v>
      </c>
      <c r="AK6" s="6" t="s">
        <v>240</v>
      </c>
      <c r="AL6" s="6" t="s">
        <v>241</v>
      </c>
      <c r="AM6" s="6" t="s">
        <v>242</v>
      </c>
      <c r="AN6" s="6" t="s">
        <v>243</v>
      </c>
      <c r="AO6" s="6" t="s">
        <v>244</v>
      </c>
      <c r="AP6" s="6" t="s">
        <v>245</v>
      </c>
      <c r="AQ6" s="6" t="s">
        <v>246</v>
      </c>
      <c r="AR6" s="6" t="s">
        <v>247</v>
      </c>
      <c r="AS6" s="6" t="s">
        <v>248</v>
      </c>
      <c r="AT6" s="6" t="s">
        <v>249</v>
      </c>
      <c r="AU6" s="6" t="s">
        <v>181</v>
      </c>
      <c r="AV6" s="6" t="s">
        <v>87</v>
      </c>
    </row>
    <row r="7" spans="1:48">
      <c r="A7" s="25" t="str">
        <f t="shared" ref="A7:A38" si="0">IF(C7="","","AST-"&amp;TEXT(ROW()-6,"000"))</f>
        <v/>
      </c>
      <c r="B7" s="21"/>
      <c r="C7" s="21"/>
      <c r="D7" s="25" t="str">
        <f>IF(C7="","",IFERROR(VLOOKUP(C7,'01_Setup'!$B$19:$D$28,2,FALSE)&amp;"",""))</f>
        <v/>
      </c>
      <c r="E7" s="25" t="str">
        <f>IF(C7="","",IFERROR(VLOOKUP(C7,'01_Setup'!$B$19:$D$28,3,FALSE),""))</f>
        <v/>
      </c>
      <c r="F7" s="21"/>
      <c r="G7" s="21"/>
      <c r="H7" s="21"/>
      <c r="I7" s="21"/>
      <c r="J7" s="21"/>
      <c r="K7" s="21"/>
      <c r="L7" s="22"/>
      <c r="M7" s="21"/>
      <c r="N7" s="25" t="str">
        <f>IF(OR(G7="",H7=""),"",IFERROR(VLOOKUP(G7&amp;"|"&amp;H7,'15_Lifecycle_Library'!$A$7:$K$35,4,FALSE),""))</f>
        <v/>
      </c>
      <c r="O7" s="21"/>
      <c r="P7" s="25" t="str">
        <f t="shared" ref="P7:P38" si="1">IF(C7="","",IF(O7&lt;&gt;"",O7,N7))</f>
        <v/>
      </c>
      <c r="Q7" s="21"/>
      <c r="R7" s="25" t="str">
        <f>IF(Q7="","",IFERROR(VLOOKUP(Q7,'16_Assumptions'!$A$15:$D$19,4,FALSE),0))</f>
        <v/>
      </c>
      <c r="S7" s="25" t="str">
        <f>IF(C7="","",IF(M7&lt;&gt;"",M7,IF(L7&lt;&gt;"",('01_Setup'!$B$6-L7)/365.25,"")))</f>
        <v/>
      </c>
      <c r="T7" s="25" t="str">
        <f t="shared" ref="T7:T38" si="2">IF(OR(P7="",S7=""),"",MAX(P7-S7-R7,0))</f>
        <v/>
      </c>
      <c r="U7" s="23"/>
      <c r="V7" s="25" t="str">
        <f>IF(OR(G7="",H7=""),"",IFERROR(VLOOKUP(G7&amp;"|"&amp;H7,'15_Lifecycle_Library'!$A$7:$K$35,6,FALSE),""))</f>
        <v/>
      </c>
      <c r="W7" s="27" t="str">
        <f>IF(V7="","",IFERROR(VLOOKUP(V7,'01_Setup'!$H$5:$I$9,2,FALSE),""))</f>
        <v/>
      </c>
      <c r="X7" s="27" t="str">
        <f>IF(C7="","",IF(OR(G7="",H7=""),'01_Setup'!$B$12,IFERROR(VLOOKUP(G7&amp;"|"&amp;H7,'15_Lifecycle_Library'!$A$7:$K$35,7,FALSE),'01_Setup'!$B$12)))</f>
        <v/>
      </c>
      <c r="Y7" s="25" t="str">
        <f>IF(T7="","",'01_Setup'!$B$5+ROUNDUP(T7,0))</f>
        <v/>
      </c>
      <c r="Z7" s="28" t="str">
        <f>IF(OR(U7="",Y7="",W7="",X7=""),"",U7*(1+W7)^(Y7-'01_Setup'!$B$5)*(1+X7))</f>
        <v/>
      </c>
      <c r="AA7" s="25" t="str">
        <f t="shared" ref="AA7:AA38" si="3">IF(OR(Y7="",P7="",P7&lt;=0),"",Y7+P7)</f>
        <v/>
      </c>
      <c r="AB7" s="28" t="str">
        <f>IF(OR(U7="",AA7="",W7="",X7=""),"",U7*(1+W7)^(AA7-'01_Setup'!$B$5)*(1+X7))</f>
        <v/>
      </c>
      <c r="AC7" s="25" t="str">
        <f t="shared" ref="AC7:AC38" si="4">IF(OR(AA7="",P7="",P7&lt;=0),"",AA7+P7)</f>
        <v/>
      </c>
      <c r="AD7" s="28" t="str">
        <f>IF(OR(U7="",AC7="",W7="",X7=""),"",U7*(1+W7)^(AC7-'01_Setup'!$B$5)*(1+X7))</f>
        <v/>
      </c>
      <c r="AE7" s="25" t="str">
        <f>IF(Y7="","",MAX(Y7+'01_Setup'!$B$10,'01_Setup'!$B$5))</f>
        <v/>
      </c>
      <c r="AF7" s="28" t="str">
        <f>IF(OR(U7="",AE7="",W7="",X7=""),"",U7*(1+W7)^(AE7-'01_Setup'!$B$5)*(1+X7))</f>
        <v/>
      </c>
      <c r="AG7" s="25" t="str">
        <f>IF(AA7="","",MAX(AA7+'01_Setup'!$B$10,'01_Setup'!$B$5))</f>
        <v/>
      </c>
      <c r="AH7" s="28" t="str">
        <f>IF(OR(U7="",AG7="",W7="",X7=""),"",U7*(1+W7)^(AG7-'01_Setup'!$B$5)*(1+X7))</f>
        <v/>
      </c>
      <c r="AI7" s="25" t="str">
        <f>IF(AC7="","",MAX(AC7+'01_Setup'!$B$10,'01_Setup'!$B$5))</f>
        <v/>
      </c>
      <c r="AJ7" s="28" t="str">
        <f>IF(OR(U7="",AI7="",W7="",X7=""),"",U7*(1+W7)^(AI7-'01_Setup'!$B$5)*(1+X7))</f>
        <v/>
      </c>
      <c r="AK7" s="25" t="str">
        <f>IF(Y7="","",Y7+'01_Setup'!$B$11)</f>
        <v/>
      </c>
      <c r="AL7" s="28" t="str">
        <f>IF(OR(U7="",AK7="",W7="",X7=""),"",U7*(1+W7)^(AK7-'01_Setup'!$B$5)*(1+X7))</f>
        <v/>
      </c>
      <c r="AM7" s="25" t="str">
        <f>IF(AA7="","",AA7+'01_Setup'!$B$11)</f>
        <v/>
      </c>
      <c r="AN7" s="28" t="str">
        <f>IF(OR(U7="",AM7="",W7="",X7=""),"",U7*(1+W7)^(AM7-'01_Setup'!$B$5)*(1+X7))</f>
        <v/>
      </c>
      <c r="AO7" s="25" t="str">
        <f>IF(AC7="","",AC7+'01_Setup'!$B$11)</f>
        <v/>
      </c>
      <c r="AP7" s="28" t="str">
        <f>IF(OR(U7="",AO7="",W7="",X7=""),"",U7*(1+W7)^(AO7-'01_Setup'!$B$5)*(1+X7))</f>
        <v/>
      </c>
      <c r="AQ7" s="22"/>
      <c r="AR7" s="25" t="str">
        <f>IF(OR(G7="",H7=""),"",IFERROR(VLOOKUP(G7&amp;"|"&amp;H7,'15_Lifecycle_Library'!$A$7:$K$35,5,FALSE),""))</f>
        <v/>
      </c>
      <c r="AS7" s="26" t="str">
        <f t="shared" ref="AS7:AS38" si="5">IF(OR(AQ7="",AR7=""),"",DATE(YEAR(AQ7),MONTH(AQ7)+AR7,DAY(AQ7)))</f>
        <v/>
      </c>
      <c r="AT7" s="21"/>
      <c r="AU7" s="21"/>
      <c r="AV7" s="21"/>
    </row>
    <row r="8" spans="1:48">
      <c r="A8" s="25" t="str">
        <f t="shared" si="0"/>
        <v/>
      </c>
      <c r="B8" s="21"/>
      <c r="C8" s="21"/>
      <c r="D8" s="25" t="str">
        <f>IF(C8="","",IFERROR(VLOOKUP(C8,'01_Setup'!$B$19:$D$28,2,FALSE)&amp;"",""))</f>
        <v/>
      </c>
      <c r="E8" s="25" t="str">
        <f>IF(C8="","",IFERROR(VLOOKUP(C8,'01_Setup'!$B$19:$D$28,3,FALSE),""))</f>
        <v/>
      </c>
      <c r="F8" s="21"/>
      <c r="G8" s="21"/>
      <c r="H8" s="21"/>
      <c r="I8" s="21"/>
      <c r="J8" s="21"/>
      <c r="K8" s="21"/>
      <c r="L8" s="22"/>
      <c r="M8" s="21"/>
      <c r="N8" s="25" t="str">
        <f>IF(OR(G8="",H8=""),"",IFERROR(VLOOKUP(G8&amp;"|"&amp;H8,'15_Lifecycle_Library'!$A$7:$K$35,4,FALSE),""))</f>
        <v/>
      </c>
      <c r="O8" s="21"/>
      <c r="P8" s="25" t="str">
        <f t="shared" si="1"/>
        <v/>
      </c>
      <c r="Q8" s="21"/>
      <c r="R8" s="25" t="str">
        <f>IF(Q8="","",IFERROR(VLOOKUP(Q8,'16_Assumptions'!$A$15:$D$19,4,FALSE),0))</f>
        <v/>
      </c>
      <c r="S8" s="25" t="str">
        <f>IF(C8="","",IF(M8&lt;&gt;"",M8,IF(L8&lt;&gt;"",('01_Setup'!$B$6-L8)/365.25,"")))</f>
        <v/>
      </c>
      <c r="T8" s="25" t="str">
        <f t="shared" si="2"/>
        <v/>
      </c>
      <c r="U8" s="23"/>
      <c r="V8" s="25" t="str">
        <f>IF(OR(G8="",H8=""),"",IFERROR(VLOOKUP(G8&amp;"|"&amp;H8,'15_Lifecycle_Library'!$A$7:$K$35,6,FALSE),""))</f>
        <v/>
      </c>
      <c r="W8" s="27" t="str">
        <f>IF(V8="","",IFERROR(VLOOKUP(V8,'01_Setup'!$H$5:$I$9,2,FALSE),""))</f>
        <v/>
      </c>
      <c r="X8" s="27" t="str">
        <f>IF(C8="","",IF(OR(G8="",H8=""),'01_Setup'!$B$12,IFERROR(VLOOKUP(G8&amp;"|"&amp;H8,'15_Lifecycle_Library'!$A$7:$K$35,7,FALSE),'01_Setup'!$B$12)))</f>
        <v/>
      </c>
      <c r="Y8" s="25" t="str">
        <f>IF(T8="","",'01_Setup'!$B$5+ROUNDUP(T8,0))</f>
        <v/>
      </c>
      <c r="Z8" s="28" t="str">
        <f>IF(OR(U8="",Y8="",W8="",X8=""),"",U8*(1+W8)^(Y8-'01_Setup'!$B$5)*(1+X8))</f>
        <v/>
      </c>
      <c r="AA8" s="25" t="str">
        <f t="shared" si="3"/>
        <v/>
      </c>
      <c r="AB8" s="28" t="str">
        <f>IF(OR(U8="",AA8="",W8="",X8=""),"",U8*(1+W8)^(AA8-'01_Setup'!$B$5)*(1+X8))</f>
        <v/>
      </c>
      <c r="AC8" s="25" t="str">
        <f t="shared" si="4"/>
        <v/>
      </c>
      <c r="AD8" s="28" t="str">
        <f>IF(OR(U8="",AC8="",W8="",X8=""),"",U8*(1+W8)^(AC8-'01_Setup'!$B$5)*(1+X8))</f>
        <v/>
      </c>
      <c r="AE8" s="25" t="str">
        <f>IF(Y8="","",MAX(Y8+'01_Setup'!$B$10,'01_Setup'!$B$5))</f>
        <v/>
      </c>
      <c r="AF8" s="28" t="str">
        <f>IF(OR(U8="",AE8="",W8="",X8=""),"",U8*(1+W8)^(AE8-'01_Setup'!$B$5)*(1+X8))</f>
        <v/>
      </c>
      <c r="AG8" s="25" t="str">
        <f>IF(AA8="","",MAX(AA8+'01_Setup'!$B$10,'01_Setup'!$B$5))</f>
        <v/>
      </c>
      <c r="AH8" s="28" t="str">
        <f>IF(OR(U8="",AG8="",W8="",X8=""),"",U8*(1+W8)^(AG8-'01_Setup'!$B$5)*(1+X8))</f>
        <v/>
      </c>
      <c r="AI8" s="25" t="str">
        <f>IF(AC8="","",MAX(AC8+'01_Setup'!$B$10,'01_Setup'!$B$5))</f>
        <v/>
      </c>
      <c r="AJ8" s="28" t="str">
        <f>IF(OR(U8="",AI8="",W8="",X8=""),"",U8*(1+W8)^(AI8-'01_Setup'!$B$5)*(1+X8))</f>
        <v/>
      </c>
      <c r="AK8" s="25" t="str">
        <f>IF(Y8="","",Y8+'01_Setup'!$B$11)</f>
        <v/>
      </c>
      <c r="AL8" s="28" t="str">
        <f>IF(OR(U8="",AK8="",W8="",X8=""),"",U8*(1+W8)^(AK8-'01_Setup'!$B$5)*(1+X8))</f>
        <v/>
      </c>
      <c r="AM8" s="25" t="str">
        <f>IF(AA8="","",AA8+'01_Setup'!$B$11)</f>
        <v/>
      </c>
      <c r="AN8" s="28" t="str">
        <f>IF(OR(U8="",AM8="",W8="",X8=""),"",U8*(1+W8)^(AM8-'01_Setup'!$B$5)*(1+X8))</f>
        <v/>
      </c>
      <c r="AO8" s="25" t="str">
        <f>IF(AC8="","",AC8+'01_Setup'!$B$11)</f>
        <v/>
      </c>
      <c r="AP8" s="28" t="str">
        <f>IF(OR(U8="",AO8="",W8="",X8=""),"",U8*(1+W8)^(AO8-'01_Setup'!$B$5)*(1+X8))</f>
        <v/>
      </c>
      <c r="AQ8" s="22"/>
      <c r="AR8" s="25" t="str">
        <f>IF(OR(G8="",H8=""),"",IFERROR(VLOOKUP(G8&amp;"|"&amp;H8,'15_Lifecycle_Library'!$A$7:$K$35,5,FALSE),""))</f>
        <v/>
      </c>
      <c r="AS8" s="26" t="str">
        <f t="shared" si="5"/>
        <v/>
      </c>
      <c r="AT8" s="21"/>
      <c r="AU8" s="21"/>
      <c r="AV8" s="21"/>
    </row>
    <row r="9" spans="1:48">
      <c r="A9" s="25" t="str">
        <f t="shared" si="0"/>
        <v/>
      </c>
      <c r="B9" s="21"/>
      <c r="C9" s="21"/>
      <c r="D9" s="25" t="str">
        <f>IF(C9="","",IFERROR(VLOOKUP(C9,'01_Setup'!$B$19:$D$28,2,FALSE)&amp;"",""))</f>
        <v/>
      </c>
      <c r="E9" s="25" t="str">
        <f>IF(C9="","",IFERROR(VLOOKUP(C9,'01_Setup'!$B$19:$D$28,3,FALSE),""))</f>
        <v/>
      </c>
      <c r="F9" s="21"/>
      <c r="G9" s="21"/>
      <c r="H9" s="21"/>
      <c r="I9" s="21"/>
      <c r="J9" s="21"/>
      <c r="K9" s="21"/>
      <c r="L9" s="22"/>
      <c r="M9" s="21"/>
      <c r="N9" s="25" t="str">
        <f>IF(OR(G9="",H9=""),"",IFERROR(VLOOKUP(G9&amp;"|"&amp;H9,'15_Lifecycle_Library'!$A$7:$K$35,4,FALSE),""))</f>
        <v/>
      </c>
      <c r="O9" s="21"/>
      <c r="P9" s="25" t="str">
        <f t="shared" si="1"/>
        <v/>
      </c>
      <c r="Q9" s="21"/>
      <c r="R9" s="25" t="str">
        <f>IF(Q9="","",IFERROR(VLOOKUP(Q9,'16_Assumptions'!$A$15:$D$19,4,FALSE),0))</f>
        <v/>
      </c>
      <c r="S9" s="25" t="str">
        <f>IF(C9="","",IF(M9&lt;&gt;"",M9,IF(L9&lt;&gt;"",('01_Setup'!$B$6-L9)/365.25,"")))</f>
        <v/>
      </c>
      <c r="T9" s="25" t="str">
        <f t="shared" si="2"/>
        <v/>
      </c>
      <c r="U9" s="23"/>
      <c r="V9" s="25" t="str">
        <f>IF(OR(G9="",H9=""),"",IFERROR(VLOOKUP(G9&amp;"|"&amp;H9,'15_Lifecycle_Library'!$A$7:$K$35,6,FALSE),""))</f>
        <v/>
      </c>
      <c r="W9" s="27" t="str">
        <f>IF(V9="","",IFERROR(VLOOKUP(V9,'01_Setup'!$H$5:$I$9,2,FALSE),""))</f>
        <v/>
      </c>
      <c r="X9" s="27" t="str">
        <f>IF(C9="","",IF(OR(G9="",H9=""),'01_Setup'!$B$12,IFERROR(VLOOKUP(G9&amp;"|"&amp;H9,'15_Lifecycle_Library'!$A$7:$K$35,7,FALSE),'01_Setup'!$B$12)))</f>
        <v/>
      </c>
      <c r="Y9" s="25" t="str">
        <f>IF(T9="","",'01_Setup'!$B$5+ROUNDUP(T9,0))</f>
        <v/>
      </c>
      <c r="Z9" s="28" t="str">
        <f>IF(OR(U9="",Y9="",W9="",X9=""),"",U9*(1+W9)^(Y9-'01_Setup'!$B$5)*(1+X9))</f>
        <v/>
      </c>
      <c r="AA9" s="25" t="str">
        <f t="shared" si="3"/>
        <v/>
      </c>
      <c r="AB9" s="28" t="str">
        <f>IF(OR(U9="",AA9="",W9="",X9=""),"",U9*(1+W9)^(AA9-'01_Setup'!$B$5)*(1+X9))</f>
        <v/>
      </c>
      <c r="AC9" s="25" t="str">
        <f t="shared" si="4"/>
        <v/>
      </c>
      <c r="AD9" s="28" t="str">
        <f>IF(OR(U9="",AC9="",W9="",X9=""),"",U9*(1+W9)^(AC9-'01_Setup'!$B$5)*(1+X9))</f>
        <v/>
      </c>
      <c r="AE9" s="25" t="str">
        <f>IF(Y9="","",MAX(Y9+'01_Setup'!$B$10,'01_Setup'!$B$5))</f>
        <v/>
      </c>
      <c r="AF9" s="28" t="str">
        <f>IF(OR(U9="",AE9="",W9="",X9=""),"",U9*(1+W9)^(AE9-'01_Setup'!$B$5)*(1+X9))</f>
        <v/>
      </c>
      <c r="AG9" s="25" t="str">
        <f>IF(AA9="","",MAX(AA9+'01_Setup'!$B$10,'01_Setup'!$B$5))</f>
        <v/>
      </c>
      <c r="AH9" s="28" t="str">
        <f>IF(OR(U9="",AG9="",W9="",X9=""),"",U9*(1+W9)^(AG9-'01_Setup'!$B$5)*(1+X9))</f>
        <v/>
      </c>
      <c r="AI9" s="25" t="str">
        <f>IF(AC9="","",MAX(AC9+'01_Setup'!$B$10,'01_Setup'!$B$5))</f>
        <v/>
      </c>
      <c r="AJ9" s="28" t="str">
        <f>IF(OR(U9="",AI9="",W9="",X9=""),"",U9*(1+W9)^(AI9-'01_Setup'!$B$5)*(1+X9))</f>
        <v/>
      </c>
      <c r="AK9" s="25" t="str">
        <f>IF(Y9="","",Y9+'01_Setup'!$B$11)</f>
        <v/>
      </c>
      <c r="AL9" s="28" t="str">
        <f>IF(OR(U9="",AK9="",W9="",X9=""),"",U9*(1+W9)^(AK9-'01_Setup'!$B$5)*(1+X9))</f>
        <v/>
      </c>
      <c r="AM9" s="25" t="str">
        <f>IF(AA9="","",AA9+'01_Setup'!$B$11)</f>
        <v/>
      </c>
      <c r="AN9" s="28" t="str">
        <f>IF(OR(U9="",AM9="",W9="",X9=""),"",U9*(1+W9)^(AM9-'01_Setup'!$B$5)*(1+X9))</f>
        <v/>
      </c>
      <c r="AO9" s="25" t="str">
        <f>IF(AC9="","",AC9+'01_Setup'!$B$11)</f>
        <v/>
      </c>
      <c r="AP9" s="28" t="str">
        <f>IF(OR(U9="",AO9="",W9="",X9=""),"",U9*(1+W9)^(AO9-'01_Setup'!$B$5)*(1+X9))</f>
        <v/>
      </c>
      <c r="AQ9" s="22"/>
      <c r="AR9" s="25" t="str">
        <f>IF(OR(G9="",H9=""),"",IFERROR(VLOOKUP(G9&amp;"|"&amp;H9,'15_Lifecycle_Library'!$A$7:$K$35,5,FALSE),""))</f>
        <v/>
      </c>
      <c r="AS9" s="26" t="str">
        <f t="shared" si="5"/>
        <v/>
      </c>
      <c r="AT9" s="21"/>
      <c r="AU9" s="21"/>
      <c r="AV9" s="21"/>
    </row>
    <row r="10" spans="1:48">
      <c r="A10" s="25" t="str">
        <f t="shared" si="0"/>
        <v/>
      </c>
      <c r="B10" s="21"/>
      <c r="C10" s="21"/>
      <c r="D10" s="25" t="str">
        <f>IF(C10="","",IFERROR(VLOOKUP(C10,'01_Setup'!$B$19:$D$28,2,FALSE)&amp;"",""))</f>
        <v/>
      </c>
      <c r="E10" s="25" t="str">
        <f>IF(C10="","",IFERROR(VLOOKUP(C10,'01_Setup'!$B$19:$D$28,3,FALSE),""))</f>
        <v/>
      </c>
      <c r="F10" s="21"/>
      <c r="G10" s="21"/>
      <c r="H10" s="21"/>
      <c r="I10" s="21"/>
      <c r="J10" s="21"/>
      <c r="K10" s="21"/>
      <c r="L10" s="22"/>
      <c r="M10" s="21"/>
      <c r="N10" s="25" t="str">
        <f>IF(OR(G10="",H10=""),"",IFERROR(VLOOKUP(G10&amp;"|"&amp;H10,'15_Lifecycle_Library'!$A$7:$K$35,4,FALSE),""))</f>
        <v/>
      </c>
      <c r="O10" s="21"/>
      <c r="P10" s="25" t="str">
        <f t="shared" si="1"/>
        <v/>
      </c>
      <c r="Q10" s="21"/>
      <c r="R10" s="25" t="str">
        <f>IF(Q10="","",IFERROR(VLOOKUP(Q10,'16_Assumptions'!$A$15:$D$19,4,FALSE),0))</f>
        <v/>
      </c>
      <c r="S10" s="25" t="str">
        <f>IF(C10="","",IF(M10&lt;&gt;"",M10,IF(L10&lt;&gt;"",('01_Setup'!$B$6-L10)/365.25,"")))</f>
        <v/>
      </c>
      <c r="T10" s="25" t="str">
        <f t="shared" si="2"/>
        <v/>
      </c>
      <c r="U10" s="23"/>
      <c r="V10" s="25" t="str">
        <f>IF(OR(G10="",H10=""),"",IFERROR(VLOOKUP(G10&amp;"|"&amp;H10,'15_Lifecycle_Library'!$A$7:$K$35,6,FALSE),""))</f>
        <v/>
      </c>
      <c r="W10" s="27" t="str">
        <f>IF(V10="","",IFERROR(VLOOKUP(V10,'01_Setup'!$H$5:$I$9,2,FALSE),""))</f>
        <v/>
      </c>
      <c r="X10" s="27" t="str">
        <f>IF(C10="","",IF(OR(G10="",H10=""),'01_Setup'!$B$12,IFERROR(VLOOKUP(G10&amp;"|"&amp;H10,'15_Lifecycle_Library'!$A$7:$K$35,7,FALSE),'01_Setup'!$B$12)))</f>
        <v/>
      </c>
      <c r="Y10" s="25" t="str">
        <f>IF(T10="","",'01_Setup'!$B$5+ROUNDUP(T10,0))</f>
        <v/>
      </c>
      <c r="Z10" s="28" t="str">
        <f>IF(OR(U10="",Y10="",W10="",X10=""),"",U10*(1+W10)^(Y10-'01_Setup'!$B$5)*(1+X10))</f>
        <v/>
      </c>
      <c r="AA10" s="25" t="str">
        <f t="shared" si="3"/>
        <v/>
      </c>
      <c r="AB10" s="28" t="str">
        <f>IF(OR(U10="",AA10="",W10="",X10=""),"",U10*(1+W10)^(AA10-'01_Setup'!$B$5)*(1+X10))</f>
        <v/>
      </c>
      <c r="AC10" s="25" t="str">
        <f t="shared" si="4"/>
        <v/>
      </c>
      <c r="AD10" s="28" t="str">
        <f>IF(OR(U10="",AC10="",W10="",X10=""),"",U10*(1+W10)^(AC10-'01_Setup'!$B$5)*(1+X10))</f>
        <v/>
      </c>
      <c r="AE10" s="25" t="str">
        <f>IF(Y10="","",MAX(Y10+'01_Setup'!$B$10,'01_Setup'!$B$5))</f>
        <v/>
      </c>
      <c r="AF10" s="28" t="str">
        <f>IF(OR(U10="",AE10="",W10="",X10=""),"",U10*(1+W10)^(AE10-'01_Setup'!$B$5)*(1+X10))</f>
        <v/>
      </c>
      <c r="AG10" s="25" t="str">
        <f>IF(AA10="","",MAX(AA10+'01_Setup'!$B$10,'01_Setup'!$B$5))</f>
        <v/>
      </c>
      <c r="AH10" s="28" t="str">
        <f>IF(OR(U10="",AG10="",W10="",X10=""),"",U10*(1+W10)^(AG10-'01_Setup'!$B$5)*(1+X10))</f>
        <v/>
      </c>
      <c r="AI10" s="25" t="str">
        <f>IF(AC10="","",MAX(AC10+'01_Setup'!$B$10,'01_Setup'!$B$5))</f>
        <v/>
      </c>
      <c r="AJ10" s="28" t="str">
        <f>IF(OR(U10="",AI10="",W10="",X10=""),"",U10*(1+W10)^(AI10-'01_Setup'!$B$5)*(1+X10))</f>
        <v/>
      </c>
      <c r="AK10" s="25" t="str">
        <f>IF(Y10="","",Y10+'01_Setup'!$B$11)</f>
        <v/>
      </c>
      <c r="AL10" s="28" t="str">
        <f>IF(OR(U10="",AK10="",W10="",X10=""),"",U10*(1+W10)^(AK10-'01_Setup'!$B$5)*(1+X10))</f>
        <v/>
      </c>
      <c r="AM10" s="25" t="str">
        <f>IF(AA10="","",AA10+'01_Setup'!$B$11)</f>
        <v/>
      </c>
      <c r="AN10" s="28" t="str">
        <f>IF(OR(U10="",AM10="",W10="",X10=""),"",U10*(1+W10)^(AM10-'01_Setup'!$B$5)*(1+X10))</f>
        <v/>
      </c>
      <c r="AO10" s="25" t="str">
        <f>IF(AC10="","",AC10+'01_Setup'!$B$11)</f>
        <v/>
      </c>
      <c r="AP10" s="28" t="str">
        <f>IF(OR(U10="",AO10="",W10="",X10=""),"",U10*(1+W10)^(AO10-'01_Setup'!$B$5)*(1+X10))</f>
        <v/>
      </c>
      <c r="AQ10" s="22"/>
      <c r="AR10" s="25" t="str">
        <f>IF(OR(G10="",H10=""),"",IFERROR(VLOOKUP(G10&amp;"|"&amp;H10,'15_Lifecycle_Library'!$A$7:$K$35,5,FALSE),""))</f>
        <v/>
      </c>
      <c r="AS10" s="26" t="str">
        <f t="shared" si="5"/>
        <v/>
      </c>
      <c r="AT10" s="21"/>
      <c r="AU10" s="21"/>
      <c r="AV10" s="21"/>
    </row>
    <row r="11" spans="1:48">
      <c r="A11" s="25" t="str">
        <f t="shared" si="0"/>
        <v/>
      </c>
      <c r="B11" s="21"/>
      <c r="C11" s="21"/>
      <c r="D11" s="25" t="str">
        <f>IF(C11="","",IFERROR(VLOOKUP(C11,'01_Setup'!$B$19:$D$28,2,FALSE)&amp;"",""))</f>
        <v/>
      </c>
      <c r="E11" s="25" t="str">
        <f>IF(C11="","",IFERROR(VLOOKUP(C11,'01_Setup'!$B$19:$D$28,3,FALSE),""))</f>
        <v/>
      </c>
      <c r="F11" s="21"/>
      <c r="G11" s="21"/>
      <c r="H11" s="21"/>
      <c r="I11" s="21"/>
      <c r="J11" s="21"/>
      <c r="K11" s="21"/>
      <c r="L11" s="22"/>
      <c r="M11" s="21"/>
      <c r="N11" s="25" t="str">
        <f>IF(OR(G11="",H11=""),"",IFERROR(VLOOKUP(G11&amp;"|"&amp;H11,'15_Lifecycle_Library'!$A$7:$K$35,4,FALSE),""))</f>
        <v/>
      </c>
      <c r="O11" s="21"/>
      <c r="P11" s="25" t="str">
        <f t="shared" si="1"/>
        <v/>
      </c>
      <c r="Q11" s="21"/>
      <c r="R11" s="25" t="str">
        <f>IF(Q11="","",IFERROR(VLOOKUP(Q11,'16_Assumptions'!$A$15:$D$19,4,FALSE),0))</f>
        <v/>
      </c>
      <c r="S11" s="25" t="str">
        <f>IF(C11="","",IF(M11&lt;&gt;"",M11,IF(L11&lt;&gt;"",('01_Setup'!$B$6-L11)/365.25,"")))</f>
        <v/>
      </c>
      <c r="T11" s="25" t="str">
        <f t="shared" si="2"/>
        <v/>
      </c>
      <c r="U11" s="23"/>
      <c r="V11" s="25" t="str">
        <f>IF(OR(G11="",H11=""),"",IFERROR(VLOOKUP(G11&amp;"|"&amp;H11,'15_Lifecycle_Library'!$A$7:$K$35,6,FALSE),""))</f>
        <v/>
      </c>
      <c r="W11" s="27" t="str">
        <f>IF(V11="","",IFERROR(VLOOKUP(V11,'01_Setup'!$H$5:$I$9,2,FALSE),""))</f>
        <v/>
      </c>
      <c r="X11" s="27" t="str">
        <f>IF(C11="","",IF(OR(G11="",H11=""),'01_Setup'!$B$12,IFERROR(VLOOKUP(G11&amp;"|"&amp;H11,'15_Lifecycle_Library'!$A$7:$K$35,7,FALSE),'01_Setup'!$B$12)))</f>
        <v/>
      </c>
      <c r="Y11" s="25" t="str">
        <f>IF(T11="","",'01_Setup'!$B$5+ROUNDUP(T11,0))</f>
        <v/>
      </c>
      <c r="Z11" s="28" t="str">
        <f>IF(OR(U11="",Y11="",W11="",X11=""),"",U11*(1+W11)^(Y11-'01_Setup'!$B$5)*(1+X11))</f>
        <v/>
      </c>
      <c r="AA11" s="25" t="str">
        <f t="shared" si="3"/>
        <v/>
      </c>
      <c r="AB11" s="28" t="str">
        <f>IF(OR(U11="",AA11="",W11="",X11=""),"",U11*(1+W11)^(AA11-'01_Setup'!$B$5)*(1+X11))</f>
        <v/>
      </c>
      <c r="AC11" s="25" t="str">
        <f t="shared" si="4"/>
        <v/>
      </c>
      <c r="AD11" s="28" t="str">
        <f>IF(OR(U11="",AC11="",W11="",X11=""),"",U11*(1+W11)^(AC11-'01_Setup'!$B$5)*(1+X11))</f>
        <v/>
      </c>
      <c r="AE11" s="25" t="str">
        <f>IF(Y11="","",MAX(Y11+'01_Setup'!$B$10,'01_Setup'!$B$5))</f>
        <v/>
      </c>
      <c r="AF11" s="28" t="str">
        <f>IF(OR(U11="",AE11="",W11="",X11=""),"",U11*(1+W11)^(AE11-'01_Setup'!$B$5)*(1+X11))</f>
        <v/>
      </c>
      <c r="AG11" s="25" t="str">
        <f>IF(AA11="","",MAX(AA11+'01_Setup'!$B$10,'01_Setup'!$B$5))</f>
        <v/>
      </c>
      <c r="AH11" s="28" t="str">
        <f>IF(OR(U11="",AG11="",W11="",X11=""),"",U11*(1+W11)^(AG11-'01_Setup'!$B$5)*(1+X11))</f>
        <v/>
      </c>
      <c r="AI11" s="25" t="str">
        <f>IF(AC11="","",MAX(AC11+'01_Setup'!$B$10,'01_Setup'!$B$5))</f>
        <v/>
      </c>
      <c r="AJ11" s="28" t="str">
        <f>IF(OR(U11="",AI11="",W11="",X11=""),"",U11*(1+W11)^(AI11-'01_Setup'!$B$5)*(1+X11))</f>
        <v/>
      </c>
      <c r="AK11" s="25" t="str">
        <f>IF(Y11="","",Y11+'01_Setup'!$B$11)</f>
        <v/>
      </c>
      <c r="AL11" s="28" t="str">
        <f>IF(OR(U11="",AK11="",W11="",X11=""),"",U11*(1+W11)^(AK11-'01_Setup'!$B$5)*(1+X11))</f>
        <v/>
      </c>
      <c r="AM11" s="25" t="str">
        <f>IF(AA11="","",AA11+'01_Setup'!$B$11)</f>
        <v/>
      </c>
      <c r="AN11" s="28" t="str">
        <f>IF(OR(U11="",AM11="",W11="",X11=""),"",U11*(1+W11)^(AM11-'01_Setup'!$B$5)*(1+X11))</f>
        <v/>
      </c>
      <c r="AO11" s="25" t="str">
        <f>IF(AC11="","",AC11+'01_Setup'!$B$11)</f>
        <v/>
      </c>
      <c r="AP11" s="28" t="str">
        <f>IF(OR(U11="",AO11="",W11="",X11=""),"",U11*(1+W11)^(AO11-'01_Setup'!$B$5)*(1+X11))</f>
        <v/>
      </c>
      <c r="AQ11" s="22"/>
      <c r="AR11" s="25" t="str">
        <f>IF(OR(G11="",H11=""),"",IFERROR(VLOOKUP(G11&amp;"|"&amp;H11,'15_Lifecycle_Library'!$A$7:$K$35,5,FALSE),""))</f>
        <v/>
      </c>
      <c r="AS11" s="26" t="str">
        <f t="shared" si="5"/>
        <v/>
      </c>
      <c r="AT11" s="21"/>
      <c r="AU11" s="21"/>
      <c r="AV11" s="21"/>
    </row>
    <row r="12" spans="1:48">
      <c r="A12" s="25" t="str">
        <f t="shared" si="0"/>
        <v/>
      </c>
      <c r="B12" s="21"/>
      <c r="C12" s="21"/>
      <c r="D12" s="25" t="str">
        <f>IF(C12="","",IFERROR(VLOOKUP(C12,'01_Setup'!$B$19:$D$28,2,FALSE)&amp;"",""))</f>
        <v/>
      </c>
      <c r="E12" s="25" t="str">
        <f>IF(C12="","",IFERROR(VLOOKUP(C12,'01_Setup'!$B$19:$D$28,3,FALSE),""))</f>
        <v/>
      </c>
      <c r="F12" s="21"/>
      <c r="G12" s="21"/>
      <c r="H12" s="21"/>
      <c r="I12" s="21"/>
      <c r="J12" s="21"/>
      <c r="K12" s="21"/>
      <c r="L12" s="22"/>
      <c r="M12" s="21"/>
      <c r="N12" s="25" t="str">
        <f>IF(OR(G12="",H12=""),"",IFERROR(VLOOKUP(G12&amp;"|"&amp;H12,'15_Lifecycle_Library'!$A$7:$K$35,4,FALSE),""))</f>
        <v/>
      </c>
      <c r="O12" s="21"/>
      <c r="P12" s="25" t="str">
        <f t="shared" si="1"/>
        <v/>
      </c>
      <c r="Q12" s="21"/>
      <c r="R12" s="25" t="str">
        <f>IF(Q12="","",IFERROR(VLOOKUP(Q12,'16_Assumptions'!$A$15:$D$19,4,FALSE),0))</f>
        <v/>
      </c>
      <c r="S12" s="25" t="str">
        <f>IF(C12="","",IF(M12&lt;&gt;"",M12,IF(L12&lt;&gt;"",('01_Setup'!$B$6-L12)/365.25,"")))</f>
        <v/>
      </c>
      <c r="T12" s="25" t="str">
        <f t="shared" si="2"/>
        <v/>
      </c>
      <c r="U12" s="23"/>
      <c r="V12" s="25" t="str">
        <f>IF(OR(G12="",H12=""),"",IFERROR(VLOOKUP(G12&amp;"|"&amp;H12,'15_Lifecycle_Library'!$A$7:$K$35,6,FALSE),""))</f>
        <v/>
      </c>
      <c r="W12" s="27" t="str">
        <f>IF(V12="","",IFERROR(VLOOKUP(V12,'01_Setup'!$H$5:$I$9,2,FALSE),""))</f>
        <v/>
      </c>
      <c r="X12" s="27" t="str">
        <f>IF(C12="","",IF(OR(G12="",H12=""),'01_Setup'!$B$12,IFERROR(VLOOKUP(G12&amp;"|"&amp;H12,'15_Lifecycle_Library'!$A$7:$K$35,7,FALSE),'01_Setup'!$B$12)))</f>
        <v/>
      </c>
      <c r="Y12" s="25" t="str">
        <f>IF(T12="","",'01_Setup'!$B$5+ROUNDUP(T12,0))</f>
        <v/>
      </c>
      <c r="Z12" s="28" t="str">
        <f>IF(OR(U12="",Y12="",W12="",X12=""),"",U12*(1+W12)^(Y12-'01_Setup'!$B$5)*(1+X12))</f>
        <v/>
      </c>
      <c r="AA12" s="25" t="str">
        <f t="shared" si="3"/>
        <v/>
      </c>
      <c r="AB12" s="28" t="str">
        <f>IF(OR(U12="",AA12="",W12="",X12=""),"",U12*(1+W12)^(AA12-'01_Setup'!$B$5)*(1+X12))</f>
        <v/>
      </c>
      <c r="AC12" s="25" t="str">
        <f t="shared" si="4"/>
        <v/>
      </c>
      <c r="AD12" s="28" t="str">
        <f>IF(OR(U12="",AC12="",W12="",X12=""),"",U12*(1+W12)^(AC12-'01_Setup'!$B$5)*(1+X12))</f>
        <v/>
      </c>
      <c r="AE12" s="25" t="str">
        <f>IF(Y12="","",MAX(Y12+'01_Setup'!$B$10,'01_Setup'!$B$5))</f>
        <v/>
      </c>
      <c r="AF12" s="28" t="str">
        <f>IF(OR(U12="",AE12="",W12="",X12=""),"",U12*(1+W12)^(AE12-'01_Setup'!$B$5)*(1+X12))</f>
        <v/>
      </c>
      <c r="AG12" s="25" t="str">
        <f>IF(AA12="","",MAX(AA12+'01_Setup'!$B$10,'01_Setup'!$B$5))</f>
        <v/>
      </c>
      <c r="AH12" s="28" t="str">
        <f>IF(OR(U12="",AG12="",W12="",X12=""),"",U12*(1+W12)^(AG12-'01_Setup'!$B$5)*(1+X12))</f>
        <v/>
      </c>
      <c r="AI12" s="25" t="str">
        <f>IF(AC12="","",MAX(AC12+'01_Setup'!$B$10,'01_Setup'!$B$5))</f>
        <v/>
      </c>
      <c r="AJ12" s="28" t="str">
        <f>IF(OR(U12="",AI12="",W12="",X12=""),"",U12*(1+W12)^(AI12-'01_Setup'!$B$5)*(1+X12))</f>
        <v/>
      </c>
      <c r="AK12" s="25" t="str">
        <f>IF(Y12="","",Y12+'01_Setup'!$B$11)</f>
        <v/>
      </c>
      <c r="AL12" s="28" t="str">
        <f>IF(OR(U12="",AK12="",W12="",X12=""),"",U12*(1+W12)^(AK12-'01_Setup'!$B$5)*(1+X12))</f>
        <v/>
      </c>
      <c r="AM12" s="25" t="str">
        <f>IF(AA12="","",AA12+'01_Setup'!$B$11)</f>
        <v/>
      </c>
      <c r="AN12" s="28" t="str">
        <f>IF(OR(U12="",AM12="",W12="",X12=""),"",U12*(1+W12)^(AM12-'01_Setup'!$B$5)*(1+X12))</f>
        <v/>
      </c>
      <c r="AO12" s="25" t="str">
        <f>IF(AC12="","",AC12+'01_Setup'!$B$11)</f>
        <v/>
      </c>
      <c r="AP12" s="28" t="str">
        <f>IF(OR(U12="",AO12="",W12="",X12=""),"",U12*(1+W12)^(AO12-'01_Setup'!$B$5)*(1+X12))</f>
        <v/>
      </c>
      <c r="AQ12" s="22"/>
      <c r="AR12" s="25" t="str">
        <f>IF(OR(G12="",H12=""),"",IFERROR(VLOOKUP(G12&amp;"|"&amp;H12,'15_Lifecycle_Library'!$A$7:$K$35,5,FALSE),""))</f>
        <v/>
      </c>
      <c r="AS12" s="26" t="str">
        <f t="shared" si="5"/>
        <v/>
      </c>
      <c r="AT12" s="21"/>
      <c r="AU12" s="21"/>
      <c r="AV12" s="21"/>
    </row>
    <row r="13" spans="1:48">
      <c r="A13" s="25" t="str">
        <f t="shared" si="0"/>
        <v/>
      </c>
      <c r="B13" s="21"/>
      <c r="C13" s="21"/>
      <c r="D13" s="25" t="str">
        <f>IF(C13="","",IFERROR(VLOOKUP(C13,'01_Setup'!$B$19:$D$28,2,FALSE)&amp;"",""))</f>
        <v/>
      </c>
      <c r="E13" s="25" t="str">
        <f>IF(C13="","",IFERROR(VLOOKUP(C13,'01_Setup'!$B$19:$D$28,3,FALSE),""))</f>
        <v/>
      </c>
      <c r="F13" s="21"/>
      <c r="G13" s="21"/>
      <c r="H13" s="21"/>
      <c r="I13" s="21"/>
      <c r="J13" s="21"/>
      <c r="K13" s="21"/>
      <c r="L13" s="22"/>
      <c r="M13" s="21"/>
      <c r="N13" s="25" t="str">
        <f>IF(OR(G13="",H13=""),"",IFERROR(VLOOKUP(G13&amp;"|"&amp;H13,'15_Lifecycle_Library'!$A$7:$K$35,4,FALSE),""))</f>
        <v/>
      </c>
      <c r="O13" s="21"/>
      <c r="P13" s="25" t="str">
        <f t="shared" si="1"/>
        <v/>
      </c>
      <c r="Q13" s="21"/>
      <c r="R13" s="25" t="str">
        <f>IF(Q13="","",IFERROR(VLOOKUP(Q13,'16_Assumptions'!$A$15:$D$19,4,FALSE),0))</f>
        <v/>
      </c>
      <c r="S13" s="25" t="str">
        <f>IF(C13="","",IF(M13&lt;&gt;"",M13,IF(L13&lt;&gt;"",('01_Setup'!$B$6-L13)/365.25,"")))</f>
        <v/>
      </c>
      <c r="T13" s="25" t="str">
        <f t="shared" si="2"/>
        <v/>
      </c>
      <c r="U13" s="23"/>
      <c r="V13" s="25" t="str">
        <f>IF(OR(G13="",H13=""),"",IFERROR(VLOOKUP(G13&amp;"|"&amp;H13,'15_Lifecycle_Library'!$A$7:$K$35,6,FALSE),""))</f>
        <v/>
      </c>
      <c r="W13" s="27" t="str">
        <f>IF(V13="","",IFERROR(VLOOKUP(V13,'01_Setup'!$H$5:$I$9,2,FALSE),""))</f>
        <v/>
      </c>
      <c r="X13" s="27" t="str">
        <f>IF(C13="","",IF(OR(G13="",H13=""),'01_Setup'!$B$12,IFERROR(VLOOKUP(G13&amp;"|"&amp;H13,'15_Lifecycle_Library'!$A$7:$K$35,7,FALSE),'01_Setup'!$B$12)))</f>
        <v/>
      </c>
      <c r="Y13" s="25" t="str">
        <f>IF(T13="","",'01_Setup'!$B$5+ROUNDUP(T13,0))</f>
        <v/>
      </c>
      <c r="Z13" s="28" t="str">
        <f>IF(OR(U13="",Y13="",W13="",X13=""),"",U13*(1+W13)^(Y13-'01_Setup'!$B$5)*(1+X13))</f>
        <v/>
      </c>
      <c r="AA13" s="25" t="str">
        <f t="shared" si="3"/>
        <v/>
      </c>
      <c r="AB13" s="28" t="str">
        <f>IF(OR(U13="",AA13="",W13="",X13=""),"",U13*(1+W13)^(AA13-'01_Setup'!$B$5)*(1+X13))</f>
        <v/>
      </c>
      <c r="AC13" s="25" t="str">
        <f t="shared" si="4"/>
        <v/>
      </c>
      <c r="AD13" s="28" t="str">
        <f>IF(OR(U13="",AC13="",W13="",X13=""),"",U13*(1+W13)^(AC13-'01_Setup'!$B$5)*(1+X13))</f>
        <v/>
      </c>
      <c r="AE13" s="25" t="str">
        <f>IF(Y13="","",MAX(Y13+'01_Setup'!$B$10,'01_Setup'!$B$5))</f>
        <v/>
      </c>
      <c r="AF13" s="28" t="str">
        <f>IF(OR(U13="",AE13="",W13="",X13=""),"",U13*(1+W13)^(AE13-'01_Setup'!$B$5)*(1+X13))</f>
        <v/>
      </c>
      <c r="AG13" s="25" t="str">
        <f>IF(AA13="","",MAX(AA13+'01_Setup'!$B$10,'01_Setup'!$B$5))</f>
        <v/>
      </c>
      <c r="AH13" s="28" t="str">
        <f>IF(OR(U13="",AG13="",W13="",X13=""),"",U13*(1+W13)^(AG13-'01_Setup'!$B$5)*(1+X13))</f>
        <v/>
      </c>
      <c r="AI13" s="25" t="str">
        <f>IF(AC13="","",MAX(AC13+'01_Setup'!$B$10,'01_Setup'!$B$5))</f>
        <v/>
      </c>
      <c r="AJ13" s="28" t="str">
        <f>IF(OR(U13="",AI13="",W13="",X13=""),"",U13*(1+W13)^(AI13-'01_Setup'!$B$5)*(1+X13))</f>
        <v/>
      </c>
      <c r="AK13" s="25" t="str">
        <f>IF(Y13="","",Y13+'01_Setup'!$B$11)</f>
        <v/>
      </c>
      <c r="AL13" s="28" t="str">
        <f>IF(OR(U13="",AK13="",W13="",X13=""),"",U13*(1+W13)^(AK13-'01_Setup'!$B$5)*(1+X13))</f>
        <v/>
      </c>
      <c r="AM13" s="25" t="str">
        <f>IF(AA13="","",AA13+'01_Setup'!$B$11)</f>
        <v/>
      </c>
      <c r="AN13" s="28" t="str">
        <f>IF(OR(U13="",AM13="",W13="",X13=""),"",U13*(1+W13)^(AM13-'01_Setup'!$B$5)*(1+X13))</f>
        <v/>
      </c>
      <c r="AO13" s="25" t="str">
        <f>IF(AC13="","",AC13+'01_Setup'!$B$11)</f>
        <v/>
      </c>
      <c r="AP13" s="28" t="str">
        <f>IF(OR(U13="",AO13="",W13="",X13=""),"",U13*(1+W13)^(AO13-'01_Setup'!$B$5)*(1+X13))</f>
        <v/>
      </c>
      <c r="AQ13" s="22"/>
      <c r="AR13" s="25" t="str">
        <f>IF(OR(G13="",H13=""),"",IFERROR(VLOOKUP(G13&amp;"|"&amp;H13,'15_Lifecycle_Library'!$A$7:$K$35,5,FALSE),""))</f>
        <v/>
      </c>
      <c r="AS13" s="26" t="str">
        <f t="shared" si="5"/>
        <v/>
      </c>
      <c r="AT13" s="21"/>
      <c r="AU13" s="21"/>
      <c r="AV13" s="21"/>
    </row>
    <row r="14" spans="1:48">
      <c r="A14" s="25" t="str">
        <f t="shared" si="0"/>
        <v/>
      </c>
      <c r="B14" s="21"/>
      <c r="C14" s="21"/>
      <c r="D14" s="25" t="str">
        <f>IF(C14="","",IFERROR(VLOOKUP(C14,'01_Setup'!$B$19:$D$28,2,FALSE)&amp;"",""))</f>
        <v/>
      </c>
      <c r="E14" s="25" t="str">
        <f>IF(C14="","",IFERROR(VLOOKUP(C14,'01_Setup'!$B$19:$D$28,3,FALSE),""))</f>
        <v/>
      </c>
      <c r="F14" s="21"/>
      <c r="G14" s="21"/>
      <c r="H14" s="21"/>
      <c r="I14" s="21"/>
      <c r="J14" s="21"/>
      <c r="K14" s="21"/>
      <c r="L14" s="22"/>
      <c r="M14" s="21"/>
      <c r="N14" s="25" t="str">
        <f>IF(OR(G14="",H14=""),"",IFERROR(VLOOKUP(G14&amp;"|"&amp;H14,'15_Lifecycle_Library'!$A$7:$K$35,4,FALSE),""))</f>
        <v/>
      </c>
      <c r="O14" s="21"/>
      <c r="P14" s="25" t="str">
        <f t="shared" si="1"/>
        <v/>
      </c>
      <c r="Q14" s="21"/>
      <c r="R14" s="25" t="str">
        <f>IF(Q14="","",IFERROR(VLOOKUP(Q14,'16_Assumptions'!$A$15:$D$19,4,FALSE),0))</f>
        <v/>
      </c>
      <c r="S14" s="25" t="str">
        <f>IF(C14="","",IF(M14&lt;&gt;"",M14,IF(L14&lt;&gt;"",('01_Setup'!$B$6-L14)/365.25,"")))</f>
        <v/>
      </c>
      <c r="T14" s="25" t="str">
        <f t="shared" si="2"/>
        <v/>
      </c>
      <c r="U14" s="23"/>
      <c r="V14" s="25" t="str">
        <f>IF(OR(G14="",H14=""),"",IFERROR(VLOOKUP(G14&amp;"|"&amp;H14,'15_Lifecycle_Library'!$A$7:$K$35,6,FALSE),""))</f>
        <v/>
      </c>
      <c r="W14" s="27" t="str">
        <f>IF(V14="","",IFERROR(VLOOKUP(V14,'01_Setup'!$H$5:$I$9,2,FALSE),""))</f>
        <v/>
      </c>
      <c r="X14" s="27" t="str">
        <f>IF(C14="","",IF(OR(G14="",H14=""),'01_Setup'!$B$12,IFERROR(VLOOKUP(G14&amp;"|"&amp;H14,'15_Lifecycle_Library'!$A$7:$K$35,7,FALSE),'01_Setup'!$B$12)))</f>
        <v/>
      </c>
      <c r="Y14" s="25" t="str">
        <f>IF(T14="","",'01_Setup'!$B$5+ROUNDUP(T14,0))</f>
        <v/>
      </c>
      <c r="Z14" s="28" t="str">
        <f>IF(OR(U14="",Y14="",W14="",X14=""),"",U14*(1+W14)^(Y14-'01_Setup'!$B$5)*(1+X14))</f>
        <v/>
      </c>
      <c r="AA14" s="25" t="str">
        <f t="shared" si="3"/>
        <v/>
      </c>
      <c r="AB14" s="28" t="str">
        <f>IF(OR(U14="",AA14="",W14="",X14=""),"",U14*(1+W14)^(AA14-'01_Setup'!$B$5)*(1+X14))</f>
        <v/>
      </c>
      <c r="AC14" s="25" t="str">
        <f t="shared" si="4"/>
        <v/>
      </c>
      <c r="AD14" s="28" t="str">
        <f>IF(OR(U14="",AC14="",W14="",X14=""),"",U14*(1+W14)^(AC14-'01_Setup'!$B$5)*(1+X14))</f>
        <v/>
      </c>
      <c r="AE14" s="25" t="str">
        <f>IF(Y14="","",MAX(Y14+'01_Setup'!$B$10,'01_Setup'!$B$5))</f>
        <v/>
      </c>
      <c r="AF14" s="28" t="str">
        <f>IF(OR(U14="",AE14="",W14="",X14=""),"",U14*(1+W14)^(AE14-'01_Setup'!$B$5)*(1+X14))</f>
        <v/>
      </c>
      <c r="AG14" s="25" t="str">
        <f>IF(AA14="","",MAX(AA14+'01_Setup'!$B$10,'01_Setup'!$B$5))</f>
        <v/>
      </c>
      <c r="AH14" s="28" t="str">
        <f>IF(OR(U14="",AG14="",W14="",X14=""),"",U14*(1+W14)^(AG14-'01_Setup'!$B$5)*(1+X14))</f>
        <v/>
      </c>
      <c r="AI14" s="25" t="str">
        <f>IF(AC14="","",MAX(AC14+'01_Setup'!$B$10,'01_Setup'!$B$5))</f>
        <v/>
      </c>
      <c r="AJ14" s="28" t="str">
        <f>IF(OR(U14="",AI14="",W14="",X14=""),"",U14*(1+W14)^(AI14-'01_Setup'!$B$5)*(1+X14))</f>
        <v/>
      </c>
      <c r="AK14" s="25" t="str">
        <f>IF(Y14="","",Y14+'01_Setup'!$B$11)</f>
        <v/>
      </c>
      <c r="AL14" s="28" t="str">
        <f>IF(OR(U14="",AK14="",W14="",X14=""),"",U14*(1+W14)^(AK14-'01_Setup'!$B$5)*(1+X14))</f>
        <v/>
      </c>
      <c r="AM14" s="25" t="str">
        <f>IF(AA14="","",AA14+'01_Setup'!$B$11)</f>
        <v/>
      </c>
      <c r="AN14" s="28" t="str">
        <f>IF(OR(U14="",AM14="",W14="",X14=""),"",U14*(1+W14)^(AM14-'01_Setup'!$B$5)*(1+X14))</f>
        <v/>
      </c>
      <c r="AO14" s="25" t="str">
        <f>IF(AC14="","",AC14+'01_Setup'!$B$11)</f>
        <v/>
      </c>
      <c r="AP14" s="28" t="str">
        <f>IF(OR(U14="",AO14="",W14="",X14=""),"",U14*(1+W14)^(AO14-'01_Setup'!$B$5)*(1+X14))</f>
        <v/>
      </c>
      <c r="AQ14" s="22"/>
      <c r="AR14" s="25" t="str">
        <f>IF(OR(G14="",H14=""),"",IFERROR(VLOOKUP(G14&amp;"|"&amp;H14,'15_Lifecycle_Library'!$A$7:$K$35,5,FALSE),""))</f>
        <v/>
      </c>
      <c r="AS14" s="26" t="str">
        <f t="shared" si="5"/>
        <v/>
      </c>
      <c r="AT14" s="21"/>
      <c r="AU14" s="21"/>
      <c r="AV14" s="21"/>
    </row>
    <row r="15" spans="1:48">
      <c r="A15" s="25" t="str">
        <f t="shared" si="0"/>
        <v/>
      </c>
      <c r="B15" s="21"/>
      <c r="C15" s="21"/>
      <c r="D15" s="25" t="str">
        <f>IF(C15="","",IFERROR(VLOOKUP(C15,'01_Setup'!$B$19:$D$28,2,FALSE)&amp;"",""))</f>
        <v/>
      </c>
      <c r="E15" s="25" t="str">
        <f>IF(C15="","",IFERROR(VLOOKUP(C15,'01_Setup'!$B$19:$D$28,3,FALSE),""))</f>
        <v/>
      </c>
      <c r="F15" s="21"/>
      <c r="G15" s="21"/>
      <c r="H15" s="21"/>
      <c r="I15" s="21"/>
      <c r="J15" s="21"/>
      <c r="K15" s="21"/>
      <c r="L15" s="22"/>
      <c r="M15" s="21"/>
      <c r="N15" s="25" t="str">
        <f>IF(OR(G15="",H15=""),"",IFERROR(VLOOKUP(G15&amp;"|"&amp;H15,'15_Lifecycle_Library'!$A$7:$K$35,4,FALSE),""))</f>
        <v/>
      </c>
      <c r="O15" s="21"/>
      <c r="P15" s="25" t="str">
        <f t="shared" si="1"/>
        <v/>
      </c>
      <c r="Q15" s="21"/>
      <c r="R15" s="25" t="str">
        <f>IF(Q15="","",IFERROR(VLOOKUP(Q15,'16_Assumptions'!$A$15:$D$19,4,FALSE),0))</f>
        <v/>
      </c>
      <c r="S15" s="25" t="str">
        <f>IF(C15="","",IF(M15&lt;&gt;"",M15,IF(L15&lt;&gt;"",('01_Setup'!$B$6-L15)/365.25,"")))</f>
        <v/>
      </c>
      <c r="T15" s="25" t="str">
        <f t="shared" si="2"/>
        <v/>
      </c>
      <c r="U15" s="23"/>
      <c r="V15" s="25" t="str">
        <f>IF(OR(G15="",H15=""),"",IFERROR(VLOOKUP(G15&amp;"|"&amp;H15,'15_Lifecycle_Library'!$A$7:$K$35,6,FALSE),""))</f>
        <v/>
      </c>
      <c r="W15" s="27" t="str">
        <f>IF(V15="","",IFERROR(VLOOKUP(V15,'01_Setup'!$H$5:$I$9,2,FALSE),""))</f>
        <v/>
      </c>
      <c r="X15" s="27" t="str">
        <f>IF(C15="","",IF(OR(G15="",H15=""),'01_Setup'!$B$12,IFERROR(VLOOKUP(G15&amp;"|"&amp;H15,'15_Lifecycle_Library'!$A$7:$K$35,7,FALSE),'01_Setup'!$B$12)))</f>
        <v/>
      </c>
      <c r="Y15" s="25" t="str">
        <f>IF(T15="","",'01_Setup'!$B$5+ROUNDUP(T15,0))</f>
        <v/>
      </c>
      <c r="Z15" s="28" t="str">
        <f>IF(OR(U15="",Y15="",W15="",X15=""),"",U15*(1+W15)^(Y15-'01_Setup'!$B$5)*(1+X15))</f>
        <v/>
      </c>
      <c r="AA15" s="25" t="str">
        <f t="shared" si="3"/>
        <v/>
      </c>
      <c r="AB15" s="28" t="str">
        <f>IF(OR(U15="",AA15="",W15="",X15=""),"",U15*(1+W15)^(AA15-'01_Setup'!$B$5)*(1+X15))</f>
        <v/>
      </c>
      <c r="AC15" s="25" t="str">
        <f t="shared" si="4"/>
        <v/>
      </c>
      <c r="AD15" s="28" t="str">
        <f>IF(OR(U15="",AC15="",W15="",X15=""),"",U15*(1+W15)^(AC15-'01_Setup'!$B$5)*(1+X15))</f>
        <v/>
      </c>
      <c r="AE15" s="25" t="str">
        <f>IF(Y15="","",MAX(Y15+'01_Setup'!$B$10,'01_Setup'!$B$5))</f>
        <v/>
      </c>
      <c r="AF15" s="28" t="str">
        <f>IF(OR(U15="",AE15="",W15="",X15=""),"",U15*(1+W15)^(AE15-'01_Setup'!$B$5)*(1+X15))</f>
        <v/>
      </c>
      <c r="AG15" s="25" t="str">
        <f>IF(AA15="","",MAX(AA15+'01_Setup'!$B$10,'01_Setup'!$B$5))</f>
        <v/>
      </c>
      <c r="AH15" s="28" t="str">
        <f>IF(OR(U15="",AG15="",W15="",X15=""),"",U15*(1+W15)^(AG15-'01_Setup'!$B$5)*(1+X15))</f>
        <v/>
      </c>
      <c r="AI15" s="25" t="str">
        <f>IF(AC15="","",MAX(AC15+'01_Setup'!$B$10,'01_Setup'!$B$5))</f>
        <v/>
      </c>
      <c r="AJ15" s="28" t="str">
        <f>IF(OR(U15="",AI15="",W15="",X15=""),"",U15*(1+W15)^(AI15-'01_Setup'!$B$5)*(1+X15))</f>
        <v/>
      </c>
      <c r="AK15" s="25" t="str">
        <f>IF(Y15="","",Y15+'01_Setup'!$B$11)</f>
        <v/>
      </c>
      <c r="AL15" s="28" t="str">
        <f>IF(OR(U15="",AK15="",W15="",X15=""),"",U15*(1+W15)^(AK15-'01_Setup'!$B$5)*(1+X15))</f>
        <v/>
      </c>
      <c r="AM15" s="25" t="str">
        <f>IF(AA15="","",AA15+'01_Setup'!$B$11)</f>
        <v/>
      </c>
      <c r="AN15" s="28" t="str">
        <f>IF(OR(U15="",AM15="",W15="",X15=""),"",U15*(1+W15)^(AM15-'01_Setup'!$B$5)*(1+X15))</f>
        <v/>
      </c>
      <c r="AO15" s="25" t="str">
        <f>IF(AC15="","",AC15+'01_Setup'!$B$11)</f>
        <v/>
      </c>
      <c r="AP15" s="28" t="str">
        <f>IF(OR(U15="",AO15="",W15="",X15=""),"",U15*(1+W15)^(AO15-'01_Setup'!$B$5)*(1+X15))</f>
        <v/>
      </c>
      <c r="AQ15" s="22"/>
      <c r="AR15" s="25" t="str">
        <f>IF(OR(G15="",H15=""),"",IFERROR(VLOOKUP(G15&amp;"|"&amp;H15,'15_Lifecycle_Library'!$A$7:$K$35,5,FALSE),""))</f>
        <v/>
      </c>
      <c r="AS15" s="26" t="str">
        <f t="shared" si="5"/>
        <v/>
      </c>
      <c r="AT15" s="21"/>
      <c r="AU15" s="21"/>
      <c r="AV15" s="21"/>
    </row>
    <row r="16" spans="1:48">
      <c r="A16" s="25" t="str">
        <f t="shared" si="0"/>
        <v/>
      </c>
      <c r="B16" s="21"/>
      <c r="C16" s="21"/>
      <c r="D16" s="25" t="str">
        <f>IF(C16="","",IFERROR(VLOOKUP(C16,'01_Setup'!$B$19:$D$28,2,FALSE)&amp;"",""))</f>
        <v/>
      </c>
      <c r="E16" s="25" t="str">
        <f>IF(C16="","",IFERROR(VLOOKUP(C16,'01_Setup'!$B$19:$D$28,3,FALSE),""))</f>
        <v/>
      </c>
      <c r="F16" s="21"/>
      <c r="G16" s="21"/>
      <c r="H16" s="21"/>
      <c r="I16" s="21"/>
      <c r="J16" s="21"/>
      <c r="K16" s="21"/>
      <c r="L16" s="22"/>
      <c r="M16" s="21"/>
      <c r="N16" s="25" t="str">
        <f>IF(OR(G16="",H16=""),"",IFERROR(VLOOKUP(G16&amp;"|"&amp;H16,'15_Lifecycle_Library'!$A$7:$K$35,4,FALSE),""))</f>
        <v/>
      </c>
      <c r="O16" s="21"/>
      <c r="P16" s="25" t="str">
        <f t="shared" si="1"/>
        <v/>
      </c>
      <c r="Q16" s="21"/>
      <c r="R16" s="25" t="str">
        <f>IF(Q16="","",IFERROR(VLOOKUP(Q16,'16_Assumptions'!$A$15:$D$19,4,FALSE),0))</f>
        <v/>
      </c>
      <c r="S16" s="25" t="str">
        <f>IF(C16="","",IF(M16&lt;&gt;"",M16,IF(L16&lt;&gt;"",('01_Setup'!$B$6-L16)/365.25,"")))</f>
        <v/>
      </c>
      <c r="T16" s="25" t="str">
        <f t="shared" si="2"/>
        <v/>
      </c>
      <c r="U16" s="23"/>
      <c r="V16" s="25" t="str">
        <f>IF(OR(G16="",H16=""),"",IFERROR(VLOOKUP(G16&amp;"|"&amp;H16,'15_Lifecycle_Library'!$A$7:$K$35,6,FALSE),""))</f>
        <v/>
      </c>
      <c r="W16" s="27" t="str">
        <f>IF(V16="","",IFERROR(VLOOKUP(V16,'01_Setup'!$H$5:$I$9,2,FALSE),""))</f>
        <v/>
      </c>
      <c r="X16" s="27" t="str">
        <f>IF(C16="","",IF(OR(G16="",H16=""),'01_Setup'!$B$12,IFERROR(VLOOKUP(G16&amp;"|"&amp;H16,'15_Lifecycle_Library'!$A$7:$K$35,7,FALSE),'01_Setup'!$B$12)))</f>
        <v/>
      </c>
      <c r="Y16" s="25" t="str">
        <f>IF(T16="","",'01_Setup'!$B$5+ROUNDUP(T16,0))</f>
        <v/>
      </c>
      <c r="Z16" s="28" t="str">
        <f>IF(OR(U16="",Y16="",W16="",X16=""),"",U16*(1+W16)^(Y16-'01_Setup'!$B$5)*(1+X16))</f>
        <v/>
      </c>
      <c r="AA16" s="25" t="str">
        <f t="shared" si="3"/>
        <v/>
      </c>
      <c r="AB16" s="28" t="str">
        <f>IF(OR(U16="",AA16="",W16="",X16=""),"",U16*(1+W16)^(AA16-'01_Setup'!$B$5)*(1+X16))</f>
        <v/>
      </c>
      <c r="AC16" s="25" t="str">
        <f t="shared" si="4"/>
        <v/>
      </c>
      <c r="AD16" s="28" t="str">
        <f>IF(OR(U16="",AC16="",W16="",X16=""),"",U16*(1+W16)^(AC16-'01_Setup'!$B$5)*(1+X16))</f>
        <v/>
      </c>
      <c r="AE16" s="25" t="str">
        <f>IF(Y16="","",MAX(Y16+'01_Setup'!$B$10,'01_Setup'!$B$5))</f>
        <v/>
      </c>
      <c r="AF16" s="28" t="str">
        <f>IF(OR(U16="",AE16="",W16="",X16=""),"",U16*(1+W16)^(AE16-'01_Setup'!$B$5)*(1+X16))</f>
        <v/>
      </c>
      <c r="AG16" s="25" t="str">
        <f>IF(AA16="","",MAX(AA16+'01_Setup'!$B$10,'01_Setup'!$B$5))</f>
        <v/>
      </c>
      <c r="AH16" s="28" t="str">
        <f>IF(OR(U16="",AG16="",W16="",X16=""),"",U16*(1+W16)^(AG16-'01_Setup'!$B$5)*(1+X16))</f>
        <v/>
      </c>
      <c r="AI16" s="25" t="str">
        <f>IF(AC16="","",MAX(AC16+'01_Setup'!$B$10,'01_Setup'!$B$5))</f>
        <v/>
      </c>
      <c r="AJ16" s="28" t="str">
        <f>IF(OR(U16="",AI16="",W16="",X16=""),"",U16*(1+W16)^(AI16-'01_Setup'!$B$5)*(1+X16))</f>
        <v/>
      </c>
      <c r="AK16" s="25" t="str">
        <f>IF(Y16="","",Y16+'01_Setup'!$B$11)</f>
        <v/>
      </c>
      <c r="AL16" s="28" t="str">
        <f>IF(OR(U16="",AK16="",W16="",X16=""),"",U16*(1+W16)^(AK16-'01_Setup'!$B$5)*(1+X16))</f>
        <v/>
      </c>
      <c r="AM16" s="25" t="str">
        <f>IF(AA16="","",AA16+'01_Setup'!$B$11)</f>
        <v/>
      </c>
      <c r="AN16" s="28" t="str">
        <f>IF(OR(U16="",AM16="",W16="",X16=""),"",U16*(1+W16)^(AM16-'01_Setup'!$B$5)*(1+X16))</f>
        <v/>
      </c>
      <c r="AO16" s="25" t="str">
        <f>IF(AC16="","",AC16+'01_Setup'!$B$11)</f>
        <v/>
      </c>
      <c r="AP16" s="28" t="str">
        <f>IF(OR(U16="",AO16="",W16="",X16=""),"",U16*(1+W16)^(AO16-'01_Setup'!$B$5)*(1+X16))</f>
        <v/>
      </c>
      <c r="AQ16" s="22"/>
      <c r="AR16" s="25" t="str">
        <f>IF(OR(G16="",H16=""),"",IFERROR(VLOOKUP(G16&amp;"|"&amp;H16,'15_Lifecycle_Library'!$A$7:$K$35,5,FALSE),""))</f>
        <v/>
      </c>
      <c r="AS16" s="26" t="str">
        <f t="shared" si="5"/>
        <v/>
      </c>
      <c r="AT16" s="21"/>
      <c r="AU16" s="21"/>
      <c r="AV16" s="21"/>
    </row>
    <row r="17" spans="1:48">
      <c r="A17" s="25" t="str">
        <f t="shared" si="0"/>
        <v/>
      </c>
      <c r="B17" s="21"/>
      <c r="C17" s="21"/>
      <c r="D17" s="25" t="str">
        <f>IF(C17="","",IFERROR(VLOOKUP(C17,'01_Setup'!$B$19:$D$28,2,FALSE)&amp;"",""))</f>
        <v/>
      </c>
      <c r="E17" s="25" t="str">
        <f>IF(C17="","",IFERROR(VLOOKUP(C17,'01_Setup'!$B$19:$D$28,3,FALSE),""))</f>
        <v/>
      </c>
      <c r="F17" s="21"/>
      <c r="G17" s="21"/>
      <c r="H17" s="21"/>
      <c r="I17" s="21"/>
      <c r="J17" s="21"/>
      <c r="K17" s="21"/>
      <c r="L17" s="22"/>
      <c r="M17" s="21"/>
      <c r="N17" s="25" t="str">
        <f>IF(OR(G17="",H17=""),"",IFERROR(VLOOKUP(G17&amp;"|"&amp;H17,'15_Lifecycle_Library'!$A$7:$K$35,4,FALSE),""))</f>
        <v/>
      </c>
      <c r="O17" s="21"/>
      <c r="P17" s="25" t="str">
        <f t="shared" si="1"/>
        <v/>
      </c>
      <c r="Q17" s="21"/>
      <c r="R17" s="25" t="str">
        <f>IF(Q17="","",IFERROR(VLOOKUP(Q17,'16_Assumptions'!$A$15:$D$19,4,FALSE),0))</f>
        <v/>
      </c>
      <c r="S17" s="25" t="str">
        <f>IF(C17="","",IF(M17&lt;&gt;"",M17,IF(L17&lt;&gt;"",('01_Setup'!$B$6-L17)/365.25,"")))</f>
        <v/>
      </c>
      <c r="T17" s="25" t="str">
        <f t="shared" si="2"/>
        <v/>
      </c>
      <c r="U17" s="23"/>
      <c r="V17" s="25" t="str">
        <f>IF(OR(G17="",H17=""),"",IFERROR(VLOOKUP(G17&amp;"|"&amp;H17,'15_Lifecycle_Library'!$A$7:$K$35,6,FALSE),""))</f>
        <v/>
      </c>
      <c r="W17" s="27" t="str">
        <f>IF(V17="","",IFERROR(VLOOKUP(V17,'01_Setup'!$H$5:$I$9,2,FALSE),""))</f>
        <v/>
      </c>
      <c r="X17" s="27" t="str">
        <f>IF(C17="","",IF(OR(G17="",H17=""),'01_Setup'!$B$12,IFERROR(VLOOKUP(G17&amp;"|"&amp;H17,'15_Lifecycle_Library'!$A$7:$K$35,7,FALSE),'01_Setup'!$B$12)))</f>
        <v/>
      </c>
      <c r="Y17" s="25" t="str">
        <f>IF(T17="","",'01_Setup'!$B$5+ROUNDUP(T17,0))</f>
        <v/>
      </c>
      <c r="Z17" s="28" t="str">
        <f>IF(OR(U17="",Y17="",W17="",X17=""),"",U17*(1+W17)^(Y17-'01_Setup'!$B$5)*(1+X17))</f>
        <v/>
      </c>
      <c r="AA17" s="25" t="str">
        <f t="shared" si="3"/>
        <v/>
      </c>
      <c r="AB17" s="28" t="str">
        <f>IF(OR(U17="",AA17="",W17="",X17=""),"",U17*(1+W17)^(AA17-'01_Setup'!$B$5)*(1+X17))</f>
        <v/>
      </c>
      <c r="AC17" s="25" t="str">
        <f t="shared" si="4"/>
        <v/>
      </c>
      <c r="AD17" s="28" t="str">
        <f>IF(OR(U17="",AC17="",W17="",X17=""),"",U17*(1+W17)^(AC17-'01_Setup'!$B$5)*(1+X17))</f>
        <v/>
      </c>
      <c r="AE17" s="25" t="str">
        <f>IF(Y17="","",MAX(Y17+'01_Setup'!$B$10,'01_Setup'!$B$5))</f>
        <v/>
      </c>
      <c r="AF17" s="28" t="str">
        <f>IF(OR(U17="",AE17="",W17="",X17=""),"",U17*(1+W17)^(AE17-'01_Setup'!$B$5)*(1+X17))</f>
        <v/>
      </c>
      <c r="AG17" s="25" t="str">
        <f>IF(AA17="","",MAX(AA17+'01_Setup'!$B$10,'01_Setup'!$B$5))</f>
        <v/>
      </c>
      <c r="AH17" s="28" t="str">
        <f>IF(OR(U17="",AG17="",W17="",X17=""),"",U17*(1+W17)^(AG17-'01_Setup'!$B$5)*(1+X17))</f>
        <v/>
      </c>
      <c r="AI17" s="25" t="str">
        <f>IF(AC17="","",MAX(AC17+'01_Setup'!$B$10,'01_Setup'!$B$5))</f>
        <v/>
      </c>
      <c r="AJ17" s="28" t="str">
        <f>IF(OR(U17="",AI17="",W17="",X17=""),"",U17*(1+W17)^(AI17-'01_Setup'!$B$5)*(1+X17))</f>
        <v/>
      </c>
      <c r="AK17" s="25" t="str">
        <f>IF(Y17="","",Y17+'01_Setup'!$B$11)</f>
        <v/>
      </c>
      <c r="AL17" s="28" t="str">
        <f>IF(OR(U17="",AK17="",W17="",X17=""),"",U17*(1+W17)^(AK17-'01_Setup'!$B$5)*(1+X17))</f>
        <v/>
      </c>
      <c r="AM17" s="25" t="str">
        <f>IF(AA17="","",AA17+'01_Setup'!$B$11)</f>
        <v/>
      </c>
      <c r="AN17" s="28" t="str">
        <f>IF(OR(U17="",AM17="",W17="",X17=""),"",U17*(1+W17)^(AM17-'01_Setup'!$B$5)*(1+X17))</f>
        <v/>
      </c>
      <c r="AO17" s="25" t="str">
        <f>IF(AC17="","",AC17+'01_Setup'!$B$11)</f>
        <v/>
      </c>
      <c r="AP17" s="28" t="str">
        <f>IF(OR(U17="",AO17="",W17="",X17=""),"",U17*(1+W17)^(AO17-'01_Setup'!$B$5)*(1+X17))</f>
        <v/>
      </c>
      <c r="AQ17" s="22"/>
      <c r="AR17" s="25" t="str">
        <f>IF(OR(G17="",H17=""),"",IFERROR(VLOOKUP(G17&amp;"|"&amp;H17,'15_Lifecycle_Library'!$A$7:$K$35,5,FALSE),""))</f>
        <v/>
      </c>
      <c r="AS17" s="26" t="str">
        <f t="shared" si="5"/>
        <v/>
      </c>
      <c r="AT17" s="21"/>
      <c r="AU17" s="21"/>
      <c r="AV17" s="21"/>
    </row>
    <row r="18" spans="1:48">
      <c r="A18" s="25" t="str">
        <f t="shared" si="0"/>
        <v/>
      </c>
      <c r="B18" s="21"/>
      <c r="C18" s="21"/>
      <c r="D18" s="25" t="str">
        <f>IF(C18="","",IFERROR(VLOOKUP(C18,'01_Setup'!$B$19:$D$28,2,FALSE)&amp;"",""))</f>
        <v/>
      </c>
      <c r="E18" s="25" t="str">
        <f>IF(C18="","",IFERROR(VLOOKUP(C18,'01_Setup'!$B$19:$D$28,3,FALSE),""))</f>
        <v/>
      </c>
      <c r="F18" s="21"/>
      <c r="G18" s="21"/>
      <c r="H18" s="21"/>
      <c r="I18" s="21"/>
      <c r="J18" s="21"/>
      <c r="K18" s="21"/>
      <c r="L18" s="22"/>
      <c r="M18" s="21"/>
      <c r="N18" s="25" t="str">
        <f>IF(OR(G18="",H18=""),"",IFERROR(VLOOKUP(G18&amp;"|"&amp;H18,'15_Lifecycle_Library'!$A$7:$K$35,4,FALSE),""))</f>
        <v/>
      </c>
      <c r="O18" s="21"/>
      <c r="P18" s="25" t="str">
        <f t="shared" si="1"/>
        <v/>
      </c>
      <c r="Q18" s="21"/>
      <c r="R18" s="25" t="str">
        <f>IF(Q18="","",IFERROR(VLOOKUP(Q18,'16_Assumptions'!$A$15:$D$19,4,FALSE),0))</f>
        <v/>
      </c>
      <c r="S18" s="25" t="str">
        <f>IF(C18="","",IF(M18&lt;&gt;"",M18,IF(L18&lt;&gt;"",('01_Setup'!$B$6-L18)/365.25,"")))</f>
        <v/>
      </c>
      <c r="T18" s="25" t="str">
        <f t="shared" si="2"/>
        <v/>
      </c>
      <c r="U18" s="23"/>
      <c r="V18" s="25" t="str">
        <f>IF(OR(G18="",H18=""),"",IFERROR(VLOOKUP(G18&amp;"|"&amp;H18,'15_Lifecycle_Library'!$A$7:$K$35,6,FALSE),""))</f>
        <v/>
      </c>
      <c r="W18" s="27" t="str">
        <f>IF(V18="","",IFERROR(VLOOKUP(V18,'01_Setup'!$H$5:$I$9,2,FALSE),""))</f>
        <v/>
      </c>
      <c r="X18" s="27" t="str">
        <f>IF(C18="","",IF(OR(G18="",H18=""),'01_Setup'!$B$12,IFERROR(VLOOKUP(G18&amp;"|"&amp;H18,'15_Lifecycle_Library'!$A$7:$K$35,7,FALSE),'01_Setup'!$B$12)))</f>
        <v/>
      </c>
      <c r="Y18" s="25" t="str">
        <f>IF(T18="","",'01_Setup'!$B$5+ROUNDUP(T18,0))</f>
        <v/>
      </c>
      <c r="Z18" s="28" t="str">
        <f>IF(OR(U18="",Y18="",W18="",X18=""),"",U18*(1+W18)^(Y18-'01_Setup'!$B$5)*(1+X18))</f>
        <v/>
      </c>
      <c r="AA18" s="25" t="str">
        <f t="shared" si="3"/>
        <v/>
      </c>
      <c r="AB18" s="28" t="str">
        <f>IF(OR(U18="",AA18="",W18="",X18=""),"",U18*(1+W18)^(AA18-'01_Setup'!$B$5)*(1+X18))</f>
        <v/>
      </c>
      <c r="AC18" s="25" t="str">
        <f t="shared" si="4"/>
        <v/>
      </c>
      <c r="AD18" s="28" t="str">
        <f>IF(OR(U18="",AC18="",W18="",X18=""),"",U18*(1+W18)^(AC18-'01_Setup'!$B$5)*(1+X18))</f>
        <v/>
      </c>
      <c r="AE18" s="25" t="str">
        <f>IF(Y18="","",MAX(Y18+'01_Setup'!$B$10,'01_Setup'!$B$5))</f>
        <v/>
      </c>
      <c r="AF18" s="28" t="str">
        <f>IF(OR(U18="",AE18="",W18="",X18=""),"",U18*(1+W18)^(AE18-'01_Setup'!$B$5)*(1+X18))</f>
        <v/>
      </c>
      <c r="AG18" s="25" t="str">
        <f>IF(AA18="","",MAX(AA18+'01_Setup'!$B$10,'01_Setup'!$B$5))</f>
        <v/>
      </c>
      <c r="AH18" s="28" t="str">
        <f>IF(OR(U18="",AG18="",W18="",X18=""),"",U18*(1+W18)^(AG18-'01_Setup'!$B$5)*(1+X18))</f>
        <v/>
      </c>
      <c r="AI18" s="25" t="str">
        <f>IF(AC18="","",MAX(AC18+'01_Setup'!$B$10,'01_Setup'!$B$5))</f>
        <v/>
      </c>
      <c r="AJ18" s="28" t="str">
        <f>IF(OR(U18="",AI18="",W18="",X18=""),"",U18*(1+W18)^(AI18-'01_Setup'!$B$5)*(1+X18))</f>
        <v/>
      </c>
      <c r="AK18" s="25" t="str">
        <f>IF(Y18="","",Y18+'01_Setup'!$B$11)</f>
        <v/>
      </c>
      <c r="AL18" s="28" t="str">
        <f>IF(OR(U18="",AK18="",W18="",X18=""),"",U18*(1+W18)^(AK18-'01_Setup'!$B$5)*(1+X18))</f>
        <v/>
      </c>
      <c r="AM18" s="25" t="str">
        <f>IF(AA18="","",AA18+'01_Setup'!$B$11)</f>
        <v/>
      </c>
      <c r="AN18" s="28" t="str">
        <f>IF(OR(U18="",AM18="",W18="",X18=""),"",U18*(1+W18)^(AM18-'01_Setup'!$B$5)*(1+X18))</f>
        <v/>
      </c>
      <c r="AO18" s="25" t="str">
        <f>IF(AC18="","",AC18+'01_Setup'!$B$11)</f>
        <v/>
      </c>
      <c r="AP18" s="28" t="str">
        <f>IF(OR(U18="",AO18="",W18="",X18=""),"",U18*(1+W18)^(AO18-'01_Setup'!$B$5)*(1+X18))</f>
        <v/>
      </c>
      <c r="AQ18" s="22"/>
      <c r="AR18" s="25" t="str">
        <f>IF(OR(G18="",H18=""),"",IFERROR(VLOOKUP(G18&amp;"|"&amp;H18,'15_Lifecycle_Library'!$A$7:$K$35,5,FALSE),""))</f>
        <v/>
      </c>
      <c r="AS18" s="26" t="str">
        <f t="shared" si="5"/>
        <v/>
      </c>
      <c r="AT18" s="21"/>
      <c r="AU18" s="21"/>
      <c r="AV18" s="21"/>
    </row>
    <row r="19" spans="1:48">
      <c r="A19" s="25" t="str">
        <f t="shared" si="0"/>
        <v/>
      </c>
      <c r="B19" s="21"/>
      <c r="C19" s="21"/>
      <c r="D19" s="25" t="str">
        <f>IF(C19="","",IFERROR(VLOOKUP(C19,'01_Setup'!$B$19:$D$28,2,FALSE)&amp;"",""))</f>
        <v/>
      </c>
      <c r="E19" s="25" t="str">
        <f>IF(C19="","",IFERROR(VLOOKUP(C19,'01_Setup'!$B$19:$D$28,3,FALSE),""))</f>
        <v/>
      </c>
      <c r="F19" s="21"/>
      <c r="G19" s="21"/>
      <c r="H19" s="21"/>
      <c r="I19" s="21"/>
      <c r="J19" s="21"/>
      <c r="K19" s="21"/>
      <c r="L19" s="22"/>
      <c r="M19" s="21"/>
      <c r="N19" s="25" t="str">
        <f>IF(OR(G19="",H19=""),"",IFERROR(VLOOKUP(G19&amp;"|"&amp;H19,'15_Lifecycle_Library'!$A$7:$K$35,4,FALSE),""))</f>
        <v/>
      </c>
      <c r="O19" s="21"/>
      <c r="P19" s="25" t="str">
        <f t="shared" si="1"/>
        <v/>
      </c>
      <c r="Q19" s="21"/>
      <c r="R19" s="25" t="str">
        <f>IF(Q19="","",IFERROR(VLOOKUP(Q19,'16_Assumptions'!$A$15:$D$19,4,FALSE),0))</f>
        <v/>
      </c>
      <c r="S19" s="25" t="str">
        <f>IF(C19="","",IF(M19&lt;&gt;"",M19,IF(L19&lt;&gt;"",('01_Setup'!$B$6-L19)/365.25,"")))</f>
        <v/>
      </c>
      <c r="T19" s="25" t="str">
        <f t="shared" si="2"/>
        <v/>
      </c>
      <c r="U19" s="23"/>
      <c r="V19" s="25" t="str">
        <f>IF(OR(G19="",H19=""),"",IFERROR(VLOOKUP(G19&amp;"|"&amp;H19,'15_Lifecycle_Library'!$A$7:$K$35,6,FALSE),""))</f>
        <v/>
      </c>
      <c r="W19" s="27" t="str">
        <f>IF(V19="","",IFERROR(VLOOKUP(V19,'01_Setup'!$H$5:$I$9,2,FALSE),""))</f>
        <v/>
      </c>
      <c r="X19" s="27" t="str">
        <f>IF(C19="","",IF(OR(G19="",H19=""),'01_Setup'!$B$12,IFERROR(VLOOKUP(G19&amp;"|"&amp;H19,'15_Lifecycle_Library'!$A$7:$K$35,7,FALSE),'01_Setup'!$B$12)))</f>
        <v/>
      </c>
      <c r="Y19" s="25" t="str">
        <f>IF(T19="","",'01_Setup'!$B$5+ROUNDUP(T19,0))</f>
        <v/>
      </c>
      <c r="Z19" s="28" t="str">
        <f>IF(OR(U19="",Y19="",W19="",X19=""),"",U19*(1+W19)^(Y19-'01_Setup'!$B$5)*(1+X19))</f>
        <v/>
      </c>
      <c r="AA19" s="25" t="str">
        <f t="shared" si="3"/>
        <v/>
      </c>
      <c r="AB19" s="28" t="str">
        <f>IF(OR(U19="",AA19="",W19="",X19=""),"",U19*(1+W19)^(AA19-'01_Setup'!$B$5)*(1+X19))</f>
        <v/>
      </c>
      <c r="AC19" s="25" t="str">
        <f t="shared" si="4"/>
        <v/>
      </c>
      <c r="AD19" s="28" t="str">
        <f>IF(OR(U19="",AC19="",W19="",X19=""),"",U19*(1+W19)^(AC19-'01_Setup'!$B$5)*(1+X19))</f>
        <v/>
      </c>
      <c r="AE19" s="25" t="str">
        <f>IF(Y19="","",MAX(Y19+'01_Setup'!$B$10,'01_Setup'!$B$5))</f>
        <v/>
      </c>
      <c r="AF19" s="28" t="str">
        <f>IF(OR(U19="",AE19="",W19="",X19=""),"",U19*(1+W19)^(AE19-'01_Setup'!$B$5)*(1+X19))</f>
        <v/>
      </c>
      <c r="AG19" s="25" t="str">
        <f>IF(AA19="","",MAX(AA19+'01_Setup'!$B$10,'01_Setup'!$B$5))</f>
        <v/>
      </c>
      <c r="AH19" s="28" t="str">
        <f>IF(OR(U19="",AG19="",W19="",X19=""),"",U19*(1+W19)^(AG19-'01_Setup'!$B$5)*(1+X19))</f>
        <v/>
      </c>
      <c r="AI19" s="25" t="str">
        <f>IF(AC19="","",MAX(AC19+'01_Setup'!$B$10,'01_Setup'!$B$5))</f>
        <v/>
      </c>
      <c r="AJ19" s="28" t="str">
        <f>IF(OR(U19="",AI19="",W19="",X19=""),"",U19*(1+W19)^(AI19-'01_Setup'!$B$5)*(1+X19))</f>
        <v/>
      </c>
      <c r="AK19" s="25" t="str">
        <f>IF(Y19="","",Y19+'01_Setup'!$B$11)</f>
        <v/>
      </c>
      <c r="AL19" s="28" t="str">
        <f>IF(OR(U19="",AK19="",W19="",X19=""),"",U19*(1+W19)^(AK19-'01_Setup'!$B$5)*(1+X19))</f>
        <v/>
      </c>
      <c r="AM19" s="25" t="str">
        <f>IF(AA19="","",AA19+'01_Setup'!$B$11)</f>
        <v/>
      </c>
      <c r="AN19" s="28" t="str">
        <f>IF(OR(U19="",AM19="",W19="",X19=""),"",U19*(1+W19)^(AM19-'01_Setup'!$B$5)*(1+X19))</f>
        <v/>
      </c>
      <c r="AO19" s="25" t="str">
        <f>IF(AC19="","",AC19+'01_Setup'!$B$11)</f>
        <v/>
      </c>
      <c r="AP19" s="28" t="str">
        <f>IF(OR(U19="",AO19="",W19="",X19=""),"",U19*(1+W19)^(AO19-'01_Setup'!$B$5)*(1+X19))</f>
        <v/>
      </c>
      <c r="AQ19" s="22"/>
      <c r="AR19" s="25" t="str">
        <f>IF(OR(G19="",H19=""),"",IFERROR(VLOOKUP(G19&amp;"|"&amp;H19,'15_Lifecycle_Library'!$A$7:$K$35,5,FALSE),""))</f>
        <v/>
      </c>
      <c r="AS19" s="26" t="str">
        <f t="shared" si="5"/>
        <v/>
      </c>
      <c r="AT19" s="21"/>
      <c r="AU19" s="21"/>
      <c r="AV19" s="21"/>
    </row>
    <row r="20" spans="1:48">
      <c r="A20" s="25" t="str">
        <f t="shared" si="0"/>
        <v/>
      </c>
      <c r="B20" s="21"/>
      <c r="C20" s="21"/>
      <c r="D20" s="25" t="str">
        <f>IF(C20="","",IFERROR(VLOOKUP(C20,'01_Setup'!$B$19:$D$28,2,FALSE)&amp;"",""))</f>
        <v/>
      </c>
      <c r="E20" s="25" t="str">
        <f>IF(C20="","",IFERROR(VLOOKUP(C20,'01_Setup'!$B$19:$D$28,3,FALSE),""))</f>
        <v/>
      </c>
      <c r="F20" s="21"/>
      <c r="G20" s="21"/>
      <c r="H20" s="21"/>
      <c r="I20" s="21"/>
      <c r="J20" s="21"/>
      <c r="K20" s="21"/>
      <c r="L20" s="22"/>
      <c r="M20" s="21"/>
      <c r="N20" s="25" t="str">
        <f>IF(OR(G20="",H20=""),"",IFERROR(VLOOKUP(G20&amp;"|"&amp;H20,'15_Lifecycle_Library'!$A$7:$K$35,4,FALSE),""))</f>
        <v/>
      </c>
      <c r="O20" s="21"/>
      <c r="P20" s="25" t="str">
        <f t="shared" si="1"/>
        <v/>
      </c>
      <c r="Q20" s="21"/>
      <c r="R20" s="25" t="str">
        <f>IF(Q20="","",IFERROR(VLOOKUP(Q20,'16_Assumptions'!$A$15:$D$19,4,FALSE),0))</f>
        <v/>
      </c>
      <c r="S20" s="25" t="str">
        <f>IF(C20="","",IF(M20&lt;&gt;"",M20,IF(L20&lt;&gt;"",('01_Setup'!$B$6-L20)/365.25,"")))</f>
        <v/>
      </c>
      <c r="T20" s="25" t="str">
        <f t="shared" si="2"/>
        <v/>
      </c>
      <c r="U20" s="23"/>
      <c r="V20" s="25" t="str">
        <f>IF(OR(G20="",H20=""),"",IFERROR(VLOOKUP(G20&amp;"|"&amp;H20,'15_Lifecycle_Library'!$A$7:$K$35,6,FALSE),""))</f>
        <v/>
      </c>
      <c r="W20" s="27" t="str">
        <f>IF(V20="","",IFERROR(VLOOKUP(V20,'01_Setup'!$H$5:$I$9,2,FALSE),""))</f>
        <v/>
      </c>
      <c r="X20" s="27" t="str">
        <f>IF(C20="","",IF(OR(G20="",H20=""),'01_Setup'!$B$12,IFERROR(VLOOKUP(G20&amp;"|"&amp;H20,'15_Lifecycle_Library'!$A$7:$K$35,7,FALSE),'01_Setup'!$B$12)))</f>
        <v/>
      </c>
      <c r="Y20" s="25" t="str">
        <f>IF(T20="","",'01_Setup'!$B$5+ROUNDUP(T20,0))</f>
        <v/>
      </c>
      <c r="Z20" s="28" t="str">
        <f>IF(OR(U20="",Y20="",W20="",X20=""),"",U20*(1+W20)^(Y20-'01_Setup'!$B$5)*(1+X20))</f>
        <v/>
      </c>
      <c r="AA20" s="25" t="str">
        <f t="shared" si="3"/>
        <v/>
      </c>
      <c r="AB20" s="28" t="str">
        <f>IF(OR(U20="",AA20="",W20="",X20=""),"",U20*(1+W20)^(AA20-'01_Setup'!$B$5)*(1+X20))</f>
        <v/>
      </c>
      <c r="AC20" s="25" t="str">
        <f t="shared" si="4"/>
        <v/>
      </c>
      <c r="AD20" s="28" t="str">
        <f>IF(OR(U20="",AC20="",W20="",X20=""),"",U20*(1+W20)^(AC20-'01_Setup'!$B$5)*(1+X20))</f>
        <v/>
      </c>
      <c r="AE20" s="25" t="str">
        <f>IF(Y20="","",MAX(Y20+'01_Setup'!$B$10,'01_Setup'!$B$5))</f>
        <v/>
      </c>
      <c r="AF20" s="28" t="str">
        <f>IF(OR(U20="",AE20="",W20="",X20=""),"",U20*(1+W20)^(AE20-'01_Setup'!$B$5)*(1+X20))</f>
        <v/>
      </c>
      <c r="AG20" s="25" t="str">
        <f>IF(AA20="","",MAX(AA20+'01_Setup'!$B$10,'01_Setup'!$B$5))</f>
        <v/>
      </c>
      <c r="AH20" s="28" t="str">
        <f>IF(OR(U20="",AG20="",W20="",X20=""),"",U20*(1+W20)^(AG20-'01_Setup'!$B$5)*(1+X20))</f>
        <v/>
      </c>
      <c r="AI20" s="25" t="str">
        <f>IF(AC20="","",MAX(AC20+'01_Setup'!$B$10,'01_Setup'!$B$5))</f>
        <v/>
      </c>
      <c r="AJ20" s="28" t="str">
        <f>IF(OR(U20="",AI20="",W20="",X20=""),"",U20*(1+W20)^(AI20-'01_Setup'!$B$5)*(1+X20))</f>
        <v/>
      </c>
      <c r="AK20" s="25" t="str">
        <f>IF(Y20="","",Y20+'01_Setup'!$B$11)</f>
        <v/>
      </c>
      <c r="AL20" s="28" t="str">
        <f>IF(OR(U20="",AK20="",W20="",X20=""),"",U20*(1+W20)^(AK20-'01_Setup'!$B$5)*(1+X20))</f>
        <v/>
      </c>
      <c r="AM20" s="25" t="str">
        <f>IF(AA20="","",AA20+'01_Setup'!$B$11)</f>
        <v/>
      </c>
      <c r="AN20" s="28" t="str">
        <f>IF(OR(U20="",AM20="",W20="",X20=""),"",U20*(1+W20)^(AM20-'01_Setup'!$B$5)*(1+X20))</f>
        <v/>
      </c>
      <c r="AO20" s="25" t="str">
        <f>IF(AC20="","",AC20+'01_Setup'!$B$11)</f>
        <v/>
      </c>
      <c r="AP20" s="28" t="str">
        <f>IF(OR(U20="",AO20="",W20="",X20=""),"",U20*(1+W20)^(AO20-'01_Setup'!$B$5)*(1+X20))</f>
        <v/>
      </c>
      <c r="AQ20" s="22"/>
      <c r="AR20" s="25" t="str">
        <f>IF(OR(G20="",H20=""),"",IFERROR(VLOOKUP(G20&amp;"|"&amp;H20,'15_Lifecycle_Library'!$A$7:$K$35,5,FALSE),""))</f>
        <v/>
      </c>
      <c r="AS20" s="26" t="str">
        <f t="shared" si="5"/>
        <v/>
      </c>
      <c r="AT20" s="21"/>
      <c r="AU20" s="21"/>
      <c r="AV20" s="21"/>
    </row>
    <row r="21" spans="1:48">
      <c r="A21" s="25" t="str">
        <f t="shared" si="0"/>
        <v/>
      </c>
      <c r="B21" s="21"/>
      <c r="C21" s="21"/>
      <c r="D21" s="25" t="str">
        <f>IF(C21="","",IFERROR(VLOOKUP(C21,'01_Setup'!$B$19:$D$28,2,FALSE)&amp;"",""))</f>
        <v/>
      </c>
      <c r="E21" s="25" t="str">
        <f>IF(C21="","",IFERROR(VLOOKUP(C21,'01_Setup'!$B$19:$D$28,3,FALSE),""))</f>
        <v/>
      </c>
      <c r="F21" s="21"/>
      <c r="G21" s="21"/>
      <c r="H21" s="21"/>
      <c r="I21" s="21"/>
      <c r="J21" s="21"/>
      <c r="K21" s="21"/>
      <c r="L21" s="22"/>
      <c r="M21" s="21"/>
      <c r="N21" s="25" t="str">
        <f>IF(OR(G21="",H21=""),"",IFERROR(VLOOKUP(G21&amp;"|"&amp;H21,'15_Lifecycle_Library'!$A$7:$K$35,4,FALSE),""))</f>
        <v/>
      </c>
      <c r="O21" s="21"/>
      <c r="P21" s="25" t="str">
        <f t="shared" si="1"/>
        <v/>
      </c>
      <c r="Q21" s="21"/>
      <c r="R21" s="25" t="str">
        <f>IF(Q21="","",IFERROR(VLOOKUP(Q21,'16_Assumptions'!$A$15:$D$19,4,FALSE),0))</f>
        <v/>
      </c>
      <c r="S21" s="25" t="str">
        <f>IF(C21="","",IF(M21&lt;&gt;"",M21,IF(L21&lt;&gt;"",('01_Setup'!$B$6-L21)/365.25,"")))</f>
        <v/>
      </c>
      <c r="T21" s="25" t="str">
        <f t="shared" si="2"/>
        <v/>
      </c>
      <c r="U21" s="23"/>
      <c r="V21" s="25" t="str">
        <f>IF(OR(G21="",H21=""),"",IFERROR(VLOOKUP(G21&amp;"|"&amp;H21,'15_Lifecycle_Library'!$A$7:$K$35,6,FALSE),""))</f>
        <v/>
      </c>
      <c r="W21" s="27" t="str">
        <f>IF(V21="","",IFERROR(VLOOKUP(V21,'01_Setup'!$H$5:$I$9,2,FALSE),""))</f>
        <v/>
      </c>
      <c r="X21" s="27" t="str">
        <f>IF(C21="","",IF(OR(G21="",H21=""),'01_Setup'!$B$12,IFERROR(VLOOKUP(G21&amp;"|"&amp;H21,'15_Lifecycle_Library'!$A$7:$K$35,7,FALSE),'01_Setup'!$B$12)))</f>
        <v/>
      </c>
      <c r="Y21" s="25" t="str">
        <f>IF(T21="","",'01_Setup'!$B$5+ROUNDUP(T21,0))</f>
        <v/>
      </c>
      <c r="Z21" s="28" t="str">
        <f>IF(OR(U21="",Y21="",W21="",X21=""),"",U21*(1+W21)^(Y21-'01_Setup'!$B$5)*(1+X21))</f>
        <v/>
      </c>
      <c r="AA21" s="25" t="str">
        <f t="shared" si="3"/>
        <v/>
      </c>
      <c r="AB21" s="28" t="str">
        <f>IF(OR(U21="",AA21="",W21="",X21=""),"",U21*(1+W21)^(AA21-'01_Setup'!$B$5)*(1+X21))</f>
        <v/>
      </c>
      <c r="AC21" s="25" t="str">
        <f t="shared" si="4"/>
        <v/>
      </c>
      <c r="AD21" s="28" t="str">
        <f>IF(OR(U21="",AC21="",W21="",X21=""),"",U21*(1+W21)^(AC21-'01_Setup'!$B$5)*(1+X21))</f>
        <v/>
      </c>
      <c r="AE21" s="25" t="str">
        <f>IF(Y21="","",MAX(Y21+'01_Setup'!$B$10,'01_Setup'!$B$5))</f>
        <v/>
      </c>
      <c r="AF21" s="28" t="str">
        <f>IF(OR(U21="",AE21="",W21="",X21=""),"",U21*(1+W21)^(AE21-'01_Setup'!$B$5)*(1+X21))</f>
        <v/>
      </c>
      <c r="AG21" s="25" t="str">
        <f>IF(AA21="","",MAX(AA21+'01_Setup'!$B$10,'01_Setup'!$B$5))</f>
        <v/>
      </c>
      <c r="AH21" s="28" t="str">
        <f>IF(OR(U21="",AG21="",W21="",X21=""),"",U21*(1+W21)^(AG21-'01_Setup'!$B$5)*(1+X21))</f>
        <v/>
      </c>
      <c r="AI21" s="25" t="str">
        <f>IF(AC21="","",MAX(AC21+'01_Setup'!$B$10,'01_Setup'!$B$5))</f>
        <v/>
      </c>
      <c r="AJ21" s="28" t="str">
        <f>IF(OR(U21="",AI21="",W21="",X21=""),"",U21*(1+W21)^(AI21-'01_Setup'!$B$5)*(1+X21))</f>
        <v/>
      </c>
      <c r="AK21" s="25" t="str">
        <f>IF(Y21="","",Y21+'01_Setup'!$B$11)</f>
        <v/>
      </c>
      <c r="AL21" s="28" t="str">
        <f>IF(OR(U21="",AK21="",W21="",X21=""),"",U21*(1+W21)^(AK21-'01_Setup'!$B$5)*(1+X21))</f>
        <v/>
      </c>
      <c r="AM21" s="25" t="str">
        <f>IF(AA21="","",AA21+'01_Setup'!$B$11)</f>
        <v/>
      </c>
      <c r="AN21" s="28" t="str">
        <f>IF(OR(U21="",AM21="",W21="",X21=""),"",U21*(1+W21)^(AM21-'01_Setup'!$B$5)*(1+X21))</f>
        <v/>
      </c>
      <c r="AO21" s="25" t="str">
        <f>IF(AC21="","",AC21+'01_Setup'!$B$11)</f>
        <v/>
      </c>
      <c r="AP21" s="28" t="str">
        <f>IF(OR(U21="",AO21="",W21="",X21=""),"",U21*(1+W21)^(AO21-'01_Setup'!$B$5)*(1+X21))</f>
        <v/>
      </c>
      <c r="AQ21" s="22"/>
      <c r="AR21" s="25" t="str">
        <f>IF(OR(G21="",H21=""),"",IFERROR(VLOOKUP(G21&amp;"|"&amp;H21,'15_Lifecycle_Library'!$A$7:$K$35,5,FALSE),""))</f>
        <v/>
      </c>
      <c r="AS21" s="26" t="str">
        <f t="shared" si="5"/>
        <v/>
      </c>
      <c r="AT21" s="21"/>
      <c r="AU21" s="21"/>
      <c r="AV21" s="21"/>
    </row>
    <row r="22" spans="1:48">
      <c r="A22" s="25" t="str">
        <f t="shared" si="0"/>
        <v/>
      </c>
      <c r="B22" s="21"/>
      <c r="C22" s="21"/>
      <c r="D22" s="25" t="str">
        <f>IF(C22="","",IFERROR(VLOOKUP(C22,'01_Setup'!$B$19:$D$28,2,FALSE)&amp;"",""))</f>
        <v/>
      </c>
      <c r="E22" s="25" t="str">
        <f>IF(C22="","",IFERROR(VLOOKUP(C22,'01_Setup'!$B$19:$D$28,3,FALSE),""))</f>
        <v/>
      </c>
      <c r="F22" s="21"/>
      <c r="G22" s="21"/>
      <c r="H22" s="21"/>
      <c r="I22" s="21"/>
      <c r="J22" s="21"/>
      <c r="K22" s="21"/>
      <c r="L22" s="22"/>
      <c r="M22" s="21"/>
      <c r="N22" s="25" t="str">
        <f>IF(OR(G22="",H22=""),"",IFERROR(VLOOKUP(G22&amp;"|"&amp;H22,'15_Lifecycle_Library'!$A$7:$K$35,4,FALSE),""))</f>
        <v/>
      </c>
      <c r="O22" s="21"/>
      <c r="P22" s="25" t="str">
        <f t="shared" si="1"/>
        <v/>
      </c>
      <c r="Q22" s="21"/>
      <c r="R22" s="25" t="str">
        <f>IF(Q22="","",IFERROR(VLOOKUP(Q22,'16_Assumptions'!$A$15:$D$19,4,FALSE),0))</f>
        <v/>
      </c>
      <c r="S22" s="25" t="str">
        <f>IF(C22="","",IF(M22&lt;&gt;"",M22,IF(L22&lt;&gt;"",('01_Setup'!$B$6-L22)/365.25,"")))</f>
        <v/>
      </c>
      <c r="T22" s="25" t="str">
        <f t="shared" si="2"/>
        <v/>
      </c>
      <c r="U22" s="23"/>
      <c r="V22" s="25" t="str">
        <f>IF(OR(G22="",H22=""),"",IFERROR(VLOOKUP(G22&amp;"|"&amp;H22,'15_Lifecycle_Library'!$A$7:$K$35,6,FALSE),""))</f>
        <v/>
      </c>
      <c r="W22" s="27" t="str">
        <f>IF(V22="","",IFERROR(VLOOKUP(V22,'01_Setup'!$H$5:$I$9,2,FALSE),""))</f>
        <v/>
      </c>
      <c r="X22" s="27" t="str">
        <f>IF(C22="","",IF(OR(G22="",H22=""),'01_Setup'!$B$12,IFERROR(VLOOKUP(G22&amp;"|"&amp;H22,'15_Lifecycle_Library'!$A$7:$K$35,7,FALSE),'01_Setup'!$B$12)))</f>
        <v/>
      </c>
      <c r="Y22" s="25" t="str">
        <f>IF(T22="","",'01_Setup'!$B$5+ROUNDUP(T22,0))</f>
        <v/>
      </c>
      <c r="Z22" s="28" t="str">
        <f>IF(OR(U22="",Y22="",W22="",X22=""),"",U22*(1+W22)^(Y22-'01_Setup'!$B$5)*(1+X22))</f>
        <v/>
      </c>
      <c r="AA22" s="25" t="str">
        <f t="shared" si="3"/>
        <v/>
      </c>
      <c r="AB22" s="28" t="str">
        <f>IF(OR(U22="",AA22="",W22="",X22=""),"",U22*(1+W22)^(AA22-'01_Setup'!$B$5)*(1+X22))</f>
        <v/>
      </c>
      <c r="AC22" s="25" t="str">
        <f t="shared" si="4"/>
        <v/>
      </c>
      <c r="AD22" s="28" t="str">
        <f>IF(OR(U22="",AC22="",W22="",X22=""),"",U22*(1+W22)^(AC22-'01_Setup'!$B$5)*(1+X22))</f>
        <v/>
      </c>
      <c r="AE22" s="25" t="str">
        <f>IF(Y22="","",MAX(Y22+'01_Setup'!$B$10,'01_Setup'!$B$5))</f>
        <v/>
      </c>
      <c r="AF22" s="28" t="str">
        <f>IF(OR(U22="",AE22="",W22="",X22=""),"",U22*(1+W22)^(AE22-'01_Setup'!$B$5)*(1+X22))</f>
        <v/>
      </c>
      <c r="AG22" s="25" t="str">
        <f>IF(AA22="","",MAX(AA22+'01_Setup'!$B$10,'01_Setup'!$B$5))</f>
        <v/>
      </c>
      <c r="AH22" s="28" t="str">
        <f>IF(OR(U22="",AG22="",W22="",X22=""),"",U22*(1+W22)^(AG22-'01_Setup'!$B$5)*(1+X22))</f>
        <v/>
      </c>
      <c r="AI22" s="25" t="str">
        <f>IF(AC22="","",MAX(AC22+'01_Setup'!$B$10,'01_Setup'!$B$5))</f>
        <v/>
      </c>
      <c r="AJ22" s="28" t="str">
        <f>IF(OR(U22="",AI22="",W22="",X22=""),"",U22*(1+W22)^(AI22-'01_Setup'!$B$5)*(1+X22))</f>
        <v/>
      </c>
      <c r="AK22" s="25" t="str">
        <f>IF(Y22="","",Y22+'01_Setup'!$B$11)</f>
        <v/>
      </c>
      <c r="AL22" s="28" t="str">
        <f>IF(OR(U22="",AK22="",W22="",X22=""),"",U22*(1+W22)^(AK22-'01_Setup'!$B$5)*(1+X22))</f>
        <v/>
      </c>
      <c r="AM22" s="25" t="str">
        <f>IF(AA22="","",AA22+'01_Setup'!$B$11)</f>
        <v/>
      </c>
      <c r="AN22" s="28" t="str">
        <f>IF(OR(U22="",AM22="",W22="",X22=""),"",U22*(1+W22)^(AM22-'01_Setup'!$B$5)*(1+X22))</f>
        <v/>
      </c>
      <c r="AO22" s="25" t="str">
        <f>IF(AC22="","",AC22+'01_Setup'!$B$11)</f>
        <v/>
      </c>
      <c r="AP22" s="28" t="str">
        <f>IF(OR(U22="",AO22="",W22="",X22=""),"",U22*(1+W22)^(AO22-'01_Setup'!$B$5)*(1+X22))</f>
        <v/>
      </c>
      <c r="AQ22" s="22"/>
      <c r="AR22" s="25" t="str">
        <f>IF(OR(G22="",H22=""),"",IFERROR(VLOOKUP(G22&amp;"|"&amp;H22,'15_Lifecycle_Library'!$A$7:$K$35,5,FALSE),""))</f>
        <v/>
      </c>
      <c r="AS22" s="26" t="str">
        <f t="shared" si="5"/>
        <v/>
      </c>
      <c r="AT22" s="21"/>
      <c r="AU22" s="21"/>
      <c r="AV22" s="21"/>
    </row>
    <row r="23" spans="1:48">
      <c r="A23" s="25" t="str">
        <f t="shared" si="0"/>
        <v/>
      </c>
      <c r="B23" s="21"/>
      <c r="C23" s="21"/>
      <c r="D23" s="25" t="str">
        <f>IF(C23="","",IFERROR(VLOOKUP(C23,'01_Setup'!$B$19:$D$28,2,FALSE)&amp;"",""))</f>
        <v/>
      </c>
      <c r="E23" s="25" t="str">
        <f>IF(C23="","",IFERROR(VLOOKUP(C23,'01_Setup'!$B$19:$D$28,3,FALSE),""))</f>
        <v/>
      </c>
      <c r="F23" s="21"/>
      <c r="G23" s="21"/>
      <c r="H23" s="21"/>
      <c r="I23" s="21"/>
      <c r="J23" s="21"/>
      <c r="K23" s="21"/>
      <c r="L23" s="22"/>
      <c r="M23" s="21"/>
      <c r="N23" s="25" t="str">
        <f>IF(OR(G23="",H23=""),"",IFERROR(VLOOKUP(G23&amp;"|"&amp;H23,'15_Lifecycle_Library'!$A$7:$K$35,4,FALSE),""))</f>
        <v/>
      </c>
      <c r="O23" s="21"/>
      <c r="P23" s="25" t="str">
        <f t="shared" si="1"/>
        <v/>
      </c>
      <c r="Q23" s="21"/>
      <c r="R23" s="25" t="str">
        <f>IF(Q23="","",IFERROR(VLOOKUP(Q23,'16_Assumptions'!$A$15:$D$19,4,FALSE),0))</f>
        <v/>
      </c>
      <c r="S23" s="25" t="str">
        <f>IF(C23="","",IF(M23&lt;&gt;"",M23,IF(L23&lt;&gt;"",('01_Setup'!$B$6-L23)/365.25,"")))</f>
        <v/>
      </c>
      <c r="T23" s="25" t="str">
        <f t="shared" si="2"/>
        <v/>
      </c>
      <c r="U23" s="23"/>
      <c r="V23" s="25" t="str">
        <f>IF(OR(G23="",H23=""),"",IFERROR(VLOOKUP(G23&amp;"|"&amp;H23,'15_Lifecycle_Library'!$A$7:$K$35,6,FALSE),""))</f>
        <v/>
      </c>
      <c r="W23" s="27" t="str">
        <f>IF(V23="","",IFERROR(VLOOKUP(V23,'01_Setup'!$H$5:$I$9,2,FALSE),""))</f>
        <v/>
      </c>
      <c r="X23" s="27" t="str">
        <f>IF(C23="","",IF(OR(G23="",H23=""),'01_Setup'!$B$12,IFERROR(VLOOKUP(G23&amp;"|"&amp;H23,'15_Lifecycle_Library'!$A$7:$K$35,7,FALSE),'01_Setup'!$B$12)))</f>
        <v/>
      </c>
      <c r="Y23" s="25" t="str">
        <f>IF(T23="","",'01_Setup'!$B$5+ROUNDUP(T23,0))</f>
        <v/>
      </c>
      <c r="Z23" s="28" t="str">
        <f>IF(OR(U23="",Y23="",W23="",X23=""),"",U23*(1+W23)^(Y23-'01_Setup'!$B$5)*(1+X23))</f>
        <v/>
      </c>
      <c r="AA23" s="25" t="str">
        <f t="shared" si="3"/>
        <v/>
      </c>
      <c r="AB23" s="28" t="str">
        <f>IF(OR(U23="",AA23="",W23="",X23=""),"",U23*(1+W23)^(AA23-'01_Setup'!$B$5)*(1+X23))</f>
        <v/>
      </c>
      <c r="AC23" s="25" t="str">
        <f t="shared" si="4"/>
        <v/>
      </c>
      <c r="AD23" s="28" t="str">
        <f>IF(OR(U23="",AC23="",W23="",X23=""),"",U23*(1+W23)^(AC23-'01_Setup'!$B$5)*(1+X23))</f>
        <v/>
      </c>
      <c r="AE23" s="25" t="str">
        <f>IF(Y23="","",MAX(Y23+'01_Setup'!$B$10,'01_Setup'!$B$5))</f>
        <v/>
      </c>
      <c r="AF23" s="28" t="str">
        <f>IF(OR(U23="",AE23="",W23="",X23=""),"",U23*(1+W23)^(AE23-'01_Setup'!$B$5)*(1+X23))</f>
        <v/>
      </c>
      <c r="AG23" s="25" t="str">
        <f>IF(AA23="","",MAX(AA23+'01_Setup'!$B$10,'01_Setup'!$B$5))</f>
        <v/>
      </c>
      <c r="AH23" s="28" t="str">
        <f>IF(OR(U23="",AG23="",W23="",X23=""),"",U23*(1+W23)^(AG23-'01_Setup'!$B$5)*(1+X23))</f>
        <v/>
      </c>
      <c r="AI23" s="25" t="str">
        <f>IF(AC23="","",MAX(AC23+'01_Setup'!$B$10,'01_Setup'!$B$5))</f>
        <v/>
      </c>
      <c r="AJ23" s="28" t="str">
        <f>IF(OR(U23="",AI23="",W23="",X23=""),"",U23*(1+W23)^(AI23-'01_Setup'!$B$5)*(1+X23))</f>
        <v/>
      </c>
      <c r="AK23" s="25" t="str">
        <f>IF(Y23="","",Y23+'01_Setup'!$B$11)</f>
        <v/>
      </c>
      <c r="AL23" s="28" t="str">
        <f>IF(OR(U23="",AK23="",W23="",X23=""),"",U23*(1+W23)^(AK23-'01_Setup'!$B$5)*(1+X23))</f>
        <v/>
      </c>
      <c r="AM23" s="25" t="str">
        <f>IF(AA23="","",AA23+'01_Setup'!$B$11)</f>
        <v/>
      </c>
      <c r="AN23" s="28" t="str">
        <f>IF(OR(U23="",AM23="",W23="",X23=""),"",U23*(1+W23)^(AM23-'01_Setup'!$B$5)*(1+X23))</f>
        <v/>
      </c>
      <c r="AO23" s="25" t="str">
        <f>IF(AC23="","",AC23+'01_Setup'!$B$11)</f>
        <v/>
      </c>
      <c r="AP23" s="28" t="str">
        <f>IF(OR(U23="",AO23="",W23="",X23=""),"",U23*(1+W23)^(AO23-'01_Setup'!$B$5)*(1+X23))</f>
        <v/>
      </c>
      <c r="AQ23" s="22"/>
      <c r="AR23" s="25" t="str">
        <f>IF(OR(G23="",H23=""),"",IFERROR(VLOOKUP(G23&amp;"|"&amp;H23,'15_Lifecycle_Library'!$A$7:$K$35,5,FALSE),""))</f>
        <v/>
      </c>
      <c r="AS23" s="26" t="str">
        <f t="shared" si="5"/>
        <v/>
      </c>
      <c r="AT23" s="21"/>
      <c r="AU23" s="21"/>
      <c r="AV23" s="21"/>
    </row>
    <row r="24" spans="1:48">
      <c r="A24" s="25" t="str">
        <f t="shared" si="0"/>
        <v/>
      </c>
      <c r="B24" s="21"/>
      <c r="C24" s="21"/>
      <c r="D24" s="25" t="str">
        <f>IF(C24="","",IFERROR(VLOOKUP(C24,'01_Setup'!$B$19:$D$28,2,FALSE)&amp;"",""))</f>
        <v/>
      </c>
      <c r="E24" s="25" t="str">
        <f>IF(C24="","",IFERROR(VLOOKUP(C24,'01_Setup'!$B$19:$D$28,3,FALSE),""))</f>
        <v/>
      </c>
      <c r="F24" s="21"/>
      <c r="G24" s="21"/>
      <c r="H24" s="21"/>
      <c r="I24" s="21"/>
      <c r="J24" s="21"/>
      <c r="K24" s="21"/>
      <c r="L24" s="22"/>
      <c r="M24" s="21"/>
      <c r="N24" s="25" t="str">
        <f>IF(OR(G24="",H24=""),"",IFERROR(VLOOKUP(G24&amp;"|"&amp;H24,'15_Lifecycle_Library'!$A$7:$K$35,4,FALSE),""))</f>
        <v/>
      </c>
      <c r="O24" s="21"/>
      <c r="P24" s="25" t="str">
        <f t="shared" si="1"/>
        <v/>
      </c>
      <c r="Q24" s="21"/>
      <c r="R24" s="25" t="str">
        <f>IF(Q24="","",IFERROR(VLOOKUP(Q24,'16_Assumptions'!$A$15:$D$19,4,FALSE),0))</f>
        <v/>
      </c>
      <c r="S24" s="25" t="str">
        <f>IF(C24="","",IF(M24&lt;&gt;"",M24,IF(L24&lt;&gt;"",('01_Setup'!$B$6-L24)/365.25,"")))</f>
        <v/>
      </c>
      <c r="T24" s="25" t="str">
        <f t="shared" si="2"/>
        <v/>
      </c>
      <c r="U24" s="23"/>
      <c r="V24" s="25" t="str">
        <f>IF(OR(G24="",H24=""),"",IFERROR(VLOOKUP(G24&amp;"|"&amp;H24,'15_Lifecycle_Library'!$A$7:$K$35,6,FALSE),""))</f>
        <v/>
      </c>
      <c r="W24" s="27" t="str">
        <f>IF(V24="","",IFERROR(VLOOKUP(V24,'01_Setup'!$H$5:$I$9,2,FALSE),""))</f>
        <v/>
      </c>
      <c r="X24" s="27" t="str">
        <f>IF(C24="","",IF(OR(G24="",H24=""),'01_Setup'!$B$12,IFERROR(VLOOKUP(G24&amp;"|"&amp;H24,'15_Lifecycle_Library'!$A$7:$K$35,7,FALSE),'01_Setup'!$B$12)))</f>
        <v/>
      </c>
      <c r="Y24" s="25" t="str">
        <f>IF(T24="","",'01_Setup'!$B$5+ROUNDUP(T24,0))</f>
        <v/>
      </c>
      <c r="Z24" s="28" t="str">
        <f>IF(OR(U24="",Y24="",W24="",X24=""),"",U24*(1+W24)^(Y24-'01_Setup'!$B$5)*(1+X24))</f>
        <v/>
      </c>
      <c r="AA24" s="25" t="str">
        <f t="shared" si="3"/>
        <v/>
      </c>
      <c r="AB24" s="28" t="str">
        <f>IF(OR(U24="",AA24="",W24="",X24=""),"",U24*(1+W24)^(AA24-'01_Setup'!$B$5)*(1+X24))</f>
        <v/>
      </c>
      <c r="AC24" s="25" t="str">
        <f t="shared" si="4"/>
        <v/>
      </c>
      <c r="AD24" s="28" t="str">
        <f>IF(OR(U24="",AC24="",W24="",X24=""),"",U24*(1+W24)^(AC24-'01_Setup'!$B$5)*(1+X24))</f>
        <v/>
      </c>
      <c r="AE24" s="25" t="str">
        <f>IF(Y24="","",MAX(Y24+'01_Setup'!$B$10,'01_Setup'!$B$5))</f>
        <v/>
      </c>
      <c r="AF24" s="28" t="str">
        <f>IF(OR(U24="",AE24="",W24="",X24=""),"",U24*(1+W24)^(AE24-'01_Setup'!$B$5)*(1+X24))</f>
        <v/>
      </c>
      <c r="AG24" s="25" t="str">
        <f>IF(AA24="","",MAX(AA24+'01_Setup'!$B$10,'01_Setup'!$B$5))</f>
        <v/>
      </c>
      <c r="AH24" s="28" t="str">
        <f>IF(OR(U24="",AG24="",W24="",X24=""),"",U24*(1+W24)^(AG24-'01_Setup'!$B$5)*(1+X24))</f>
        <v/>
      </c>
      <c r="AI24" s="25" t="str">
        <f>IF(AC24="","",MAX(AC24+'01_Setup'!$B$10,'01_Setup'!$B$5))</f>
        <v/>
      </c>
      <c r="AJ24" s="28" t="str">
        <f>IF(OR(U24="",AI24="",W24="",X24=""),"",U24*(1+W24)^(AI24-'01_Setup'!$B$5)*(1+X24))</f>
        <v/>
      </c>
      <c r="AK24" s="25" t="str">
        <f>IF(Y24="","",Y24+'01_Setup'!$B$11)</f>
        <v/>
      </c>
      <c r="AL24" s="28" t="str">
        <f>IF(OR(U24="",AK24="",W24="",X24=""),"",U24*(1+W24)^(AK24-'01_Setup'!$B$5)*(1+X24))</f>
        <v/>
      </c>
      <c r="AM24" s="25" t="str">
        <f>IF(AA24="","",AA24+'01_Setup'!$B$11)</f>
        <v/>
      </c>
      <c r="AN24" s="28" t="str">
        <f>IF(OR(U24="",AM24="",W24="",X24=""),"",U24*(1+W24)^(AM24-'01_Setup'!$B$5)*(1+X24))</f>
        <v/>
      </c>
      <c r="AO24" s="25" t="str">
        <f>IF(AC24="","",AC24+'01_Setup'!$B$11)</f>
        <v/>
      </c>
      <c r="AP24" s="28" t="str">
        <f>IF(OR(U24="",AO24="",W24="",X24=""),"",U24*(1+W24)^(AO24-'01_Setup'!$B$5)*(1+X24))</f>
        <v/>
      </c>
      <c r="AQ24" s="22"/>
      <c r="AR24" s="25" t="str">
        <f>IF(OR(G24="",H24=""),"",IFERROR(VLOOKUP(G24&amp;"|"&amp;H24,'15_Lifecycle_Library'!$A$7:$K$35,5,FALSE),""))</f>
        <v/>
      </c>
      <c r="AS24" s="26" t="str">
        <f t="shared" si="5"/>
        <v/>
      </c>
      <c r="AT24" s="21"/>
      <c r="AU24" s="21"/>
      <c r="AV24" s="21"/>
    </row>
    <row r="25" spans="1:48">
      <c r="A25" s="25" t="str">
        <f t="shared" si="0"/>
        <v/>
      </c>
      <c r="B25" s="21"/>
      <c r="C25" s="21"/>
      <c r="D25" s="25" t="str">
        <f>IF(C25="","",IFERROR(VLOOKUP(C25,'01_Setup'!$B$19:$D$28,2,FALSE)&amp;"",""))</f>
        <v/>
      </c>
      <c r="E25" s="25" t="str">
        <f>IF(C25="","",IFERROR(VLOOKUP(C25,'01_Setup'!$B$19:$D$28,3,FALSE),""))</f>
        <v/>
      </c>
      <c r="F25" s="21"/>
      <c r="G25" s="21"/>
      <c r="H25" s="21"/>
      <c r="I25" s="21"/>
      <c r="J25" s="21"/>
      <c r="K25" s="21"/>
      <c r="L25" s="22"/>
      <c r="M25" s="21"/>
      <c r="N25" s="25" t="str">
        <f>IF(OR(G25="",H25=""),"",IFERROR(VLOOKUP(G25&amp;"|"&amp;H25,'15_Lifecycle_Library'!$A$7:$K$35,4,FALSE),""))</f>
        <v/>
      </c>
      <c r="O25" s="21"/>
      <c r="P25" s="25" t="str">
        <f t="shared" si="1"/>
        <v/>
      </c>
      <c r="Q25" s="21"/>
      <c r="R25" s="25" t="str">
        <f>IF(Q25="","",IFERROR(VLOOKUP(Q25,'16_Assumptions'!$A$15:$D$19,4,FALSE),0))</f>
        <v/>
      </c>
      <c r="S25" s="25" t="str">
        <f>IF(C25="","",IF(M25&lt;&gt;"",M25,IF(L25&lt;&gt;"",('01_Setup'!$B$6-L25)/365.25,"")))</f>
        <v/>
      </c>
      <c r="T25" s="25" t="str">
        <f t="shared" si="2"/>
        <v/>
      </c>
      <c r="U25" s="23"/>
      <c r="V25" s="25" t="str">
        <f>IF(OR(G25="",H25=""),"",IFERROR(VLOOKUP(G25&amp;"|"&amp;H25,'15_Lifecycle_Library'!$A$7:$K$35,6,FALSE),""))</f>
        <v/>
      </c>
      <c r="W25" s="27" t="str">
        <f>IF(V25="","",IFERROR(VLOOKUP(V25,'01_Setup'!$H$5:$I$9,2,FALSE),""))</f>
        <v/>
      </c>
      <c r="X25" s="27" t="str">
        <f>IF(C25="","",IF(OR(G25="",H25=""),'01_Setup'!$B$12,IFERROR(VLOOKUP(G25&amp;"|"&amp;H25,'15_Lifecycle_Library'!$A$7:$K$35,7,FALSE),'01_Setup'!$B$12)))</f>
        <v/>
      </c>
      <c r="Y25" s="25" t="str">
        <f>IF(T25="","",'01_Setup'!$B$5+ROUNDUP(T25,0))</f>
        <v/>
      </c>
      <c r="Z25" s="28" t="str">
        <f>IF(OR(U25="",Y25="",W25="",X25=""),"",U25*(1+W25)^(Y25-'01_Setup'!$B$5)*(1+X25))</f>
        <v/>
      </c>
      <c r="AA25" s="25" t="str">
        <f t="shared" si="3"/>
        <v/>
      </c>
      <c r="AB25" s="28" t="str">
        <f>IF(OR(U25="",AA25="",W25="",X25=""),"",U25*(1+W25)^(AA25-'01_Setup'!$B$5)*(1+X25))</f>
        <v/>
      </c>
      <c r="AC25" s="25" t="str">
        <f t="shared" si="4"/>
        <v/>
      </c>
      <c r="AD25" s="28" t="str">
        <f>IF(OR(U25="",AC25="",W25="",X25=""),"",U25*(1+W25)^(AC25-'01_Setup'!$B$5)*(1+X25))</f>
        <v/>
      </c>
      <c r="AE25" s="25" t="str">
        <f>IF(Y25="","",MAX(Y25+'01_Setup'!$B$10,'01_Setup'!$B$5))</f>
        <v/>
      </c>
      <c r="AF25" s="28" t="str">
        <f>IF(OR(U25="",AE25="",W25="",X25=""),"",U25*(1+W25)^(AE25-'01_Setup'!$B$5)*(1+X25))</f>
        <v/>
      </c>
      <c r="AG25" s="25" t="str">
        <f>IF(AA25="","",MAX(AA25+'01_Setup'!$B$10,'01_Setup'!$B$5))</f>
        <v/>
      </c>
      <c r="AH25" s="28" t="str">
        <f>IF(OR(U25="",AG25="",W25="",X25=""),"",U25*(1+W25)^(AG25-'01_Setup'!$B$5)*(1+X25))</f>
        <v/>
      </c>
      <c r="AI25" s="25" t="str">
        <f>IF(AC25="","",MAX(AC25+'01_Setup'!$B$10,'01_Setup'!$B$5))</f>
        <v/>
      </c>
      <c r="AJ25" s="28" t="str">
        <f>IF(OR(U25="",AI25="",W25="",X25=""),"",U25*(1+W25)^(AI25-'01_Setup'!$B$5)*(1+X25))</f>
        <v/>
      </c>
      <c r="AK25" s="25" t="str">
        <f>IF(Y25="","",Y25+'01_Setup'!$B$11)</f>
        <v/>
      </c>
      <c r="AL25" s="28" t="str">
        <f>IF(OR(U25="",AK25="",W25="",X25=""),"",U25*(1+W25)^(AK25-'01_Setup'!$B$5)*(1+X25))</f>
        <v/>
      </c>
      <c r="AM25" s="25" t="str">
        <f>IF(AA25="","",AA25+'01_Setup'!$B$11)</f>
        <v/>
      </c>
      <c r="AN25" s="28" t="str">
        <f>IF(OR(U25="",AM25="",W25="",X25=""),"",U25*(1+W25)^(AM25-'01_Setup'!$B$5)*(1+X25))</f>
        <v/>
      </c>
      <c r="AO25" s="25" t="str">
        <f>IF(AC25="","",AC25+'01_Setup'!$B$11)</f>
        <v/>
      </c>
      <c r="AP25" s="28" t="str">
        <f>IF(OR(U25="",AO25="",W25="",X25=""),"",U25*(1+W25)^(AO25-'01_Setup'!$B$5)*(1+X25))</f>
        <v/>
      </c>
      <c r="AQ25" s="22"/>
      <c r="AR25" s="25" t="str">
        <f>IF(OR(G25="",H25=""),"",IFERROR(VLOOKUP(G25&amp;"|"&amp;H25,'15_Lifecycle_Library'!$A$7:$K$35,5,FALSE),""))</f>
        <v/>
      </c>
      <c r="AS25" s="26" t="str">
        <f t="shared" si="5"/>
        <v/>
      </c>
      <c r="AT25" s="21"/>
      <c r="AU25" s="21"/>
      <c r="AV25" s="21"/>
    </row>
    <row r="26" spans="1:48">
      <c r="A26" s="25" t="str">
        <f t="shared" si="0"/>
        <v/>
      </c>
      <c r="B26" s="21"/>
      <c r="C26" s="21"/>
      <c r="D26" s="25" t="str">
        <f>IF(C26="","",IFERROR(VLOOKUP(C26,'01_Setup'!$B$19:$D$28,2,FALSE)&amp;"",""))</f>
        <v/>
      </c>
      <c r="E26" s="25" t="str">
        <f>IF(C26="","",IFERROR(VLOOKUP(C26,'01_Setup'!$B$19:$D$28,3,FALSE),""))</f>
        <v/>
      </c>
      <c r="F26" s="21"/>
      <c r="G26" s="21"/>
      <c r="H26" s="21"/>
      <c r="I26" s="21"/>
      <c r="J26" s="21"/>
      <c r="K26" s="21"/>
      <c r="L26" s="22"/>
      <c r="M26" s="21"/>
      <c r="N26" s="25" t="str">
        <f>IF(OR(G26="",H26=""),"",IFERROR(VLOOKUP(G26&amp;"|"&amp;H26,'15_Lifecycle_Library'!$A$7:$K$35,4,FALSE),""))</f>
        <v/>
      </c>
      <c r="O26" s="21"/>
      <c r="P26" s="25" t="str">
        <f t="shared" si="1"/>
        <v/>
      </c>
      <c r="Q26" s="21"/>
      <c r="R26" s="25" t="str">
        <f>IF(Q26="","",IFERROR(VLOOKUP(Q26,'16_Assumptions'!$A$15:$D$19,4,FALSE),0))</f>
        <v/>
      </c>
      <c r="S26" s="25" t="str">
        <f>IF(C26="","",IF(M26&lt;&gt;"",M26,IF(L26&lt;&gt;"",('01_Setup'!$B$6-L26)/365.25,"")))</f>
        <v/>
      </c>
      <c r="T26" s="25" t="str">
        <f t="shared" si="2"/>
        <v/>
      </c>
      <c r="U26" s="23"/>
      <c r="V26" s="25" t="str">
        <f>IF(OR(G26="",H26=""),"",IFERROR(VLOOKUP(G26&amp;"|"&amp;H26,'15_Lifecycle_Library'!$A$7:$K$35,6,FALSE),""))</f>
        <v/>
      </c>
      <c r="W26" s="27" t="str">
        <f>IF(V26="","",IFERROR(VLOOKUP(V26,'01_Setup'!$H$5:$I$9,2,FALSE),""))</f>
        <v/>
      </c>
      <c r="X26" s="27" t="str">
        <f>IF(C26="","",IF(OR(G26="",H26=""),'01_Setup'!$B$12,IFERROR(VLOOKUP(G26&amp;"|"&amp;H26,'15_Lifecycle_Library'!$A$7:$K$35,7,FALSE),'01_Setup'!$B$12)))</f>
        <v/>
      </c>
      <c r="Y26" s="25" t="str">
        <f>IF(T26="","",'01_Setup'!$B$5+ROUNDUP(T26,0))</f>
        <v/>
      </c>
      <c r="Z26" s="28" t="str">
        <f>IF(OR(U26="",Y26="",W26="",X26=""),"",U26*(1+W26)^(Y26-'01_Setup'!$B$5)*(1+X26))</f>
        <v/>
      </c>
      <c r="AA26" s="25" t="str">
        <f t="shared" si="3"/>
        <v/>
      </c>
      <c r="AB26" s="28" t="str">
        <f>IF(OR(U26="",AA26="",W26="",X26=""),"",U26*(1+W26)^(AA26-'01_Setup'!$B$5)*(1+X26))</f>
        <v/>
      </c>
      <c r="AC26" s="25" t="str">
        <f t="shared" si="4"/>
        <v/>
      </c>
      <c r="AD26" s="28" t="str">
        <f>IF(OR(U26="",AC26="",W26="",X26=""),"",U26*(1+W26)^(AC26-'01_Setup'!$B$5)*(1+X26))</f>
        <v/>
      </c>
      <c r="AE26" s="25" t="str">
        <f>IF(Y26="","",MAX(Y26+'01_Setup'!$B$10,'01_Setup'!$B$5))</f>
        <v/>
      </c>
      <c r="AF26" s="28" t="str">
        <f>IF(OR(U26="",AE26="",W26="",X26=""),"",U26*(1+W26)^(AE26-'01_Setup'!$B$5)*(1+X26))</f>
        <v/>
      </c>
      <c r="AG26" s="25" t="str">
        <f>IF(AA26="","",MAX(AA26+'01_Setup'!$B$10,'01_Setup'!$B$5))</f>
        <v/>
      </c>
      <c r="AH26" s="28" t="str">
        <f>IF(OR(U26="",AG26="",W26="",X26=""),"",U26*(1+W26)^(AG26-'01_Setup'!$B$5)*(1+X26))</f>
        <v/>
      </c>
      <c r="AI26" s="25" t="str">
        <f>IF(AC26="","",MAX(AC26+'01_Setup'!$B$10,'01_Setup'!$B$5))</f>
        <v/>
      </c>
      <c r="AJ26" s="28" t="str">
        <f>IF(OR(U26="",AI26="",W26="",X26=""),"",U26*(1+W26)^(AI26-'01_Setup'!$B$5)*(1+X26))</f>
        <v/>
      </c>
      <c r="AK26" s="25" t="str">
        <f>IF(Y26="","",Y26+'01_Setup'!$B$11)</f>
        <v/>
      </c>
      <c r="AL26" s="28" t="str">
        <f>IF(OR(U26="",AK26="",W26="",X26=""),"",U26*(1+W26)^(AK26-'01_Setup'!$B$5)*(1+X26))</f>
        <v/>
      </c>
      <c r="AM26" s="25" t="str">
        <f>IF(AA26="","",AA26+'01_Setup'!$B$11)</f>
        <v/>
      </c>
      <c r="AN26" s="28" t="str">
        <f>IF(OR(U26="",AM26="",W26="",X26=""),"",U26*(1+W26)^(AM26-'01_Setup'!$B$5)*(1+X26))</f>
        <v/>
      </c>
      <c r="AO26" s="25" t="str">
        <f>IF(AC26="","",AC26+'01_Setup'!$B$11)</f>
        <v/>
      </c>
      <c r="AP26" s="28" t="str">
        <f>IF(OR(U26="",AO26="",W26="",X26=""),"",U26*(1+W26)^(AO26-'01_Setup'!$B$5)*(1+X26))</f>
        <v/>
      </c>
      <c r="AQ26" s="22"/>
      <c r="AR26" s="25" t="str">
        <f>IF(OR(G26="",H26=""),"",IFERROR(VLOOKUP(G26&amp;"|"&amp;H26,'15_Lifecycle_Library'!$A$7:$K$35,5,FALSE),""))</f>
        <v/>
      </c>
      <c r="AS26" s="26" t="str">
        <f t="shared" si="5"/>
        <v/>
      </c>
      <c r="AT26" s="21"/>
      <c r="AU26" s="21"/>
      <c r="AV26" s="21"/>
    </row>
    <row r="27" spans="1:48">
      <c r="A27" s="25" t="str">
        <f t="shared" si="0"/>
        <v/>
      </c>
      <c r="B27" s="21"/>
      <c r="C27" s="21"/>
      <c r="D27" s="25" t="str">
        <f>IF(C27="","",IFERROR(VLOOKUP(C27,'01_Setup'!$B$19:$D$28,2,FALSE)&amp;"",""))</f>
        <v/>
      </c>
      <c r="E27" s="25" t="str">
        <f>IF(C27="","",IFERROR(VLOOKUP(C27,'01_Setup'!$B$19:$D$28,3,FALSE),""))</f>
        <v/>
      </c>
      <c r="F27" s="21"/>
      <c r="G27" s="21"/>
      <c r="H27" s="21"/>
      <c r="I27" s="21"/>
      <c r="J27" s="21"/>
      <c r="K27" s="21"/>
      <c r="L27" s="22"/>
      <c r="M27" s="21"/>
      <c r="N27" s="25" t="str">
        <f>IF(OR(G27="",H27=""),"",IFERROR(VLOOKUP(G27&amp;"|"&amp;H27,'15_Lifecycle_Library'!$A$7:$K$35,4,FALSE),""))</f>
        <v/>
      </c>
      <c r="O27" s="21"/>
      <c r="P27" s="25" t="str">
        <f t="shared" si="1"/>
        <v/>
      </c>
      <c r="Q27" s="21"/>
      <c r="R27" s="25" t="str">
        <f>IF(Q27="","",IFERROR(VLOOKUP(Q27,'16_Assumptions'!$A$15:$D$19,4,FALSE),0))</f>
        <v/>
      </c>
      <c r="S27" s="25" t="str">
        <f>IF(C27="","",IF(M27&lt;&gt;"",M27,IF(L27&lt;&gt;"",('01_Setup'!$B$6-L27)/365.25,"")))</f>
        <v/>
      </c>
      <c r="T27" s="25" t="str">
        <f t="shared" si="2"/>
        <v/>
      </c>
      <c r="U27" s="23"/>
      <c r="V27" s="25" t="str">
        <f>IF(OR(G27="",H27=""),"",IFERROR(VLOOKUP(G27&amp;"|"&amp;H27,'15_Lifecycle_Library'!$A$7:$K$35,6,FALSE),""))</f>
        <v/>
      </c>
      <c r="W27" s="27" t="str">
        <f>IF(V27="","",IFERROR(VLOOKUP(V27,'01_Setup'!$H$5:$I$9,2,FALSE),""))</f>
        <v/>
      </c>
      <c r="X27" s="27" t="str">
        <f>IF(C27="","",IF(OR(G27="",H27=""),'01_Setup'!$B$12,IFERROR(VLOOKUP(G27&amp;"|"&amp;H27,'15_Lifecycle_Library'!$A$7:$K$35,7,FALSE),'01_Setup'!$B$12)))</f>
        <v/>
      </c>
      <c r="Y27" s="25" t="str">
        <f>IF(T27="","",'01_Setup'!$B$5+ROUNDUP(T27,0))</f>
        <v/>
      </c>
      <c r="Z27" s="28" t="str">
        <f>IF(OR(U27="",Y27="",W27="",X27=""),"",U27*(1+W27)^(Y27-'01_Setup'!$B$5)*(1+X27))</f>
        <v/>
      </c>
      <c r="AA27" s="25" t="str">
        <f t="shared" si="3"/>
        <v/>
      </c>
      <c r="AB27" s="28" t="str">
        <f>IF(OR(U27="",AA27="",W27="",X27=""),"",U27*(1+W27)^(AA27-'01_Setup'!$B$5)*(1+X27))</f>
        <v/>
      </c>
      <c r="AC27" s="25" t="str">
        <f t="shared" si="4"/>
        <v/>
      </c>
      <c r="AD27" s="28" t="str">
        <f>IF(OR(U27="",AC27="",W27="",X27=""),"",U27*(1+W27)^(AC27-'01_Setup'!$B$5)*(1+X27))</f>
        <v/>
      </c>
      <c r="AE27" s="25" t="str">
        <f>IF(Y27="","",MAX(Y27+'01_Setup'!$B$10,'01_Setup'!$B$5))</f>
        <v/>
      </c>
      <c r="AF27" s="28" t="str">
        <f>IF(OR(U27="",AE27="",W27="",X27=""),"",U27*(1+W27)^(AE27-'01_Setup'!$B$5)*(1+X27))</f>
        <v/>
      </c>
      <c r="AG27" s="25" t="str">
        <f>IF(AA27="","",MAX(AA27+'01_Setup'!$B$10,'01_Setup'!$B$5))</f>
        <v/>
      </c>
      <c r="AH27" s="28" t="str">
        <f>IF(OR(U27="",AG27="",W27="",X27=""),"",U27*(1+W27)^(AG27-'01_Setup'!$B$5)*(1+X27))</f>
        <v/>
      </c>
      <c r="AI27" s="25" t="str">
        <f>IF(AC27="","",MAX(AC27+'01_Setup'!$B$10,'01_Setup'!$B$5))</f>
        <v/>
      </c>
      <c r="AJ27" s="28" t="str">
        <f>IF(OR(U27="",AI27="",W27="",X27=""),"",U27*(1+W27)^(AI27-'01_Setup'!$B$5)*(1+X27))</f>
        <v/>
      </c>
      <c r="AK27" s="25" t="str">
        <f>IF(Y27="","",Y27+'01_Setup'!$B$11)</f>
        <v/>
      </c>
      <c r="AL27" s="28" t="str">
        <f>IF(OR(U27="",AK27="",W27="",X27=""),"",U27*(1+W27)^(AK27-'01_Setup'!$B$5)*(1+X27))</f>
        <v/>
      </c>
      <c r="AM27" s="25" t="str">
        <f>IF(AA27="","",AA27+'01_Setup'!$B$11)</f>
        <v/>
      </c>
      <c r="AN27" s="28" t="str">
        <f>IF(OR(U27="",AM27="",W27="",X27=""),"",U27*(1+W27)^(AM27-'01_Setup'!$B$5)*(1+X27))</f>
        <v/>
      </c>
      <c r="AO27" s="25" t="str">
        <f>IF(AC27="","",AC27+'01_Setup'!$B$11)</f>
        <v/>
      </c>
      <c r="AP27" s="28" t="str">
        <f>IF(OR(U27="",AO27="",W27="",X27=""),"",U27*(1+W27)^(AO27-'01_Setup'!$B$5)*(1+X27))</f>
        <v/>
      </c>
      <c r="AQ27" s="22"/>
      <c r="AR27" s="25" t="str">
        <f>IF(OR(G27="",H27=""),"",IFERROR(VLOOKUP(G27&amp;"|"&amp;H27,'15_Lifecycle_Library'!$A$7:$K$35,5,FALSE),""))</f>
        <v/>
      </c>
      <c r="AS27" s="26" t="str">
        <f t="shared" si="5"/>
        <v/>
      </c>
      <c r="AT27" s="21"/>
      <c r="AU27" s="21"/>
      <c r="AV27" s="21"/>
    </row>
    <row r="28" spans="1:48">
      <c r="A28" s="25" t="str">
        <f t="shared" si="0"/>
        <v/>
      </c>
      <c r="B28" s="21"/>
      <c r="C28" s="21"/>
      <c r="D28" s="25" t="str">
        <f>IF(C28="","",IFERROR(VLOOKUP(C28,'01_Setup'!$B$19:$D$28,2,FALSE)&amp;"",""))</f>
        <v/>
      </c>
      <c r="E28" s="25" t="str">
        <f>IF(C28="","",IFERROR(VLOOKUP(C28,'01_Setup'!$B$19:$D$28,3,FALSE),""))</f>
        <v/>
      </c>
      <c r="F28" s="21"/>
      <c r="G28" s="21"/>
      <c r="H28" s="21"/>
      <c r="I28" s="21"/>
      <c r="J28" s="21"/>
      <c r="K28" s="21"/>
      <c r="L28" s="22"/>
      <c r="M28" s="21"/>
      <c r="N28" s="25" t="str">
        <f>IF(OR(G28="",H28=""),"",IFERROR(VLOOKUP(G28&amp;"|"&amp;H28,'15_Lifecycle_Library'!$A$7:$K$35,4,FALSE),""))</f>
        <v/>
      </c>
      <c r="O28" s="21"/>
      <c r="P28" s="25" t="str">
        <f t="shared" si="1"/>
        <v/>
      </c>
      <c r="Q28" s="21"/>
      <c r="R28" s="25" t="str">
        <f>IF(Q28="","",IFERROR(VLOOKUP(Q28,'16_Assumptions'!$A$15:$D$19,4,FALSE),0))</f>
        <v/>
      </c>
      <c r="S28" s="25" t="str">
        <f>IF(C28="","",IF(M28&lt;&gt;"",M28,IF(L28&lt;&gt;"",('01_Setup'!$B$6-L28)/365.25,"")))</f>
        <v/>
      </c>
      <c r="T28" s="25" t="str">
        <f t="shared" si="2"/>
        <v/>
      </c>
      <c r="U28" s="23"/>
      <c r="V28" s="25" t="str">
        <f>IF(OR(G28="",H28=""),"",IFERROR(VLOOKUP(G28&amp;"|"&amp;H28,'15_Lifecycle_Library'!$A$7:$K$35,6,FALSE),""))</f>
        <v/>
      </c>
      <c r="W28" s="27" t="str">
        <f>IF(V28="","",IFERROR(VLOOKUP(V28,'01_Setup'!$H$5:$I$9,2,FALSE),""))</f>
        <v/>
      </c>
      <c r="X28" s="27" t="str">
        <f>IF(C28="","",IF(OR(G28="",H28=""),'01_Setup'!$B$12,IFERROR(VLOOKUP(G28&amp;"|"&amp;H28,'15_Lifecycle_Library'!$A$7:$K$35,7,FALSE),'01_Setup'!$B$12)))</f>
        <v/>
      </c>
      <c r="Y28" s="25" t="str">
        <f>IF(T28="","",'01_Setup'!$B$5+ROUNDUP(T28,0))</f>
        <v/>
      </c>
      <c r="Z28" s="28" t="str">
        <f>IF(OR(U28="",Y28="",W28="",X28=""),"",U28*(1+W28)^(Y28-'01_Setup'!$B$5)*(1+X28))</f>
        <v/>
      </c>
      <c r="AA28" s="25" t="str">
        <f t="shared" si="3"/>
        <v/>
      </c>
      <c r="AB28" s="28" t="str">
        <f>IF(OR(U28="",AA28="",W28="",X28=""),"",U28*(1+W28)^(AA28-'01_Setup'!$B$5)*(1+X28))</f>
        <v/>
      </c>
      <c r="AC28" s="25" t="str">
        <f t="shared" si="4"/>
        <v/>
      </c>
      <c r="AD28" s="28" t="str">
        <f>IF(OR(U28="",AC28="",W28="",X28=""),"",U28*(1+W28)^(AC28-'01_Setup'!$B$5)*(1+X28))</f>
        <v/>
      </c>
      <c r="AE28" s="25" t="str">
        <f>IF(Y28="","",MAX(Y28+'01_Setup'!$B$10,'01_Setup'!$B$5))</f>
        <v/>
      </c>
      <c r="AF28" s="28" t="str">
        <f>IF(OR(U28="",AE28="",W28="",X28=""),"",U28*(1+W28)^(AE28-'01_Setup'!$B$5)*(1+X28))</f>
        <v/>
      </c>
      <c r="AG28" s="25" t="str">
        <f>IF(AA28="","",MAX(AA28+'01_Setup'!$B$10,'01_Setup'!$B$5))</f>
        <v/>
      </c>
      <c r="AH28" s="28" t="str">
        <f>IF(OR(U28="",AG28="",W28="",X28=""),"",U28*(1+W28)^(AG28-'01_Setup'!$B$5)*(1+X28))</f>
        <v/>
      </c>
      <c r="AI28" s="25" t="str">
        <f>IF(AC28="","",MAX(AC28+'01_Setup'!$B$10,'01_Setup'!$B$5))</f>
        <v/>
      </c>
      <c r="AJ28" s="28" t="str">
        <f>IF(OR(U28="",AI28="",W28="",X28=""),"",U28*(1+W28)^(AI28-'01_Setup'!$B$5)*(1+X28))</f>
        <v/>
      </c>
      <c r="AK28" s="25" t="str">
        <f>IF(Y28="","",Y28+'01_Setup'!$B$11)</f>
        <v/>
      </c>
      <c r="AL28" s="28" t="str">
        <f>IF(OR(U28="",AK28="",W28="",X28=""),"",U28*(1+W28)^(AK28-'01_Setup'!$B$5)*(1+X28))</f>
        <v/>
      </c>
      <c r="AM28" s="25" t="str">
        <f>IF(AA28="","",AA28+'01_Setup'!$B$11)</f>
        <v/>
      </c>
      <c r="AN28" s="28" t="str">
        <f>IF(OR(U28="",AM28="",W28="",X28=""),"",U28*(1+W28)^(AM28-'01_Setup'!$B$5)*(1+X28))</f>
        <v/>
      </c>
      <c r="AO28" s="25" t="str">
        <f>IF(AC28="","",AC28+'01_Setup'!$B$11)</f>
        <v/>
      </c>
      <c r="AP28" s="28" t="str">
        <f>IF(OR(U28="",AO28="",W28="",X28=""),"",U28*(1+W28)^(AO28-'01_Setup'!$B$5)*(1+X28))</f>
        <v/>
      </c>
      <c r="AQ28" s="22"/>
      <c r="AR28" s="25" t="str">
        <f>IF(OR(G28="",H28=""),"",IFERROR(VLOOKUP(G28&amp;"|"&amp;H28,'15_Lifecycle_Library'!$A$7:$K$35,5,FALSE),""))</f>
        <v/>
      </c>
      <c r="AS28" s="26" t="str">
        <f t="shared" si="5"/>
        <v/>
      </c>
      <c r="AT28" s="21"/>
      <c r="AU28" s="21"/>
      <c r="AV28" s="21"/>
    </row>
    <row r="29" spans="1:48">
      <c r="A29" s="25" t="str">
        <f t="shared" si="0"/>
        <v/>
      </c>
      <c r="B29" s="21"/>
      <c r="C29" s="21"/>
      <c r="D29" s="25" t="str">
        <f>IF(C29="","",IFERROR(VLOOKUP(C29,'01_Setup'!$B$19:$D$28,2,FALSE)&amp;"",""))</f>
        <v/>
      </c>
      <c r="E29" s="25" t="str">
        <f>IF(C29="","",IFERROR(VLOOKUP(C29,'01_Setup'!$B$19:$D$28,3,FALSE),""))</f>
        <v/>
      </c>
      <c r="F29" s="21"/>
      <c r="G29" s="21"/>
      <c r="H29" s="21"/>
      <c r="I29" s="21"/>
      <c r="J29" s="21"/>
      <c r="K29" s="21"/>
      <c r="L29" s="22"/>
      <c r="M29" s="21"/>
      <c r="N29" s="25" t="str">
        <f>IF(OR(G29="",H29=""),"",IFERROR(VLOOKUP(G29&amp;"|"&amp;H29,'15_Lifecycle_Library'!$A$7:$K$35,4,FALSE),""))</f>
        <v/>
      </c>
      <c r="O29" s="21"/>
      <c r="P29" s="25" t="str">
        <f t="shared" si="1"/>
        <v/>
      </c>
      <c r="Q29" s="21"/>
      <c r="R29" s="25" t="str">
        <f>IF(Q29="","",IFERROR(VLOOKUP(Q29,'16_Assumptions'!$A$15:$D$19,4,FALSE),0))</f>
        <v/>
      </c>
      <c r="S29" s="25" t="str">
        <f>IF(C29="","",IF(M29&lt;&gt;"",M29,IF(L29&lt;&gt;"",('01_Setup'!$B$6-L29)/365.25,"")))</f>
        <v/>
      </c>
      <c r="T29" s="25" t="str">
        <f t="shared" si="2"/>
        <v/>
      </c>
      <c r="U29" s="23"/>
      <c r="V29" s="25" t="str">
        <f>IF(OR(G29="",H29=""),"",IFERROR(VLOOKUP(G29&amp;"|"&amp;H29,'15_Lifecycle_Library'!$A$7:$K$35,6,FALSE),""))</f>
        <v/>
      </c>
      <c r="W29" s="27" t="str">
        <f>IF(V29="","",IFERROR(VLOOKUP(V29,'01_Setup'!$H$5:$I$9,2,FALSE),""))</f>
        <v/>
      </c>
      <c r="X29" s="27" t="str">
        <f>IF(C29="","",IF(OR(G29="",H29=""),'01_Setup'!$B$12,IFERROR(VLOOKUP(G29&amp;"|"&amp;H29,'15_Lifecycle_Library'!$A$7:$K$35,7,FALSE),'01_Setup'!$B$12)))</f>
        <v/>
      </c>
      <c r="Y29" s="25" t="str">
        <f>IF(T29="","",'01_Setup'!$B$5+ROUNDUP(T29,0))</f>
        <v/>
      </c>
      <c r="Z29" s="28" t="str">
        <f>IF(OR(U29="",Y29="",W29="",X29=""),"",U29*(1+W29)^(Y29-'01_Setup'!$B$5)*(1+X29))</f>
        <v/>
      </c>
      <c r="AA29" s="25" t="str">
        <f t="shared" si="3"/>
        <v/>
      </c>
      <c r="AB29" s="28" t="str">
        <f>IF(OR(U29="",AA29="",W29="",X29=""),"",U29*(1+W29)^(AA29-'01_Setup'!$B$5)*(1+X29))</f>
        <v/>
      </c>
      <c r="AC29" s="25" t="str">
        <f t="shared" si="4"/>
        <v/>
      </c>
      <c r="AD29" s="28" t="str">
        <f>IF(OR(U29="",AC29="",W29="",X29=""),"",U29*(1+W29)^(AC29-'01_Setup'!$B$5)*(1+X29))</f>
        <v/>
      </c>
      <c r="AE29" s="25" t="str">
        <f>IF(Y29="","",MAX(Y29+'01_Setup'!$B$10,'01_Setup'!$B$5))</f>
        <v/>
      </c>
      <c r="AF29" s="28" t="str">
        <f>IF(OR(U29="",AE29="",W29="",X29=""),"",U29*(1+W29)^(AE29-'01_Setup'!$B$5)*(1+X29))</f>
        <v/>
      </c>
      <c r="AG29" s="25" t="str">
        <f>IF(AA29="","",MAX(AA29+'01_Setup'!$B$10,'01_Setup'!$B$5))</f>
        <v/>
      </c>
      <c r="AH29" s="28" t="str">
        <f>IF(OR(U29="",AG29="",W29="",X29=""),"",U29*(1+W29)^(AG29-'01_Setup'!$B$5)*(1+X29))</f>
        <v/>
      </c>
      <c r="AI29" s="25" t="str">
        <f>IF(AC29="","",MAX(AC29+'01_Setup'!$B$10,'01_Setup'!$B$5))</f>
        <v/>
      </c>
      <c r="AJ29" s="28" t="str">
        <f>IF(OR(U29="",AI29="",W29="",X29=""),"",U29*(1+W29)^(AI29-'01_Setup'!$B$5)*(1+X29))</f>
        <v/>
      </c>
      <c r="AK29" s="25" t="str">
        <f>IF(Y29="","",Y29+'01_Setup'!$B$11)</f>
        <v/>
      </c>
      <c r="AL29" s="28" t="str">
        <f>IF(OR(U29="",AK29="",W29="",X29=""),"",U29*(1+W29)^(AK29-'01_Setup'!$B$5)*(1+X29))</f>
        <v/>
      </c>
      <c r="AM29" s="25" t="str">
        <f>IF(AA29="","",AA29+'01_Setup'!$B$11)</f>
        <v/>
      </c>
      <c r="AN29" s="28" t="str">
        <f>IF(OR(U29="",AM29="",W29="",X29=""),"",U29*(1+W29)^(AM29-'01_Setup'!$B$5)*(1+X29))</f>
        <v/>
      </c>
      <c r="AO29" s="25" t="str">
        <f>IF(AC29="","",AC29+'01_Setup'!$B$11)</f>
        <v/>
      </c>
      <c r="AP29" s="28" t="str">
        <f>IF(OR(U29="",AO29="",W29="",X29=""),"",U29*(1+W29)^(AO29-'01_Setup'!$B$5)*(1+X29))</f>
        <v/>
      </c>
      <c r="AQ29" s="22"/>
      <c r="AR29" s="25" t="str">
        <f>IF(OR(G29="",H29=""),"",IFERROR(VLOOKUP(G29&amp;"|"&amp;H29,'15_Lifecycle_Library'!$A$7:$K$35,5,FALSE),""))</f>
        <v/>
      </c>
      <c r="AS29" s="26" t="str">
        <f t="shared" si="5"/>
        <v/>
      </c>
      <c r="AT29" s="21"/>
      <c r="AU29" s="21"/>
      <c r="AV29" s="21"/>
    </row>
    <row r="30" spans="1:48">
      <c r="A30" s="25" t="str">
        <f t="shared" si="0"/>
        <v/>
      </c>
      <c r="B30" s="21"/>
      <c r="C30" s="21"/>
      <c r="D30" s="25" t="str">
        <f>IF(C30="","",IFERROR(VLOOKUP(C30,'01_Setup'!$B$19:$D$28,2,FALSE)&amp;"",""))</f>
        <v/>
      </c>
      <c r="E30" s="25" t="str">
        <f>IF(C30="","",IFERROR(VLOOKUP(C30,'01_Setup'!$B$19:$D$28,3,FALSE),""))</f>
        <v/>
      </c>
      <c r="F30" s="21"/>
      <c r="G30" s="21"/>
      <c r="H30" s="21"/>
      <c r="I30" s="21"/>
      <c r="J30" s="21"/>
      <c r="K30" s="21"/>
      <c r="L30" s="22"/>
      <c r="M30" s="21"/>
      <c r="N30" s="25" t="str">
        <f>IF(OR(G30="",H30=""),"",IFERROR(VLOOKUP(G30&amp;"|"&amp;H30,'15_Lifecycle_Library'!$A$7:$K$35,4,FALSE),""))</f>
        <v/>
      </c>
      <c r="O30" s="21"/>
      <c r="P30" s="25" t="str">
        <f t="shared" si="1"/>
        <v/>
      </c>
      <c r="Q30" s="21"/>
      <c r="R30" s="25" t="str">
        <f>IF(Q30="","",IFERROR(VLOOKUP(Q30,'16_Assumptions'!$A$15:$D$19,4,FALSE),0))</f>
        <v/>
      </c>
      <c r="S30" s="25" t="str">
        <f>IF(C30="","",IF(M30&lt;&gt;"",M30,IF(L30&lt;&gt;"",('01_Setup'!$B$6-L30)/365.25,"")))</f>
        <v/>
      </c>
      <c r="T30" s="25" t="str">
        <f t="shared" si="2"/>
        <v/>
      </c>
      <c r="U30" s="23"/>
      <c r="V30" s="25" t="str">
        <f>IF(OR(G30="",H30=""),"",IFERROR(VLOOKUP(G30&amp;"|"&amp;H30,'15_Lifecycle_Library'!$A$7:$K$35,6,FALSE),""))</f>
        <v/>
      </c>
      <c r="W30" s="27" t="str">
        <f>IF(V30="","",IFERROR(VLOOKUP(V30,'01_Setup'!$H$5:$I$9,2,FALSE),""))</f>
        <v/>
      </c>
      <c r="X30" s="27" t="str">
        <f>IF(C30="","",IF(OR(G30="",H30=""),'01_Setup'!$B$12,IFERROR(VLOOKUP(G30&amp;"|"&amp;H30,'15_Lifecycle_Library'!$A$7:$K$35,7,FALSE),'01_Setup'!$B$12)))</f>
        <v/>
      </c>
      <c r="Y30" s="25" t="str">
        <f>IF(T30="","",'01_Setup'!$B$5+ROUNDUP(T30,0))</f>
        <v/>
      </c>
      <c r="Z30" s="28" t="str">
        <f>IF(OR(U30="",Y30="",W30="",X30=""),"",U30*(1+W30)^(Y30-'01_Setup'!$B$5)*(1+X30))</f>
        <v/>
      </c>
      <c r="AA30" s="25" t="str">
        <f t="shared" si="3"/>
        <v/>
      </c>
      <c r="AB30" s="28" t="str">
        <f>IF(OR(U30="",AA30="",W30="",X30=""),"",U30*(1+W30)^(AA30-'01_Setup'!$B$5)*(1+X30))</f>
        <v/>
      </c>
      <c r="AC30" s="25" t="str">
        <f t="shared" si="4"/>
        <v/>
      </c>
      <c r="AD30" s="28" t="str">
        <f>IF(OR(U30="",AC30="",W30="",X30=""),"",U30*(1+W30)^(AC30-'01_Setup'!$B$5)*(1+X30))</f>
        <v/>
      </c>
      <c r="AE30" s="25" t="str">
        <f>IF(Y30="","",MAX(Y30+'01_Setup'!$B$10,'01_Setup'!$B$5))</f>
        <v/>
      </c>
      <c r="AF30" s="28" t="str">
        <f>IF(OR(U30="",AE30="",W30="",X30=""),"",U30*(1+W30)^(AE30-'01_Setup'!$B$5)*(1+X30))</f>
        <v/>
      </c>
      <c r="AG30" s="25" t="str">
        <f>IF(AA30="","",MAX(AA30+'01_Setup'!$B$10,'01_Setup'!$B$5))</f>
        <v/>
      </c>
      <c r="AH30" s="28" t="str">
        <f>IF(OR(U30="",AG30="",W30="",X30=""),"",U30*(1+W30)^(AG30-'01_Setup'!$B$5)*(1+X30))</f>
        <v/>
      </c>
      <c r="AI30" s="25" t="str">
        <f>IF(AC30="","",MAX(AC30+'01_Setup'!$B$10,'01_Setup'!$B$5))</f>
        <v/>
      </c>
      <c r="AJ30" s="28" t="str">
        <f>IF(OR(U30="",AI30="",W30="",X30=""),"",U30*(1+W30)^(AI30-'01_Setup'!$B$5)*(1+X30))</f>
        <v/>
      </c>
      <c r="AK30" s="25" t="str">
        <f>IF(Y30="","",Y30+'01_Setup'!$B$11)</f>
        <v/>
      </c>
      <c r="AL30" s="28" t="str">
        <f>IF(OR(U30="",AK30="",W30="",X30=""),"",U30*(1+W30)^(AK30-'01_Setup'!$B$5)*(1+X30))</f>
        <v/>
      </c>
      <c r="AM30" s="25" t="str">
        <f>IF(AA30="","",AA30+'01_Setup'!$B$11)</f>
        <v/>
      </c>
      <c r="AN30" s="28" t="str">
        <f>IF(OR(U30="",AM30="",W30="",X30=""),"",U30*(1+W30)^(AM30-'01_Setup'!$B$5)*(1+X30))</f>
        <v/>
      </c>
      <c r="AO30" s="25" t="str">
        <f>IF(AC30="","",AC30+'01_Setup'!$B$11)</f>
        <v/>
      </c>
      <c r="AP30" s="28" t="str">
        <f>IF(OR(U30="",AO30="",W30="",X30=""),"",U30*(1+W30)^(AO30-'01_Setup'!$B$5)*(1+X30))</f>
        <v/>
      </c>
      <c r="AQ30" s="22"/>
      <c r="AR30" s="25" t="str">
        <f>IF(OR(G30="",H30=""),"",IFERROR(VLOOKUP(G30&amp;"|"&amp;H30,'15_Lifecycle_Library'!$A$7:$K$35,5,FALSE),""))</f>
        <v/>
      </c>
      <c r="AS30" s="26" t="str">
        <f t="shared" si="5"/>
        <v/>
      </c>
      <c r="AT30" s="21"/>
      <c r="AU30" s="21"/>
      <c r="AV30" s="21"/>
    </row>
    <row r="31" spans="1:48">
      <c r="A31" s="25" t="str">
        <f t="shared" si="0"/>
        <v/>
      </c>
      <c r="B31" s="21"/>
      <c r="C31" s="21"/>
      <c r="D31" s="25" t="str">
        <f>IF(C31="","",IFERROR(VLOOKUP(C31,'01_Setup'!$B$19:$D$28,2,FALSE)&amp;"",""))</f>
        <v/>
      </c>
      <c r="E31" s="25" t="str">
        <f>IF(C31="","",IFERROR(VLOOKUP(C31,'01_Setup'!$B$19:$D$28,3,FALSE),""))</f>
        <v/>
      </c>
      <c r="F31" s="21"/>
      <c r="G31" s="21"/>
      <c r="H31" s="21"/>
      <c r="I31" s="21"/>
      <c r="J31" s="21"/>
      <c r="K31" s="21"/>
      <c r="L31" s="22"/>
      <c r="M31" s="21"/>
      <c r="N31" s="25" t="str">
        <f>IF(OR(G31="",H31=""),"",IFERROR(VLOOKUP(G31&amp;"|"&amp;H31,'15_Lifecycle_Library'!$A$7:$K$35,4,FALSE),""))</f>
        <v/>
      </c>
      <c r="O31" s="21"/>
      <c r="P31" s="25" t="str">
        <f t="shared" si="1"/>
        <v/>
      </c>
      <c r="Q31" s="21"/>
      <c r="R31" s="25" t="str">
        <f>IF(Q31="","",IFERROR(VLOOKUP(Q31,'16_Assumptions'!$A$15:$D$19,4,FALSE),0))</f>
        <v/>
      </c>
      <c r="S31" s="25" t="str">
        <f>IF(C31="","",IF(M31&lt;&gt;"",M31,IF(L31&lt;&gt;"",('01_Setup'!$B$6-L31)/365.25,"")))</f>
        <v/>
      </c>
      <c r="T31" s="25" t="str">
        <f t="shared" si="2"/>
        <v/>
      </c>
      <c r="U31" s="23"/>
      <c r="V31" s="25" t="str">
        <f>IF(OR(G31="",H31=""),"",IFERROR(VLOOKUP(G31&amp;"|"&amp;H31,'15_Lifecycle_Library'!$A$7:$K$35,6,FALSE),""))</f>
        <v/>
      </c>
      <c r="W31" s="27" t="str">
        <f>IF(V31="","",IFERROR(VLOOKUP(V31,'01_Setup'!$H$5:$I$9,2,FALSE),""))</f>
        <v/>
      </c>
      <c r="X31" s="27" t="str">
        <f>IF(C31="","",IF(OR(G31="",H31=""),'01_Setup'!$B$12,IFERROR(VLOOKUP(G31&amp;"|"&amp;H31,'15_Lifecycle_Library'!$A$7:$K$35,7,FALSE),'01_Setup'!$B$12)))</f>
        <v/>
      </c>
      <c r="Y31" s="25" t="str">
        <f>IF(T31="","",'01_Setup'!$B$5+ROUNDUP(T31,0))</f>
        <v/>
      </c>
      <c r="Z31" s="28" t="str">
        <f>IF(OR(U31="",Y31="",W31="",X31=""),"",U31*(1+W31)^(Y31-'01_Setup'!$B$5)*(1+X31))</f>
        <v/>
      </c>
      <c r="AA31" s="25" t="str">
        <f t="shared" si="3"/>
        <v/>
      </c>
      <c r="AB31" s="28" t="str">
        <f>IF(OR(U31="",AA31="",W31="",X31=""),"",U31*(1+W31)^(AA31-'01_Setup'!$B$5)*(1+X31))</f>
        <v/>
      </c>
      <c r="AC31" s="25" t="str">
        <f t="shared" si="4"/>
        <v/>
      </c>
      <c r="AD31" s="28" t="str">
        <f>IF(OR(U31="",AC31="",W31="",X31=""),"",U31*(1+W31)^(AC31-'01_Setup'!$B$5)*(1+X31))</f>
        <v/>
      </c>
      <c r="AE31" s="25" t="str">
        <f>IF(Y31="","",MAX(Y31+'01_Setup'!$B$10,'01_Setup'!$B$5))</f>
        <v/>
      </c>
      <c r="AF31" s="28" t="str">
        <f>IF(OR(U31="",AE31="",W31="",X31=""),"",U31*(1+W31)^(AE31-'01_Setup'!$B$5)*(1+X31))</f>
        <v/>
      </c>
      <c r="AG31" s="25" t="str">
        <f>IF(AA31="","",MAX(AA31+'01_Setup'!$B$10,'01_Setup'!$B$5))</f>
        <v/>
      </c>
      <c r="AH31" s="28" t="str">
        <f>IF(OR(U31="",AG31="",W31="",X31=""),"",U31*(1+W31)^(AG31-'01_Setup'!$B$5)*(1+X31))</f>
        <v/>
      </c>
      <c r="AI31" s="25" t="str">
        <f>IF(AC31="","",MAX(AC31+'01_Setup'!$B$10,'01_Setup'!$B$5))</f>
        <v/>
      </c>
      <c r="AJ31" s="28" t="str">
        <f>IF(OR(U31="",AI31="",W31="",X31=""),"",U31*(1+W31)^(AI31-'01_Setup'!$B$5)*(1+X31))</f>
        <v/>
      </c>
      <c r="AK31" s="25" t="str">
        <f>IF(Y31="","",Y31+'01_Setup'!$B$11)</f>
        <v/>
      </c>
      <c r="AL31" s="28" t="str">
        <f>IF(OR(U31="",AK31="",W31="",X31=""),"",U31*(1+W31)^(AK31-'01_Setup'!$B$5)*(1+X31))</f>
        <v/>
      </c>
      <c r="AM31" s="25" t="str">
        <f>IF(AA31="","",AA31+'01_Setup'!$B$11)</f>
        <v/>
      </c>
      <c r="AN31" s="28" t="str">
        <f>IF(OR(U31="",AM31="",W31="",X31=""),"",U31*(1+W31)^(AM31-'01_Setup'!$B$5)*(1+X31))</f>
        <v/>
      </c>
      <c r="AO31" s="25" t="str">
        <f>IF(AC31="","",AC31+'01_Setup'!$B$11)</f>
        <v/>
      </c>
      <c r="AP31" s="28" t="str">
        <f>IF(OR(U31="",AO31="",W31="",X31=""),"",U31*(1+W31)^(AO31-'01_Setup'!$B$5)*(1+X31))</f>
        <v/>
      </c>
      <c r="AQ31" s="22"/>
      <c r="AR31" s="25" t="str">
        <f>IF(OR(G31="",H31=""),"",IFERROR(VLOOKUP(G31&amp;"|"&amp;H31,'15_Lifecycle_Library'!$A$7:$K$35,5,FALSE),""))</f>
        <v/>
      </c>
      <c r="AS31" s="26" t="str">
        <f t="shared" si="5"/>
        <v/>
      </c>
      <c r="AT31" s="21"/>
      <c r="AU31" s="21"/>
      <c r="AV31" s="21"/>
    </row>
    <row r="32" spans="1:48">
      <c r="A32" s="25" t="str">
        <f t="shared" si="0"/>
        <v/>
      </c>
      <c r="B32" s="21"/>
      <c r="C32" s="21"/>
      <c r="D32" s="25" t="str">
        <f>IF(C32="","",IFERROR(VLOOKUP(C32,'01_Setup'!$B$19:$D$28,2,FALSE)&amp;"",""))</f>
        <v/>
      </c>
      <c r="E32" s="25" t="str">
        <f>IF(C32="","",IFERROR(VLOOKUP(C32,'01_Setup'!$B$19:$D$28,3,FALSE),""))</f>
        <v/>
      </c>
      <c r="F32" s="21"/>
      <c r="G32" s="21"/>
      <c r="H32" s="21"/>
      <c r="I32" s="21"/>
      <c r="J32" s="21"/>
      <c r="K32" s="21"/>
      <c r="L32" s="22"/>
      <c r="M32" s="21"/>
      <c r="N32" s="25" t="str">
        <f>IF(OR(G32="",H32=""),"",IFERROR(VLOOKUP(G32&amp;"|"&amp;H32,'15_Lifecycle_Library'!$A$7:$K$35,4,FALSE),""))</f>
        <v/>
      </c>
      <c r="O32" s="21"/>
      <c r="P32" s="25" t="str">
        <f t="shared" si="1"/>
        <v/>
      </c>
      <c r="Q32" s="21"/>
      <c r="R32" s="25" t="str">
        <f>IF(Q32="","",IFERROR(VLOOKUP(Q32,'16_Assumptions'!$A$15:$D$19,4,FALSE),0))</f>
        <v/>
      </c>
      <c r="S32" s="25" t="str">
        <f>IF(C32="","",IF(M32&lt;&gt;"",M32,IF(L32&lt;&gt;"",('01_Setup'!$B$6-L32)/365.25,"")))</f>
        <v/>
      </c>
      <c r="T32" s="25" t="str">
        <f t="shared" si="2"/>
        <v/>
      </c>
      <c r="U32" s="23"/>
      <c r="V32" s="25" t="str">
        <f>IF(OR(G32="",H32=""),"",IFERROR(VLOOKUP(G32&amp;"|"&amp;H32,'15_Lifecycle_Library'!$A$7:$K$35,6,FALSE),""))</f>
        <v/>
      </c>
      <c r="W32" s="27" t="str">
        <f>IF(V32="","",IFERROR(VLOOKUP(V32,'01_Setup'!$H$5:$I$9,2,FALSE),""))</f>
        <v/>
      </c>
      <c r="X32" s="27" t="str">
        <f>IF(C32="","",IF(OR(G32="",H32=""),'01_Setup'!$B$12,IFERROR(VLOOKUP(G32&amp;"|"&amp;H32,'15_Lifecycle_Library'!$A$7:$K$35,7,FALSE),'01_Setup'!$B$12)))</f>
        <v/>
      </c>
      <c r="Y32" s="25" t="str">
        <f>IF(T32="","",'01_Setup'!$B$5+ROUNDUP(T32,0))</f>
        <v/>
      </c>
      <c r="Z32" s="28" t="str">
        <f>IF(OR(U32="",Y32="",W32="",X32=""),"",U32*(1+W32)^(Y32-'01_Setup'!$B$5)*(1+X32))</f>
        <v/>
      </c>
      <c r="AA32" s="25" t="str">
        <f t="shared" si="3"/>
        <v/>
      </c>
      <c r="AB32" s="28" t="str">
        <f>IF(OR(U32="",AA32="",W32="",X32=""),"",U32*(1+W32)^(AA32-'01_Setup'!$B$5)*(1+X32))</f>
        <v/>
      </c>
      <c r="AC32" s="25" t="str">
        <f t="shared" si="4"/>
        <v/>
      </c>
      <c r="AD32" s="28" t="str">
        <f>IF(OR(U32="",AC32="",W32="",X32=""),"",U32*(1+W32)^(AC32-'01_Setup'!$B$5)*(1+X32))</f>
        <v/>
      </c>
      <c r="AE32" s="25" t="str">
        <f>IF(Y32="","",MAX(Y32+'01_Setup'!$B$10,'01_Setup'!$B$5))</f>
        <v/>
      </c>
      <c r="AF32" s="28" t="str">
        <f>IF(OR(U32="",AE32="",W32="",X32=""),"",U32*(1+W32)^(AE32-'01_Setup'!$B$5)*(1+X32))</f>
        <v/>
      </c>
      <c r="AG32" s="25" t="str">
        <f>IF(AA32="","",MAX(AA32+'01_Setup'!$B$10,'01_Setup'!$B$5))</f>
        <v/>
      </c>
      <c r="AH32" s="28" t="str">
        <f>IF(OR(U32="",AG32="",W32="",X32=""),"",U32*(1+W32)^(AG32-'01_Setup'!$B$5)*(1+X32))</f>
        <v/>
      </c>
      <c r="AI32" s="25" t="str">
        <f>IF(AC32="","",MAX(AC32+'01_Setup'!$B$10,'01_Setup'!$B$5))</f>
        <v/>
      </c>
      <c r="AJ32" s="28" t="str">
        <f>IF(OR(U32="",AI32="",W32="",X32=""),"",U32*(1+W32)^(AI32-'01_Setup'!$B$5)*(1+X32))</f>
        <v/>
      </c>
      <c r="AK32" s="25" t="str">
        <f>IF(Y32="","",Y32+'01_Setup'!$B$11)</f>
        <v/>
      </c>
      <c r="AL32" s="28" t="str">
        <f>IF(OR(U32="",AK32="",W32="",X32=""),"",U32*(1+W32)^(AK32-'01_Setup'!$B$5)*(1+X32))</f>
        <v/>
      </c>
      <c r="AM32" s="25" t="str">
        <f>IF(AA32="","",AA32+'01_Setup'!$B$11)</f>
        <v/>
      </c>
      <c r="AN32" s="28" t="str">
        <f>IF(OR(U32="",AM32="",W32="",X32=""),"",U32*(1+W32)^(AM32-'01_Setup'!$B$5)*(1+X32))</f>
        <v/>
      </c>
      <c r="AO32" s="25" t="str">
        <f>IF(AC32="","",AC32+'01_Setup'!$B$11)</f>
        <v/>
      </c>
      <c r="AP32" s="28" t="str">
        <f>IF(OR(U32="",AO32="",W32="",X32=""),"",U32*(1+W32)^(AO32-'01_Setup'!$B$5)*(1+X32))</f>
        <v/>
      </c>
      <c r="AQ32" s="22"/>
      <c r="AR32" s="25" t="str">
        <f>IF(OR(G32="",H32=""),"",IFERROR(VLOOKUP(G32&amp;"|"&amp;H32,'15_Lifecycle_Library'!$A$7:$K$35,5,FALSE),""))</f>
        <v/>
      </c>
      <c r="AS32" s="26" t="str">
        <f t="shared" si="5"/>
        <v/>
      </c>
      <c r="AT32" s="21"/>
      <c r="AU32" s="21"/>
      <c r="AV32" s="21"/>
    </row>
    <row r="33" spans="1:48">
      <c r="A33" s="25" t="str">
        <f t="shared" si="0"/>
        <v/>
      </c>
      <c r="B33" s="21"/>
      <c r="C33" s="21"/>
      <c r="D33" s="25" t="str">
        <f>IF(C33="","",IFERROR(VLOOKUP(C33,'01_Setup'!$B$19:$D$28,2,FALSE)&amp;"",""))</f>
        <v/>
      </c>
      <c r="E33" s="25" t="str">
        <f>IF(C33="","",IFERROR(VLOOKUP(C33,'01_Setup'!$B$19:$D$28,3,FALSE),""))</f>
        <v/>
      </c>
      <c r="F33" s="21"/>
      <c r="G33" s="21"/>
      <c r="H33" s="21"/>
      <c r="I33" s="21"/>
      <c r="J33" s="21"/>
      <c r="K33" s="21"/>
      <c r="L33" s="22"/>
      <c r="M33" s="21"/>
      <c r="N33" s="25" t="str">
        <f>IF(OR(G33="",H33=""),"",IFERROR(VLOOKUP(G33&amp;"|"&amp;H33,'15_Lifecycle_Library'!$A$7:$K$35,4,FALSE),""))</f>
        <v/>
      </c>
      <c r="O33" s="21"/>
      <c r="P33" s="25" t="str">
        <f t="shared" si="1"/>
        <v/>
      </c>
      <c r="Q33" s="21"/>
      <c r="R33" s="25" t="str">
        <f>IF(Q33="","",IFERROR(VLOOKUP(Q33,'16_Assumptions'!$A$15:$D$19,4,FALSE),0))</f>
        <v/>
      </c>
      <c r="S33" s="25" t="str">
        <f>IF(C33="","",IF(M33&lt;&gt;"",M33,IF(L33&lt;&gt;"",('01_Setup'!$B$6-L33)/365.25,"")))</f>
        <v/>
      </c>
      <c r="T33" s="25" t="str">
        <f t="shared" si="2"/>
        <v/>
      </c>
      <c r="U33" s="23"/>
      <c r="V33" s="25" t="str">
        <f>IF(OR(G33="",H33=""),"",IFERROR(VLOOKUP(G33&amp;"|"&amp;H33,'15_Lifecycle_Library'!$A$7:$K$35,6,FALSE),""))</f>
        <v/>
      </c>
      <c r="W33" s="27" t="str">
        <f>IF(V33="","",IFERROR(VLOOKUP(V33,'01_Setup'!$H$5:$I$9,2,FALSE),""))</f>
        <v/>
      </c>
      <c r="X33" s="27" t="str">
        <f>IF(C33="","",IF(OR(G33="",H33=""),'01_Setup'!$B$12,IFERROR(VLOOKUP(G33&amp;"|"&amp;H33,'15_Lifecycle_Library'!$A$7:$K$35,7,FALSE),'01_Setup'!$B$12)))</f>
        <v/>
      </c>
      <c r="Y33" s="25" t="str">
        <f>IF(T33="","",'01_Setup'!$B$5+ROUNDUP(T33,0))</f>
        <v/>
      </c>
      <c r="Z33" s="28" t="str">
        <f>IF(OR(U33="",Y33="",W33="",X33=""),"",U33*(1+W33)^(Y33-'01_Setup'!$B$5)*(1+X33))</f>
        <v/>
      </c>
      <c r="AA33" s="25" t="str">
        <f t="shared" si="3"/>
        <v/>
      </c>
      <c r="AB33" s="28" t="str">
        <f>IF(OR(U33="",AA33="",W33="",X33=""),"",U33*(1+W33)^(AA33-'01_Setup'!$B$5)*(1+X33))</f>
        <v/>
      </c>
      <c r="AC33" s="25" t="str">
        <f t="shared" si="4"/>
        <v/>
      </c>
      <c r="AD33" s="28" t="str">
        <f>IF(OR(U33="",AC33="",W33="",X33=""),"",U33*(1+W33)^(AC33-'01_Setup'!$B$5)*(1+X33))</f>
        <v/>
      </c>
      <c r="AE33" s="25" t="str">
        <f>IF(Y33="","",MAX(Y33+'01_Setup'!$B$10,'01_Setup'!$B$5))</f>
        <v/>
      </c>
      <c r="AF33" s="28" t="str">
        <f>IF(OR(U33="",AE33="",W33="",X33=""),"",U33*(1+W33)^(AE33-'01_Setup'!$B$5)*(1+X33))</f>
        <v/>
      </c>
      <c r="AG33" s="25" t="str">
        <f>IF(AA33="","",MAX(AA33+'01_Setup'!$B$10,'01_Setup'!$B$5))</f>
        <v/>
      </c>
      <c r="AH33" s="28" t="str">
        <f>IF(OR(U33="",AG33="",W33="",X33=""),"",U33*(1+W33)^(AG33-'01_Setup'!$B$5)*(1+X33))</f>
        <v/>
      </c>
      <c r="AI33" s="25" t="str">
        <f>IF(AC33="","",MAX(AC33+'01_Setup'!$B$10,'01_Setup'!$B$5))</f>
        <v/>
      </c>
      <c r="AJ33" s="28" t="str">
        <f>IF(OR(U33="",AI33="",W33="",X33=""),"",U33*(1+W33)^(AI33-'01_Setup'!$B$5)*(1+X33))</f>
        <v/>
      </c>
      <c r="AK33" s="25" t="str">
        <f>IF(Y33="","",Y33+'01_Setup'!$B$11)</f>
        <v/>
      </c>
      <c r="AL33" s="28" t="str">
        <f>IF(OR(U33="",AK33="",W33="",X33=""),"",U33*(1+W33)^(AK33-'01_Setup'!$B$5)*(1+X33))</f>
        <v/>
      </c>
      <c r="AM33" s="25" t="str">
        <f>IF(AA33="","",AA33+'01_Setup'!$B$11)</f>
        <v/>
      </c>
      <c r="AN33" s="28" t="str">
        <f>IF(OR(U33="",AM33="",W33="",X33=""),"",U33*(1+W33)^(AM33-'01_Setup'!$B$5)*(1+X33))</f>
        <v/>
      </c>
      <c r="AO33" s="25" t="str">
        <f>IF(AC33="","",AC33+'01_Setup'!$B$11)</f>
        <v/>
      </c>
      <c r="AP33" s="28" t="str">
        <f>IF(OR(U33="",AO33="",W33="",X33=""),"",U33*(1+W33)^(AO33-'01_Setup'!$B$5)*(1+X33))</f>
        <v/>
      </c>
      <c r="AQ33" s="22"/>
      <c r="AR33" s="25" t="str">
        <f>IF(OR(G33="",H33=""),"",IFERROR(VLOOKUP(G33&amp;"|"&amp;H33,'15_Lifecycle_Library'!$A$7:$K$35,5,FALSE),""))</f>
        <v/>
      </c>
      <c r="AS33" s="26" t="str">
        <f t="shared" si="5"/>
        <v/>
      </c>
      <c r="AT33" s="21"/>
      <c r="AU33" s="21"/>
      <c r="AV33" s="21"/>
    </row>
    <row r="34" spans="1:48">
      <c r="A34" s="25" t="str">
        <f t="shared" si="0"/>
        <v/>
      </c>
      <c r="B34" s="21"/>
      <c r="C34" s="21"/>
      <c r="D34" s="25" t="str">
        <f>IF(C34="","",IFERROR(VLOOKUP(C34,'01_Setup'!$B$19:$D$28,2,FALSE)&amp;"",""))</f>
        <v/>
      </c>
      <c r="E34" s="25" t="str">
        <f>IF(C34="","",IFERROR(VLOOKUP(C34,'01_Setup'!$B$19:$D$28,3,FALSE),""))</f>
        <v/>
      </c>
      <c r="F34" s="21"/>
      <c r="G34" s="21"/>
      <c r="H34" s="21"/>
      <c r="I34" s="21"/>
      <c r="J34" s="21"/>
      <c r="K34" s="21"/>
      <c r="L34" s="22"/>
      <c r="M34" s="21"/>
      <c r="N34" s="25" t="str">
        <f>IF(OR(G34="",H34=""),"",IFERROR(VLOOKUP(G34&amp;"|"&amp;H34,'15_Lifecycle_Library'!$A$7:$K$35,4,FALSE),""))</f>
        <v/>
      </c>
      <c r="O34" s="21"/>
      <c r="P34" s="25" t="str">
        <f t="shared" si="1"/>
        <v/>
      </c>
      <c r="Q34" s="21"/>
      <c r="R34" s="25" t="str">
        <f>IF(Q34="","",IFERROR(VLOOKUP(Q34,'16_Assumptions'!$A$15:$D$19,4,FALSE),0))</f>
        <v/>
      </c>
      <c r="S34" s="25" t="str">
        <f>IF(C34="","",IF(M34&lt;&gt;"",M34,IF(L34&lt;&gt;"",('01_Setup'!$B$6-L34)/365.25,"")))</f>
        <v/>
      </c>
      <c r="T34" s="25" t="str">
        <f t="shared" si="2"/>
        <v/>
      </c>
      <c r="U34" s="23"/>
      <c r="V34" s="25" t="str">
        <f>IF(OR(G34="",H34=""),"",IFERROR(VLOOKUP(G34&amp;"|"&amp;H34,'15_Lifecycle_Library'!$A$7:$K$35,6,FALSE),""))</f>
        <v/>
      </c>
      <c r="W34" s="27" t="str">
        <f>IF(V34="","",IFERROR(VLOOKUP(V34,'01_Setup'!$H$5:$I$9,2,FALSE),""))</f>
        <v/>
      </c>
      <c r="X34" s="27" t="str">
        <f>IF(C34="","",IF(OR(G34="",H34=""),'01_Setup'!$B$12,IFERROR(VLOOKUP(G34&amp;"|"&amp;H34,'15_Lifecycle_Library'!$A$7:$K$35,7,FALSE),'01_Setup'!$B$12)))</f>
        <v/>
      </c>
      <c r="Y34" s="25" t="str">
        <f>IF(T34="","",'01_Setup'!$B$5+ROUNDUP(T34,0))</f>
        <v/>
      </c>
      <c r="Z34" s="28" t="str">
        <f>IF(OR(U34="",Y34="",W34="",X34=""),"",U34*(1+W34)^(Y34-'01_Setup'!$B$5)*(1+X34))</f>
        <v/>
      </c>
      <c r="AA34" s="25" t="str">
        <f t="shared" si="3"/>
        <v/>
      </c>
      <c r="AB34" s="28" t="str">
        <f>IF(OR(U34="",AA34="",W34="",X34=""),"",U34*(1+W34)^(AA34-'01_Setup'!$B$5)*(1+X34))</f>
        <v/>
      </c>
      <c r="AC34" s="25" t="str">
        <f t="shared" si="4"/>
        <v/>
      </c>
      <c r="AD34" s="28" t="str">
        <f>IF(OR(U34="",AC34="",W34="",X34=""),"",U34*(1+W34)^(AC34-'01_Setup'!$B$5)*(1+X34))</f>
        <v/>
      </c>
      <c r="AE34" s="25" t="str">
        <f>IF(Y34="","",MAX(Y34+'01_Setup'!$B$10,'01_Setup'!$B$5))</f>
        <v/>
      </c>
      <c r="AF34" s="28" t="str">
        <f>IF(OR(U34="",AE34="",W34="",X34=""),"",U34*(1+W34)^(AE34-'01_Setup'!$B$5)*(1+X34))</f>
        <v/>
      </c>
      <c r="AG34" s="25" t="str">
        <f>IF(AA34="","",MAX(AA34+'01_Setup'!$B$10,'01_Setup'!$B$5))</f>
        <v/>
      </c>
      <c r="AH34" s="28" t="str">
        <f>IF(OR(U34="",AG34="",W34="",X34=""),"",U34*(1+W34)^(AG34-'01_Setup'!$B$5)*(1+X34))</f>
        <v/>
      </c>
      <c r="AI34" s="25" t="str">
        <f>IF(AC34="","",MAX(AC34+'01_Setup'!$B$10,'01_Setup'!$B$5))</f>
        <v/>
      </c>
      <c r="AJ34" s="28" t="str">
        <f>IF(OR(U34="",AI34="",W34="",X34=""),"",U34*(1+W34)^(AI34-'01_Setup'!$B$5)*(1+X34))</f>
        <v/>
      </c>
      <c r="AK34" s="25" t="str">
        <f>IF(Y34="","",Y34+'01_Setup'!$B$11)</f>
        <v/>
      </c>
      <c r="AL34" s="28" t="str">
        <f>IF(OR(U34="",AK34="",W34="",X34=""),"",U34*(1+W34)^(AK34-'01_Setup'!$B$5)*(1+X34))</f>
        <v/>
      </c>
      <c r="AM34" s="25" t="str">
        <f>IF(AA34="","",AA34+'01_Setup'!$B$11)</f>
        <v/>
      </c>
      <c r="AN34" s="28" t="str">
        <f>IF(OR(U34="",AM34="",W34="",X34=""),"",U34*(1+W34)^(AM34-'01_Setup'!$B$5)*(1+X34))</f>
        <v/>
      </c>
      <c r="AO34" s="25" t="str">
        <f>IF(AC34="","",AC34+'01_Setup'!$B$11)</f>
        <v/>
      </c>
      <c r="AP34" s="28" t="str">
        <f>IF(OR(U34="",AO34="",W34="",X34=""),"",U34*(1+W34)^(AO34-'01_Setup'!$B$5)*(1+X34))</f>
        <v/>
      </c>
      <c r="AQ34" s="22"/>
      <c r="AR34" s="25" t="str">
        <f>IF(OR(G34="",H34=""),"",IFERROR(VLOOKUP(G34&amp;"|"&amp;H34,'15_Lifecycle_Library'!$A$7:$K$35,5,FALSE),""))</f>
        <v/>
      </c>
      <c r="AS34" s="26" t="str">
        <f t="shared" si="5"/>
        <v/>
      </c>
      <c r="AT34" s="21"/>
      <c r="AU34" s="21"/>
      <c r="AV34" s="21"/>
    </row>
    <row r="35" spans="1:48">
      <c r="A35" s="25" t="str">
        <f t="shared" si="0"/>
        <v/>
      </c>
      <c r="B35" s="21"/>
      <c r="C35" s="21"/>
      <c r="D35" s="25" t="str">
        <f>IF(C35="","",IFERROR(VLOOKUP(C35,'01_Setup'!$B$19:$D$28,2,FALSE)&amp;"",""))</f>
        <v/>
      </c>
      <c r="E35" s="25" t="str">
        <f>IF(C35="","",IFERROR(VLOOKUP(C35,'01_Setup'!$B$19:$D$28,3,FALSE),""))</f>
        <v/>
      </c>
      <c r="F35" s="21"/>
      <c r="G35" s="21"/>
      <c r="H35" s="21"/>
      <c r="I35" s="21"/>
      <c r="J35" s="21"/>
      <c r="K35" s="21"/>
      <c r="L35" s="22"/>
      <c r="M35" s="21"/>
      <c r="N35" s="25" t="str">
        <f>IF(OR(G35="",H35=""),"",IFERROR(VLOOKUP(G35&amp;"|"&amp;H35,'15_Lifecycle_Library'!$A$7:$K$35,4,FALSE),""))</f>
        <v/>
      </c>
      <c r="O35" s="21"/>
      <c r="P35" s="25" t="str">
        <f t="shared" si="1"/>
        <v/>
      </c>
      <c r="Q35" s="21"/>
      <c r="R35" s="25" t="str">
        <f>IF(Q35="","",IFERROR(VLOOKUP(Q35,'16_Assumptions'!$A$15:$D$19,4,FALSE),0))</f>
        <v/>
      </c>
      <c r="S35" s="25" t="str">
        <f>IF(C35="","",IF(M35&lt;&gt;"",M35,IF(L35&lt;&gt;"",('01_Setup'!$B$6-L35)/365.25,"")))</f>
        <v/>
      </c>
      <c r="T35" s="25" t="str">
        <f t="shared" si="2"/>
        <v/>
      </c>
      <c r="U35" s="23"/>
      <c r="V35" s="25" t="str">
        <f>IF(OR(G35="",H35=""),"",IFERROR(VLOOKUP(G35&amp;"|"&amp;H35,'15_Lifecycle_Library'!$A$7:$K$35,6,FALSE),""))</f>
        <v/>
      </c>
      <c r="W35" s="27" t="str">
        <f>IF(V35="","",IFERROR(VLOOKUP(V35,'01_Setup'!$H$5:$I$9,2,FALSE),""))</f>
        <v/>
      </c>
      <c r="X35" s="27" t="str">
        <f>IF(C35="","",IF(OR(G35="",H35=""),'01_Setup'!$B$12,IFERROR(VLOOKUP(G35&amp;"|"&amp;H35,'15_Lifecycle_Library'!$A$7:$K$35,7,FALSE),'01_Setup'!$B$12)))</f>
        <v/>
      </c>
      <c r="Y35" s="25" t="str">
        <f>IF(T35="","",'01_Setup'!$B$5+ROUNDUP(T35,0))</f>
        <v/>
      </c>
      <c r="Z35" s="28" t="str">
        <f>IF(OR(U35="",Y35="",W35="",X35=""),"",U35*(1+W35)^(Y35-'01_Setup'!$B$5)*(1+X35))</f>
        <v/>
      </c>
      <c r="AA35" s="25" t="str">
        <f t="shared" si="3"/>
        <v/>
      </c>
      <c r="AB35" s="28" t="str">
        <f>IF(OR(U35="",AA35="",W35="",X35=""),"",U35*(1+W35)^(AA35-'01_Setup'!$B$5)*(1+X35))</f>
        <v/>
      </c>
      <c r="AC35" s="25" t="str">
        <f t="shared" si="4"/>
        <v/>
      </c>
      <c r="AD35" s="28" t="str">
        <f>IF(OR(U35="",AC35="",W35="",X35=""),"",U35*(1+W35)^(AC35-'01_Setup'!$B$5)*(1+X35))</f>
        <v/>
      </c>
      <c r="AE35" s="25" t="str">
        <f>IF(Y35="","",MAX(Y35+'01_Setup'!$B$10,'01_Setup'!$B$5))</f>
        <v/>
      </c>
      <c r="AF35" s="28" t="str">
        <f>IF(OR(U35="",AE35="",W35="",X35=""),"",U35*(1+W35)^(AE35-'01_Setup'!$B$5)*(1+X35))</f>
        <v/>
      </c>
      <c r="AG35" s="25" t="str">
        <f>IF(AA35="","",MAX(AA35+'01_Setup'!$B$10,'01_Setup'!$B$5))</f>
        <v/>
      </c>
      <c r="AH35" s="28" t="str">
        <f>IF(OR(U35="",AG35="",W35="",X35=""),"",U35*(1+W35)^(AG35-'01_Setup'!$B$5)*(1+X35))</f>
        <v/>
      </c>
      <c r="AI35" s="25" t="str">
        <f>IF(AC35="","",MAX(AC35+'01_Setup'!$B$10,'01_Setup'!$B$5))</f>
        <v/>
      </c>
      <c r="AJ35" s="28" t="str">
        <f>IF(OR(U35="",AI35="",W35="",X35=""),"",U35*(1+W35)^(AI35-'01_Setup'!$B$5)*(1+X35))</f>
        <v/>
      </c>
      <c r="AK35" s="25" t="str">
        <f>IF(Y35="","",Y35+'01_Setup'!$B$11)</f>
        <v/>
      </c>
      <c r="AL35" s="28" t="str">
        <f>IF(OR(U35="",AK35="",W35="",X35=""),"",U35*(1+W35)^(AK35-'01_Setup'!$B$5)*(1+X35))</f>
        <v/>
      </c>
      <c r="AM35" s="25" t="str">
        <f>IF(AA35="","",AA35+'01_Setup'!$B$11)</f>
        <v/>
      </c>
      <c r="AN35" s="28" t="str">
        <f>IF(OR(U35="",AM35="",W35="",X35=""),"",U35*(1+W35)^(AM35-'01_Setup'!$B$5)*(1+X35))</f>
        <v/>
      </c>
      <c r="AO35" s="25" t="str">
        <f>IF(AC35="","",AC35+'01_Setup'!$B$11)</f>
        <v/>
      </c>
      <c r="AP35" s="28" t="str">
        <f>IF(OR(U35="",AO35="",W35="",X35=""),"",U35*(1+W35)^(AO35-'01_Setup'!$B$5)*(1+X35))</f>
        <v/>
      </c>
      <c r="AQ35" s="22"/>
      <c r="AR35" s="25" t="str">
        <f>IF(OR(G35="",H35=""),"",IFERROR(VLOOKUP(G35&amp;"|"&amp;H35,'15_Lifecycle_Library'!$A$7:$K$35,5,FALSE),""))</f>
        <v/>
      </c>
      <c r="AS35" s="26" t="str">
        <f t="shared" si="5"/>
        <v/>
      </c>
      <c r="AT35" s="21"/>
      <c r="AU35" s="21"/>
      <c r="AV35" s="21"/>
    </row>
    <row r="36" spans="1:48">
      <c r="A36" s="25" t="str">
        <f t="shared" si="0"/>
        <v/>
      </c>
      <c r="B36" s="21"/>
      <c r="C36" s="21"/>
      <c r="D36" s="25" t="str">
        <f>IF(C36="","",IFERROR(VLOOKUP(C36,'01_Setup'!$B$19:$D$28,2,FALSE)&amp;"",""))</f>
        <v/>
      </c>
      <c r="E36" s="25" t="str">
        <f>IF(C36="","",IFERROR(VLOOKUP(C36,'01_Setup'!$B$19:$D$28,3,FALSE),""))</f>
        <v/>
      </c>
      <c r="F36" s="21"/>
      <c r="G36" s="21"/>
      <c r="H36" s="21"/>
      <c r="I36" s="21"/>
      <c r="J36" s="21"/>
      <c r="K36" s="21"/>
      <c r="L36" s="22"/>
      <c r="M36" s="21"/>
      <c r="N36" s="25" t="str">
        <f>IF(OR(G36="",H36=""),"",IFERROR(VLOOKUP(G36&amp;"|"&amp;H36,'15_Lifecycle_Library'!$A$7:$K$35,4,FALSE),""))</f>
        <v/>
      </c>
      <c r="O36" s="21"/>
      <c r="P36" s="25" t="str">
        <f t="shared" si="1"/>
        <v/>
      </c>
      <c r="Q36" s="21"/>
      <c r="R36" s="25" t="str">
        <f>IF(Q36="","",IFERROR(VLOOKUP(Q36,'16_Assumptions'!$A$15:$D$19,4,FALSE),0))</f>
        <v/>
      </c>
      <c r="S36" s="25" t="str">
        <f>IF(C36="","",IF(M36&lt;&gt;"",M36,IF(L36&lt;&gt;"",('01_Setup'!$B$6-L36)/365.25,"")))</f>
        <v/>
      </c>
      <c r="T36" s="25" t="str">
        <f t="shared" si="2"/>
        <v/>
      </c>
      <c r="U36" s="23"/>
      <c r="V36" s="25" t="str">
        <f>IF(OR(G36="",H36=""),"",IFERROR(VLOOKUP(G36&amp;"|"&amp;H36,'15_Lifecycle_Library'!$A$7:$K$35,6,FALSE),""))</f>
        <v/>
      </c>
      <c r="W36" s="27" t="str">
        <f>IF(V36="","",IFERROR(VLOOKUP(V36,'01_Setup'!$H$5:$I$9,2,FALSE),""))</f>
        <v/>
      </c>
      <c r="X36" s="27" t="str">
        <f>IF(C36="","",IF(OR(G36="",H36=""),'01_Setup'!$B$12,IFERROR(VLOOKUP(G36&amp;"|"&amp;H36,'15_Lifecycle_Library'!$A$7:$K$35,7,FALSE),'01_Setup'!$B$12)))</f>
        <v/>
      </c>
      <c r="Y36" s="25" t="str">
        <f>IF(T36="","",'01_Setup'!$B$5+ROUNDUP(T36,0))</f>
        <v/>
      </c>
      <c r="Z36" s="28" t="str">
        <f>IF(OR(U36="",Y36="",W36="",X36=""),"",U36*(1+W36)^(Y36-'01_Setup'!$B$5)*(1+X36))</f>
        <v/>
      </c>
      <c r="AA36" s="25" t="str">
        <f t="shared" si="3"/>
        <v/>
      </c>
      <c r="AB36" s="28" t="str">
        <f>IF(OR(U36="",AA36="",W36="",X36=""),"",U36*(1+W36)^(AA36-'01_Setup'!$B$5)*(1+X36))</f>
        <v/>
      </c>
      <c r="AC36" s="25" t="str">
        <f t="shared" si="4"/>
        <v/>
      </c>
      <c r="AD36" s="28" t="str">
        <f>IF(OR(U36="",AC36="",W36="",X36=""),"",U36*(1+W36)^(AC36-'01_Setup'!$B$5)*(1+X36))</f>
        <v/>
      </c>
      <c r="AE36" s="25" t="str">
        <f>IF(Y36="","",MAX(Y36+'01_Setup'!$B$10,'01_Setup'!$B$5))</f>
        <v/>
      </c>
      <c r="AF36" s="28" t="str">
        <f>IF(OR(U36="",AE36="",W36="",X36=""),"",U36*(1+W36)^(AE36-'01_Setup'!$B$5)*(1+X36))</f>
        <v/>
      </c>
      <c r="AG36" s="25" t="str">
        <f>IF(AA36="","",MAX(AA36+'01_Setup'!$B$10,'01_Setup'!$B$5))</f>
        <v/>
      </c>
      <c r="AH36" s="28" t="str">
        <f>IF(OR(U36="",AG36="",W36="",X36=""),"",U36*(1+W36)^(AG36-'01_Setup'!$B$5)*(1+X36))</f>
        <v/>
      </c>
      <c r="AI36" s="25" t="str">
        <f>IF(AC36="","",MAX(AC36+'01_Setup'!$B$10,'01_Setup'!$B$5))</f>
        <v/>
      </c>
      <c r="AJ36" s="28" t="str">
        <f>IF(OR(U36="",AI36="",W36="",X36=""),"",U36*(1+W36)^(AI36-'01_Setup'!$B$5)*(1+X36))</f>
        <v/>
      </c>
      <c r="AK36" s="25" t="str">
        <f>IF(Y36="","",Y36+'01_Setup'!$B$11)</f>
        <v/>
      </c>
      <c r="AL36" s="28" t="str">
        <f>IF(OR(U36="",AK36="",W36="",X36=""),"",U36*(1+W36)^(AK36-'01_Setup'!$B$5)*(1+X36))</f>
        <v/>
      </c>
      <c r="AM36" s="25" t="str">
        <f>IF(AA36="","",AA36+'01_Setup'!$B$11)</f>
        <v/>
      </c>
      <c r="AN36" s="28" t="str">
        <f>IF(OR(U36="",AM36="",W36="",X36=""),"",U36*(1+W36)^(AM36-'01_Setup'!$B$5)*(1+X36))</f>
        <v/>
      </c>
      <c r="AO36" s="25" t="str">
        <f>IF(AC36="","",AC36+'01_Setup'!$B$11)</f>
        <v/>
      </c>
      <c r="AP36" s="28" t="str">
        <f>IF(OR(U36="",AO36="",W36="",X36=""),"",U36*(1+W36)^(AO36-'01_Setup'!$B$5)*(1+X36))</f>
        <v/>
      </c>
      <c r="AQ36" s="22"/>
      <c r="AR36" s="25" t="str">
        <f>IF(OR(G36="",H36=""),"",IFERROR(VLOOKUP(G36&amp;"|"&amp;H36,'15_Lifecycle_Library'!$A$7:$K$35,5,FALSE),""))</f>
        <v/>
      </c>
      <c r="AS36" s="26" t="str">
        <f t="shared" si="5"/>
        <v/>
      </c>
      <c r="AT36" s="21"/>
      <c r="AU36" s="21"/>
      <c r="AV36" s="21"/>
    </row>
    <row r="37" spans="1:48">
      <c r="A37" s="25" t="str">
        <f t="shared" si="0"/>
        <v/>
      </c>
      <c r="B37" s="21"/>
      <c r="C37" s="21"/>
      <c r="D37" s="25" t="str">
        <f>IF(C37="","",IFERROR(VLOOKUP(C37,'01_Setup'!$B$19:$D$28,2,FALSE)&amp;"",""))</f>
        <v/>
      </c>
      <c r="E37" s="25" t="str">
        <f>IF(C37="","",IFERROR(VLOOKUP(C37,'01_Setup'!$B$19:$D$28,3,FALSE),""))</f>
        <v/>
      </c>
      <c r="F37" s="21"/>
      <c r="G37" s="21"/>
      <c r="H37" s="21"/>
      <c r="I37" s="21"/>
      <c r="J37" s="21"/>
      <c r="K37" s="21"/>
      <c r="L37" s="22"/>
      <c r="M37" s="21"/>
      <c r="N37" s="25" t="str">
        <f>IF(OR(G37="",H37=""),"",IFERROR(VLOOKUP(G37&amp;"|"&amp;H37,'15_Lifecycle_Library'!$A$7:$K$35,4,FALSE),""))</f>
        <v/>
      </c>
      <c r="O37" s="21"/>
      <c r="P37" s="25" t="str">
        <f t="shared" si="1"/>
        <v/>
      </c>
      <c r="Q37" s="21"/>
      <c r="R37" s="25" t="str">
        <f>IF(Q37="","",IFERROR(VLOOKUP(Q37,'16_Assumptions'!$A$15:$D$19,4,FALSE),0))</f>
        <v/>
      </c>
      <c r="S37" s="25" t="str">
        <f>IF(C37="","",IF(M37&lt;&gt;"",M37,IF(L37&lt;&gt;"",('01_Setup'!$B$6-L37)/365.25,"")))</f>
        <v/>
      </c>
      <c r="T37" s="25" t="str">
        <f t="shared" si="2"/>
        <v/>
      </c>
      <c r="U37" s="23"/>
      <c r="V37" s="25" t="str">
        <f>IF(OR(G37="",H37=""),"",IFERROR(VLOOKUP(G37&amp;"|"&amp;H37,'15_Lifecycle_Library'!$A$7:$K$35,6,FALSE),""))</f>
        <v/>
      </c>
      <c r="W37" s="27" t="str">
        <f>IF(V37="","",IFERROR(VLOOKUP(V37,'01_Setup'!$H$5:$I$9,2,FALSE),""))</f>
        <v/>
      </c>
      <c r="X37" s="27" t="str">
        <f>IF(C37="","",IF(OR(G37="",H37=""),'01_Setup'!$B$12,IFERROR(VLOOKUP(G37&amp;"|"&amp;H37,'15_Lifecycle_Library'!$A$7:$K$35,7,FALSE),'01_Setup'!$B$12)))</f>
        <v/>
      </c>
      <c r="Y37" s="25" t="str">
        <f>IF(T37="","",'01_Setup'!$B$5+ROUNDUP(T37,0))</f>
        <v/>
      </c>
      <c r="Z37" s="28" t="str">
        <f>IF(OR(U37="",Y37="",W37="",X37=""),"",U37*(1+W37)^(Y37-'01_Setup'!$B$5)*(1+X37))</f>
        <v/>
      </c>
      <c r="AA37" s="25" t="str">
        <f t="shared" si="3"/>
        <v/>
      </c>
      <c r="AB37" s="28" t="str">
        <f>IF(OR(U37="",AA37="",W37="",X37=""),"",U37*(1+W37)^(AA37-'01_Setup'!$B$5)*(1+X37))</f>
        <v/>
      </c>
      <c r="AC37" s="25" t="str">
        <f t="shared" si="4"/>
        <v/>
      </c>
      <c r="AD37" s="28" t="str">
        <f>IF(OR(U37="",AC37="",W37="",X37=""),"",U37*(1+W37)^(AC37-'01_Setup'!$B$5)*(1+X37))</f>
        <v/>
      </c>
      <c r="AE37" s="25" t="str">
        <f>IF(Y37="","",MAX(Y37+'01_Setup'!$B$10,'01_Setup'!$B$5))</f>
        <v/>
      </c>
      <c r="AF37" s="28" t="str">
        <f>IF(OR(U37="",AE37="",W37="",X37=""),"",U37*(1+W37)^(AE37-'01_Setup'!$B$5)*(1+X37))</f>
        <v/>
      </c>
      <c r="AG37" s="25" t="str">
        <f>IF(AA37="","",MAX(AA37+'01_Setup'!$B$10,'01_Setup'!$B$5))</f>
        <v/>
      </c>
      <c r="AH37" s="28" t="str">
        <f>IF(OR(U37="",AG37="",W37="",X37=""),"",U37*(1+W37)^(AG37-'01_Setup'!$B$5)*(1+X37))</f>
        <v/>
      </c>
      <c r="AI37" s="25" t="str">
        <f>IF(AC37="","",MAX(AC37+'01_Setup'!$B$10,'01_Setup'!$B$5))</f>
        <v/>
      </c>
      <c r="AJ37" s="28" t="str">
        <f>IF(OR(U37="",AI37="",W37="",X37=""),"",U37*(1+W37)^(AI37-'01_Setup'!$B$5)*(1+X37))</f>
        <v/>
      </c>
      <c r="AK37" s="25" t="str">
        <f>IF(Y37="","",Y37+'01_Setup'!$B$11)</f>
        <v/>
      </c>
      <c r="AL37" s="28" t="str">
        <f>IF(OR(U37="",AK37="",W37="",X37=""),"",U37*(1+W37)^(AK37-'01_Setup'!$B$5)*(1+X37))</f>
        <v/>
      </c>
      <c r="AM37" s="25" t="str">
        <f>IF(AA37="","",AA37+'01_Setup'!$B$11)</f>
        <v/>
      </c>
      <c r="AN37" s="28" t="str">
        <f>IF(OR(U37="",AM37="",W37="",X37=""),"",U37*(1+W37)^(AM37-'01_Setup'!$B$5)*(1+X37))</f>
        <v/>
      </c>
      <c r="AO37" s="25" t="str">
        <f>IF(AC37="","",AC37+'01_Setup'!$B$11)</f>
        <v/>
      </c>
      <c r="AP37" s="28" t="str">
        <f>IF(OR(U37="",AO37="",W37="",X37=""),"",U37*(1+W37)^(AO37-'01_Setup'!$B$5)*(1+X37))</f>
        <v/>
      </c>
      <c r="AQ37" s="22"/>
      <c r="AR37" s="25" t="str">
        <f>IF(OR(G37="",H37=""),"",IFERROR(VLOOKUP(G37&amp;"|"&amp;H37,'15_Lifecycle_Library'!$A$7:$K$35,5,FALSE),""))</f>
        <v/>
      </c>
      <c r="AS37" s="26" t="str">
        <f t="shared" si="5"/>
        <v/>
      </c>
      <c r="AT37" s="21"/>
      <c r="AU37" s="21"/>
      <c r="AV37" s="21"/>
    </row>
    <row r="38" spans="1:48">
      <c r="A38" s="25" t="str">
        <f t="shared" si="0"/>
        <v/>
      </c>
      <c r="B38" s="21"/>
      <c r="C38" s="21"/>
      <c r="D38" s="25" t="str">
        <f>IF(C38="","",IFERROR(VLOOKUP(C38,'01_Setup'!$B$19:$D$28,2,FALSE)&amp;"",""))</f>
        <v/>
      </c>
      <c r="E38" s="25" t="str">
        <f>IF(C38="","",IFERROR(VLOOKUP(C38,'01_Setup'!$B$19:$D$28,3,FALSE),""))</f>
        <v/>
      </c>
      <c r="F38" s="21"/>
      <c r="G38" s="21"/>
      <c r="H38" s="21"/>
      <c r="I38" s="21"/>
      <c r="J38" s="21"/>
      <c r="K38" s="21"/>
      <c r="L38" s="22"/>
      <c r="M38" s="21"/>
      <c r="N38" s="25" t="str">
        <f>IF(OR(G38="",H38=""),"",IFERROR(VLOOKUP(G38&amp;"|"&amp;H38,'15_Lifecycle_Library'!$A$7:$K$35,4,FALSE),""))</f>
        <v/>
      </c>
      <c r="O38" s="21"/>
      <c r="P38" s="25" t="str">
        <f t="shared" si="1"/>
        <v/>
      </c>
      <c r="Q38" s="21"/>
      <c r="R38" s="25" t="str">
        <f>IF(Q38="","",IFERROR(VLOOKUP(Q38,'16_Assumptions'!$A$15:$D$19,4,FALSE),0))</f>
        <v/>
      </c>
      <c r="S38" s="25" t="str">
        <f>IF(C38="","",IF(M38&lt;&gt;"",M38,IF(L38&lt;&gt;"",('01_Setup'!$B$6-L38)/365.25,"")))</f>
        <v/>
      </c>
      <c r="T38" s="25" t="str">
        <f t="shared" si="2"/>
        <v/>
      </c>
      <c r="U38" s="23"/>
      <c r="V38" s="25" t="str">
        <f>IF(OR(G38="",H38=""),"",IFERROR(VLOOKUP(G38&amp;"|"&amp;H38,'15_Lifecycle_Library'!$A$7:$K$35,6,FALSE),""))</f>
        <v/>
      </c>
      <c r="W38" s="27" t="str">
        <f>IF(V38="","",IFERROR(VLOOKUP(V38,'01_Setup'!$H$5:$I$9,2,FALSE),""))</f>
        <v/>
      </c>
      <c r="X38" s="27" t="str">
        <f>IF(C38="","",IF(OR(G38="",H38=""),'01_Setup'!$B$12,IFERROR(VLOOKUP(G38&amp;"|"&amp;H38,'15_Lifecycle_Library'!$A$7:$K$35,7,FALSE),'01_Setup'!$B$12)))</f>
        <v/>
      </c>
      <c r="Y38" s="25" t="str">
        <f>IF(T38="","",'01_Setup'!$B$5+ROUNDUP(T38,0))</f>
        <v/>
      </c>
      <c r="Z38" s="28" t="str">
        <f>IF(OR(U38="",Y38="",W38="",X38=""),"",U38*(1+W38)^(Y38-'01_Setup'!$B$5)*(1+X38))</f>
        <v/>
      </c>
      <c r="AA38" s="25" t="str">
        <f t="shared" si="3"/>
        <v/>
      </c>
      <c r="AB38" s="28" t="str">
        <f>IF(OR(U38="",AA38="",W38="",X38=""),"",U38*(1+W38)^(AA38-'01_Setup'!$B$5)*(1+X38))</f>
        <v/>
      </c>
      <c r="AC38" s="25" t="str">
        <f t="shared" si="4"/>
        <v/>
      </c>
      <c r="AD38" s="28" t="str">
        <f>IF(OR(U38="",AC38="",W38="",X38=""),"",U38*(1+W38)^(AC38-'01_Setup'!$B$5)*(1+X38))</f>
        <v/>
      </c>
      <c r="AE38" s="25" t="str">
        <f>IF(Y38="","",MAX(Y38+'01_Setup'!$B$10,'01_Setup'!$B$5))</f>
        <v/>
      </c>
      <c r="AF38" s="28" t="str">
        <f>IF(OR(U38="",AE38="",W38="",X38=""),"",U38*(1+W38)^(AE38-'01_Setup'!$B$5)*(1+X38))</f>
        <v/>
      </c>
      <c r="AG38" s="25" t="str">
        <f>IF(AA38="","",MAX(AA38+'01_Setup'!$B$10,'01_Setup'!$B$5))</f>
        <v/>
      </c>
      <c r="AH38" s="28" t="str">
        <f>IF(OR(U38="",AG38="",W38="",X38=""),"",U38*(1+W38)^(AG38-'01_Setup'!$B$5)*(1+X38))</f>
        <v/>
      </c>
      <c r="AI38" s="25" t="str">
        <f>IF(AC38="","",MAX(AC38+'01_Setup'!$B$10,'01_Setup'!$B$5))</f>
        <v/>
      </c>
      <c r="AJ38" s="28" t="str">
        <f>IF(OR(U38="",AI38="",W38="",X38=""),"",U38*(1+W38)^(AI38-'01_Setup'!$B$5)*(1+X38))</f>
        <v/>
      </c>
      <c r="AK38" s="25" t="str">
        <f>IF(Y38="","",Y38+'01_Setup'!$B$11)</f>
        <v/>
      </c>
      <c r="AL38" s="28" t="str">
        <f>IF(OR(U38="",AK38="",W38="",X38=""),"",U38*(1+W38)^(AK38-'01_Setup'!$B$5)*(1+X38))</f>
        <v/>
      </c>
      <c r="AM38" s="25" t="str">
        <f>IF(AA38="","",AA38+'01_Setup'!$B$11)</f>
        <v/>
      </c>
      <c r="AN38" s="28" t="str">
        <f>IF(OR(U38="",AM38="",W38="",X38=""),"",U38*(1+W38)^(AM38-'01_Setup'!$B$5)*(1+X38))</f>
        <v/>
      </c>
      <c r="AO38" s="25" t="str">
        <f>IF(AC38="","",AC38+'01_Setup'!$B$11)</f>
        <v/>
      </c>
      <c r="AP38" s="28" t="str">
        <f>IF(OR(U38="",AO38="",W38="",X38=""),"",U38*(1+W38)^(AO38-'01_Setup'!$B$5)*(1+X38))</f>
        <v/>
      </c>
      <c r="AQ38" s="22"/>
      <c r="AR38" s="25" t="str">
        <f>IF(OR(G38="",H38=""),"",IFERROR(VLOOKUP(G38&amp;"|"&amp;H38,'15_Lifecycle_Library'!$A$7:$K$35,5,FALSE),""))</f>
        <v/>
      </c>
      <c r="AS38" s="26" t="str">
        <f t="shared" si="5"/>
        <v/>
      </c>
      <c r="AT38" s="21"/>
      <c r="AU38" s="21"/>
      <c r="AV38" s="21"/>
    </row>
    <row r="39" spans="1:48">
      <c r="A39" s="25" t="str">
        <f t="shared" ref="A39:A70" si="6">IF(C39="","","AST-"&amp;TEXT(ROW()-6,"000"))</f>
        <v/>
      </c>
      <c r="B39" s="21"/>
      <c r="C39" s="21"/>
      <c r="D39" s="25" t="str">
        <f>IF(C39="","",IFERROR(VLOOKUP(C39,'01_Setup'!$B$19:$D$28,2,FALSE)&amp;"",""))</f>
        <v/>
      </c>
      <c r="E39" s="25" t="str">
        <f>IF(C39="","",IFERROR(VLOOKUP(C39,'01_Setup'!$B$19:$D$28,3,FALSE),""))</f>
        <v/>
      </c>
      <c r="F39" s="21"/>
      <c r="G39" s="21"/>
      <c r="H39" s="21"/>
      <c r="I39" s="21"/>
      <c r="J39" s="21"/>
      <c r="K39" s="21"/>
      <c r="L39" s="22"/>
      <c r="M39" s="21"/>
      <c r="N39" s="25" t="str">
        <f>IF(OR(G39="",H39=""),"",IFERROR(VLOOKUP(G39&amp;"|"&amp;H39,'15_Lifecycle_Library'!$A$7:$K$35,4,FALSE),""))</f>
        <v/>
      </c>
      <c r="O39" s="21"/>
      <c r="P39" s="25" t="str">
        <f t="shared" ref="P39:P70" si="7">IF(C39="","",IF(O39&lt;&gt;"",O39,N39))</f>
        <v/>
      </c>
      <c r="Q39" s="21"/>
      <c r="R39" s="25" t="str">
        <f>IF(Q39="","",IFERROR(VLOOKUP(Q39,'16_Assumptions'!$A$15:$D$19,4,FALSE),0))</f>
        <v/>
      </c>
      <c r="S39" s="25" t="str">
        <f>IF(C39="","",IF(M39&lt;&gt;"",M39,IF(L39&lt;&gt;"",('01_Setup'!$B$6-L39)/365.25,"")))</f>
        <v/>
      </c>
      <c r="T39" s="25" t="str">
        <f t="shared" ref="T39:T70" si="8">IF(OR(P39="",S39=""),"",MAX(P39-S39-R39,0))</f>
        <v/>
      </c>
      <c r="U39" s="23"/>
      <c r="V39" s="25" t="str">
        <f>IF(OR(G39="",H39=""),"",IFERROR(VLOOKUP(G39&amp;"|"&amp;H39,'15_Lifecycle_Library'!$A$7:$K$35,6,FALSE),""))</f>
        <v/>
      </c>
      <c r="W39" s="27" t="str">
        <f>IF(V39="","",IFERROR(VLOOKUP(V39,'01_Setup'!$H$5:$I$9,2,FALSE),""))</f>
        <v/>
      </c>
      <c r="X39" s="27" t="str">
        <f>IF(C39="","",IF(OR(G39="",H39=""),'01_Setup'!$B$12,IFERROR(VLOOKUP(G39&amp;"|"&amp;H39,'15_Lifecycle_Library'!$A$7:$K$35,7,FALSE),'01_Setup'!$B$12)))</f>
        <v/>
      </c>
      <c r="Y39" s="25" t="str">
        <f>IF(T39="","",'01_Setup'!$B$5+ROUNDUP(T39,0))</f>
        <v/>
      </c>
      <c r="Z39" s="28" t="str">
        <f>IF(OR(U39="",Y39="",W39="",X39=""),"",U39*(1+W39)^(Y39-'01_Setup'!$B$5)*(1+X39))</f>
        <v/>
      </c>
      <c r="AA39" s="25" t="str">
        <f t="shared" ref="AA39:AA70" si="9">IF(OR(Y39="",P39="",P39&lt;=0),"",Y39+P39)</f>
        <v/>
      </c>
      <c r="AB39" s="28" t="str">
        <f>IF(OR(U39="",AA39="",W39="",X39=""),"",U39*(1+W39)^(AA39-'01_Setup'!$B$5)*(1+X39))</f>
        <v/>
      </c>
      <c r="AC39" s="25" t="str">
        <f t="shared" ref="AC39:AC70" si="10">IF(OR(AA39="",P39="",P39&lt;=0),"",AA39+P39)</f>
        <v/>
      </c>
      <c r="AD39" s="28" t="str">
        <f>IF(OR(U39="",AC39="",W39="",X39=""),"",U39*(1+W39)^(AC39-'01_Setup'!$B$5)*(1+X39))</f>
        <v/>
      </c>
      <c r="AE39" s="25" t="str">
        <f>IF(Y39="","",MAX(Y39+'01_Setup'!$B$10,'01_Setup'!$B$5))</f>
        <v/>
      </c>
      <c r="AF39" s="28" t="str">
        <f>IF(OR(U39="",AE39="",W39="",X39=""),"",U39*(1+W39)^(AE39-'01_Setup'!$B$5)*(1+X39))</f>
        <v/>
      </c>
      <c r="AG39" s="25" t="str">
        <f>IF(AA39="","",MAX(AA39+'01_Setup'!$B$10,'01_Setup'!$B$5))</f>
        <v/>
      </c>
      <c r="AH39" s="28" t="str">
        <f>IF(OR(U39="",AG39="",W39="",X39=""),"",U39*(1+W39)^(AG39-'01_Setup'!$B$5)*(1+X39))</f>
        <v/>
      </c>
      <c r="AI39" s="25" t="str">
        <f>IF(AC39="","",MAX(AC39+'01_Setup'!$B$10,'01_Setup'!$B$5))</f>
        <v/>
      </c>
      <c r="AJ39" s="28" t="str">
        <f>IF(OR(U39="",AI39="",W39="",X39=""),"",U39*(1+W39)^(AI39-'01_Setup'!$B$5)*(1+X39))</f>
        <v/>
      </c>
      <c r="AK39" s="25" t="str">
        <f>IF(Y39="","",Y39+'01_Setup'!$B$11)</f>
        <v/>
      </c>
      <c r="AL39" s="28" t="str">
        <f>IF(OR(U39="",AK39="",W39="",X39=""),"",U39*(1+W39)^(AK39-'01_Setup'!$B$5)*(1+X39))</f>
        <v/>
      </c>
      <c r="AM39" s="25" t="str">
        <f>IF(AA39="","",AA39+'01_Setup'!$B$11)</f>
        <v/>
      </c>
      <c r="AN39" s="28" t="str">
        <f>IF(OR(U39="",AM39="",W39="",X39=""),"",U39*(1+W39)^(AM39-'01_Setup'!$B$5)*(1+X39))</f>
        <v/>
      </c>
      <c r="AO39" s="25" t="str">
        <f>IF(AC39="","",AC39+'01_Setup'!$B$11)</f>
        <v/>
      </c>
      <c r="AP39" s="28" t="str">
        <f>IF(OR(U39="",AO39="",W39="",X39=""),"",U39*(1+W39)^(AO39-'01_Setup'!$B$5)*(1+X39))</f>
        <v/>
      </c>
      <c r="AQ39" s="22"/>
      <c r="AR39" s="25" t="str">
        <f>IF(OR(G39="",H39=""),"",IFERROR(VLOOKUP(G39&amp;"|"&amp;H39,'15_Lifecycle_Library'!$A$7:$K$35,5,FALSE),""))</f>
        <v/>
      </c>
      <c r="AS39" s="26" t="str">
        <f t="shared" ref="AS39:AS70" si="11">IF(OR(AQ39="",AR39=""),"",DATE(YEAR(AQ39),MONTH(AQ39)+AR39,DAY(AQ39)))</f>
        <v/>
      </c>
      <c r="AT39" s="21"/>
      <c r="AU39" s="21"/>
      <c r="AV39" s="21"/>
    </row>
    <row r="40" spans="1:48">
      <c r="A40" s="25" t="str">
        <f t="shared" si="6"/>
        <v/>
      </c>
      <c r="B40" s="21"/>
      <c r="C40" s="21"/>
      <c r="D40" s="25" t="str">
        <f>IF(C40="","",IFERROR(VLOOKUP(C40,'01_Setup'!$B$19:$D$28,2,FALSE)&amp;"",""))</f>
        <v/>
      </c>
      <c r="E40" s="25" t="str">
        <f>IF(C40="","",IFERROR(VLOOKUP(C40,'01_Setup'!$B$19:$D$28,3,FALSE),""))</f>
        <v/>
      </c>
      <c r="F40" s="21"/>
      <c r="G40" s="21"/>
      <c r="H40" s="21"/>
      <c r="I40" s="21"/>
      <c r="J40" s="21"/>
      <c r="K40" s="21"/>
      <c r="L40" s="22"/>
      <c r="M40" s="21"/>
      <c r="N40" s="25" t="str">
        <f>IF(OR(G40="",H40=""),"",IFERROR(VLOOKUP(G40&amp;"|"&amp;H40,'15_Lifecycle_Library'!$A$7:$K$35,4,FALSE),""))</f>
        <v/>
      </c>
      <c r="O40" s="21"/>
      <c r="P40" s="25" t="str">
        <f t="shared" si="7"/>
        <v/>
      </c>
      <c r="Q40" s="21"/>
      <c r="R40" s="25" t="str">
        <f>IF(Q40="","",IFERROR(VLOOKUP(Q40,'16_Assumptions'!$A$15:$D$19,4,FALSE),0))</f>
        <v/>
      </c>
      <c r="S40" s="25" t="str">
        <f>IF(C40="","",IF(M40&lt;&gt;"",M40,IF(L40&lt;&gt;"",('01_Setup'!$B$6-L40)/365.25,"")))</f>
        <v/>
      </c>
      <c r="T40" s="25" t="str">
        <f t="shared" si="8"/>
        <v/>
      </c>
      <c r="U40" s="23"/>
      <c r="V40" s="25" t="str">
        <f>IF(OR(G40="",H40=""),"",IFERROR(VLOOKUP(G40&amp;"|"&amp;H40,'15_Lifecycle_Library'!$A$7:$K$35,6,FALSE),""))</f>
        <v/>
      </c>
      <c r="W40" s="27" t="str">
        <f>IF(V40="","",IFERROR(VLOOKUP(V40,'01_Setup'!$H$5:$I$9,2,FALSE),""))</f>
        <v/>
      </c>
      <c r="X40" s="27" t="str">
        <f>IF(C40="","",IF(OR(G40="",H40=""),'01_Setup'!$B$12,IFERROR(VLOOKUP(G40&amp;"|"&amp;H40,'15_Lifecycle_Library'!$A$7:$K$35,7,FALSE),'01_Setup'!$B$12)))</f>
        <v/>
      </c>
      <c r="Y40" s="25" t="str">
        <f>IF(T40="","",'01_Setup'!$B$5+ROUNDUP(T40,0))</f>
        <v/>
      </c>
      <c r="Z40" s="28" t="str">
        <f>IF(OR(U40="",Y40="",W40="",X40=""),"",U40*(1+W40)^(Y40-'01_Setup'!$B$5)*(1+X40))</f>
        <v/>
      </c>
      <c r="AA40" s="25" t="str">
        <f t="shared" si="9"/>
        <v/>
      </c>
      <c r="AB40" s="28" t="str">
        <f>IF(OR(U40="",AA40="",W40="",X40=""),"",U40*(1+W40)^(AA40-'01_Setup'!$B$5)*(1+X40))</f>
        <v/>
      </c>
      <c r="AC40" s="25" t="str">
        <f t="shared" si="10"/>
        <v/>
      </c>
      <c r="AD40" s="28" t="str">
        <f>IF(OR(U40="",AC40="",W40="",X40=""),"",U40*(1+W40)^(AC40-'01_Setup'!$B$5)*(1+X40))</f>
        <v/>
      </c>
      <c r="AE40" s="25" t="str">
        <f>IF(Y40="","",MAX(Y40+'01_Setup'!$B$10,'01_Setup'!$B$5))</f>
        <v/>
      </c>
      <c r="AF40" s="28" t="str">
        <f>IF(OR(U40="",AE40="",W40="",X40=""),"",U40*(1+W40)^(AE40-'01_Setup'!$B$5)*(1+X40))</f>
        <v/>
      </c>
      <c r="AG40" s="25" t="str">
        <f>IF(AA40="","",MAX(AA40+'01_Setup'!$B$10,'01_Setup'!$B$5))</f>
        <v/>
      </c>
      <c r="AH40" s="28" t="str">
        <f>IF(OR(U40="",AG40="",W40="",X40=""),"",U40*(1+W40)^(AG40-'01_Setup'!$B$5)*(1+X40))</f>
        <v/>
      </c>
      <c r="AI40" s="25" t="str">
        <f>IF(AC40="","",MAX(AC40+'01_Setup'!$B$10,'01_Setup'!$B$5))</f>
        <v/>
      </c>
      <c r="AJ40" s="28" t="str">
        <f>IF(OR(U40="",AI40="",W40="",X40=""),"",U40*(1+W40)^(AI40-'01_Setup'!$B$5)*(1+X40))</f>
        <v/>
      </c>
      <c r="AK40" s="25" t="str">
        <f>IF(Y40="","",Y40+'01_Setup'!$B$11)</f>
        <v/>
      </c>
      <c r="AL40" s="28" t="str">
        <f>IF(OR(U40="",AK40="",W40="",X40=""),"",U40*(1+W40)^(AK40-'01_Setup'!$B$5)*(1+X40))</f>
        <v/>
      </c>
      <c r="AM40" s="25" t="str">
        <f>IF(AA40="","",AA40+'01_Setup'!$B$11)</f>
        <v/>
      </c>
      <c r="AN40" s="28" t="str">
        <f>IF(OR(U40="",AM40="",W40="",X40=""),"",U40*(1+W40)^(AM40-'01_Setup'!$B$5)*(1+X40))</f>
        <v/>
      </c>
      <c r="AO40" s="25" t="str">
        <f>IF(AC40="","",AC40+'01_Setup'!$B$11)</f>
        <v/>
      </c>
      <c r="AP40" s="28" t="str">
        <f>IF(OR(U40="",AO40="",W40="",X40=""),"",U40*(1+W40)^(AO40-'01_Setup'!$B$5)*(1+X40))</f>
        <v/>
      </c>
      <c r="AQ40" s="22"/>
      <c r="AR40" s="25" t="str">
        <f>IF(OR(G40="",H40=""),"",IFERROR(VLOOKUP(G40&amp;"|"&amp;H40,'15_Lifecycle_Library'!$A$7:$K$35,5,FALSE),""))</f>
        <v/>
      </c>
      <c r="AS40" s="26" t="str">
        <f t="shared" si="11"/>
        <v/>
      </c>
      <c r="AT40" s="21"/>
      <c r="AU40" s="21"/>
      <c r="AV40" s="21"/>
    </row>
    <row r="41" spans="1:48">
      <c r="A41" s="25" t="str">
        <f t="shared" si="6"/>
        <v/>
      </c>
      <c r="B41" s="21"/>
      <c r="C41" s="21"/>
      <c r="D41" s="25" t="str">
        <f>IF(C41="","",IFERROR(VLOOKUP(C41,'01_Setup'!$B$19:$D$28,2,FALSE)&amp;"",""))</f>
        <v/>
      </c>
      <c r="E41" s="25" t="str">
        <f>IF(C41="","",IFERROR(VLOOKUP(C41,'01_Setup'!$B$19:$D$28,3,FALSE),""))</f>
        <v/>
      </c>
      <c r="F41" s="21"/>
      <c r="G41" s="21"/>
      <c r="H41" s="21"/>
      <c r="I41" s="21"/>
      <c r="J41" s="21"/>
      <c r="K41" s="21"/>
      <c r="L41" s="22"/>
      <c r="M41" s="21"/>
      <c r="N41" s="25" t="str">
        <f>IF(OR(G41="",H41=""),"",IFERROR(VLOOKUP(G41&amp;"|"&amp;H41,'15_Lifecycle_Library'!$A$7:$K$35,4,FALSE),""))</f>
        <v/>
      </c>
      <c r="O41" s="21"/>
      <c r="P41" s="25" t="str">
        <f t="shared" si="7"/>
        <v/>
      </c>
      <c r="Q41" s="21"/>
      <c r="R41" s="25" t="str">
        <f>IF(Q41="","",IFERROR(VLOOKUP(Q41,'16_Assumptions'!$A$15:$D$19,4,FALSE),0))</f>
        <v/>
      </c>
      <c r="S41" s="25" t="str">
        <f>IF(C41="","",IF(M41&lt;&gt;"",M41,IF(L41&lt;&gt;"",('01_Setup'!$B$6-L41)/365.25,"")))</f>
        <v/>
      </c>
      <c r="T41" s="25" t="str">
        <f t="shared" si="8"/>
        <v/>
      </c>
      <c r="U41" s="23"/>
      <c r="V41" s="25" t="str">
        <f>IF(OR(G41="",H41=""),"",IFERROR(VLOOKUP(G41&amp;"|"&amp;H41,'15_Lifecycle_Library'!$A$7:$K$35,6,FALSE),""))</f>
        <v/>
      </c>
      <c r="W41" s="27" t="str">
        <f>IF(V41="","",IFERROR(VLOOKUP(V41,'01_Setup'!$H$5:$I$9,2,FALSE),""))</f>
        <v/>
      </c>
      <c r="X41" s="27" t="str">
        <f>IF(C41="","",IF(OR(G41="",H41=""),'01_Setup'!$B$12,IFERROR(VLOOKUP(G41&amp;"|"&amp;H41,'15_Lifecycle_Library'!$A$7:$K$35,7,FALSE),'01_Setup'!$B$12)))</f>
        <v/>
      </c>
      <c r="Y41" s="25" t="str">
        <f>IF(T41="","",'01_Setup'!$B$5+ROUNDUP(T41,0))</f>
        <v/>
      </c>
      <c r="Z41" s="28" t="str">
        <f>IF(OR(U41="",Y41="",W41="",X41=""),"",U41*(1+W41)^(Y41-'01_Setup'!$B$5)*(1+X41))</f>
        <v/>
      </c>
      <c r="AA41" s="25" t="str">
        <f t="shared" si="9"/>
        <v/>
      </c>
      <c r="AB41" s="28" t="str">
        <f>IF(OR(U41="",AA41="",W41="",X41=""),"",U41*(1+W41)^(AA41-'01_Setup'!$B$5)*(1+X41))</f>
        <v/>
      </c>
      <c r="AC41" s="25" t="str">
        <f t="shared" si="10"/>
        <v/>
      </c>
      <c r="AD41" s="28" t="str">
        <f>IF(OR(U41="",AC41="",W41="",X41=""),"",U41*(1+W41)^(AC41-'01_Setup'!$B$5)*(1+X41))</f>
        <v/>
      </c>
      <c r="AE41" s="25" t="str">
        <f>IF(Y41="","",MAX(Y41+'01_Setup'!$B$10,'01_Setup'!$B$5))</f>
        <v/>
      </c>
      <c r="AF41" s="28" t="str">
        <f>IF(OR(U41="",AE41="",W41="",X41=""),"",U41*(1+W41)^(AE41-'01_Setup'!$B$5)*(1+X41))</f>
        <v/>
      </c>
      <c r="AG41" s="25" t="str">
        <f>IF(AA41="","",MAX(AA41+'01_Setup'!$B$10,'01_Setup'!$B$5))</f>
        <v/>
      </c>
      <c r="AH41" s="28" t="str">
        <f>IF(OR(U41="",AG41="",W41="",X41=""),"",U41*(1+W41)^(AG41-'01_Setup'!$B$5)*(1+X41))</f>
        <v/>
      </c>
      <c r="AI41" s="25" t="str">
        <f>IF(AC41="","",MAX(AC41+'01_Setup'!$B$10,'01_Setup'!$B$5))</f>
        <v/>
      </c>
      <c r="AJ41" s="28" t="str">
        <f>IF(OR(U41="",AI41="",W41="",X41=""),"",U41*(1+W41)^(AI41-'01_Setup'!$B$5)*(1+X41))</f>
        <v/>
      </c>
      <c r="AK41" s="25" t="str">
        <f>IF(Y41="","",Y41+'01_Setup'!$B$11)</f>
        <v/>
      </c>
      <c r="AL41" s="28" t="str">
        <f>IF(OR(U41="",AK41="",W41="",X41=""),"",U41*(1+W41)^(AK41-'01_Setup'!$B$5)*(1+X41))</f>
        <v/>
      </c>
      <c r="AM41" s="25" t="str">
        <f>IF(AA41="","",AA41+'01_Setup'!$B$11)</f>
        <v/>
      </c>
      <c r="AN41" s="28" t="str">
        <f>IF(OR(U41="",AM41="",W41="",X41=""),"",U41*(1+W41)^(AM41-'01_Setup'!$B$5)*(1+X41))</f>
        <v/>
      </c>
      <c r="AO41" s="25" t="str">
        <f>IF(AC41="","",AC41+'01_Setup'!$B$11)</f>
        <v/>
      </c>
      <c r="AP41" s="28" t="str">
        <f>IF(OR(U41="",AO41="",W41="",X41=""),"",U41*(1+W41)^(AO41-'01_Setup'!$B$5)*(1+X41))</f>
        <v/>
      </c>
      <c r="AQ41" s="22"/>
      <c r="AR41" s="25" t="str">
        <f>IF(OR(G41="",H41=""),"",IFERROR(VLOOKUP(G41&amp;"|"&amp;H41,'15_Lifecycle_Library'!$A$7:$K$35,5,FALSE),""))</f>
        <v/>
      </c>
      <c r="AS41" s="26" t="str">
        <f t="shared" si="11"/>
        <v/>
      </c>
      <c r="AT41" s="21"/>
      <c r="AU41" s="21"/>
      <c r="AV41" s="21"/>
    </row>
    <row r="42" spans="1:48">
      <c r="A42" s="25" t="str">
        <f t="shared" si="6"/>
        <v/>
      </c>
      <c r="B42" s="21"/>
      <c r="C42" s="21"/>
      <c r="D42" s="25" t="str">
        <f>IF(C42="","",IFERROR(VLOOKUP(C42,'01_Setup'!$B$19:$D$28,2,FALSE)&amp;"",""))</f>
        <v/>
      </c>
      <c r="E42" s="25" t="str">
        <f>IF(C42="","",IFERROR(VLOOKUP(C42,'01_Setup'!$B$19:$D$28,3,FALSE),""))</f>
        <v/>
      </c>
      <c r="F42" s="21"/>
      <c r="G42" s="21"/>
      <c r="H42" s="21"/>
      <c r="I42" s="21"/>
      <c r="J42" s="21"/>
      <c r="K42" s="21"/>
      <c r="L42" s="22"/>
      <c r="M42" s="21"/>
      <c r="N42" s="25" t="str">
        <f>IF(OR(G42="",H42=""),"",IFERROR(VLOOKUP(G42&amp;"|"&amp;H42,'15_Lifecycle_Library'!$A$7:$K$35,4,FALSE),""))</f>
        <v/>
      </c>
      <c r="O42" s="21"/>
      <c r="P42" s="25" t="str">
        <f t="shared" si="7"/>
        <v/>
      </c>
      <c r="Q42" s="21"/>
      <c r="R42" s="25" t="str">
        <f>IF(Q42="","",IFERROR(VLOOKUP(Q42,'16_Assumptions'!$A$15:$D$19,4,FALSE),0))</f>
        <v/>
      </c>
      <c r="S42" s="25" t="str">
        <f>IF(C42="","",IF(M42&lt;&gt;"",M42,IF(L42&lt;&gt;"",('01_Setup'!$B$6-L42)/365.25,"")))</f>
        <v/>
      </c>
      <c r="T42" s="25" t="str">
        <f t="shared" si="8"/>
        <v/>
      </c>
      <c r="U42" s="23"/>
      <c r="V42" s="25" t="str">
        <f>IF(OR(G42="",H42=""),"",IFERROR(VLOOKUP(G42&amp;"|"&amp;H42,'15_Lifecycle_Library'!$A$7:$K$35,6,FALSE),""))</f>
        <v/>
      </c>
      <c r="W42" s="27" t="str">
        <f>IF(V42="","",IFERROR(VLOOKUP(V42,'01_Setup'!$H$5:$I$9,2,FALSE),""))</f>
        <v/>
      </c>
      <c r="X42" s="27" t="str">
        <f>IF(C42="","",IF(OR(G42="",H42=""),'01_Setup'!$B$12,IFERROR(VLOOKUP(G42&amp;"|"&amp;H42,'15_Lifecycle_Library'!$A$7:$K$35,7,FALSE),'01_Setup'!$B$12)))</f>
        <v/>
      </c>
      <c r="Y42" s="25" t="str">
        <f>IF(T42="","",'01_Setup'!$B$5+ROUNDUP(T42,0))</f>
        <v/>
      </c>
      <c r="Z42" s="28" t="str">
        <f>IF(OR(U42="",Y42="",W42="",X42=""),"",U42*(1+W42)^(Y42-'01_Setup'!$B$5)*(1+X42))</f>
        <v/>
      </c>
      <c r="AA42" s="25" t="str">
        <f t="shared" si="9"/>
        <v/>
      </c>
      <c r="AB42" s="28" t="str">
        <f>IF(OR(U42="",AA42="",W42="",X42=""),"",U42*(1+W42)^(AA42-'01_Setup'!$B$5)*(1+X42))</f>
        <v/>
      </c>
      <c r="AC42" s="25" t="str">
        <f t="shared" si="10"/>
        <v/>
      </c>
      <c r="AD42" s="28" t="str">
        <f>IF(OR(U42="",AC42="",W42="",X42=""),"",U42*(1+W42)^(AC42-'01_Setup'!$B$5)*(1+X42))</f>
        <v/>
      </c>
      <c r="AE42" s="25" t="str">
        <f>IF(Y42="","",MAX(Y42+'01_Setup'!$B$10,'01_Setup'!$B$5))</f>
        <v/>
      </c>
      <c r="AF42" s="28" t="str">
        <f>IF(OR(U42="",AE42="",W42="",X42=""),"",U42*(1+W42)^(AE42-'01_Setup'!$B$5)*(1+X42))</f>
        <v/>
      </c>
      <c r="AG42" s="25" t="str">
        <f>IF(AA42="","",MAX(AA42+'01_Setup'!$B$10,'01_Setup'!$B$5))</f>
        <v/>
      </c>
      <c r="AH42" s="28" t="str">
        <f>IF(OR(U42="",AG42="",W42="",X42=""),"",U42*(1+W42)^(AG42-'01_Setup'!$B$5)*(1+X42))</f>
        <v/>
      </c>
      <c r="AI42" s="25" t="str">
        <f>IF(AC42="","",MAX(AC42+'01_Setup'!$B$10,'01_Setup'!$B$5))</f>
        <v/>
      </c>
      <c r="AJ42" s="28" t="str">
        <f>IF(OR(U42="",AI42="",W42="",X42=""),"",U42*(1+W42)^(AI42-'01_Setup'!$B$5)*(1+X42))</f>
        <v/>
      </c>
      <c r="AK42" s="25" t="str">
        <f>IF(Y42="","",Y42+'01_Setup'!$B$11)</f>
        <v/>
      </c>
      <c r="AL42" s="28" t="str">
        <f>IF(OR(U42="",AK42="",W42="",X42=""),"",U42*(1+W42)^(AK42-'01_Setup'!$B$5)*(1+X42))</f>
        <v/>
      </c>
      <c r="AM42" s="25" t="str">
        <f>IF(AA42="","",AA42+'01_Setup'!$B$11)</f>
        <v/>
      </c>
      <c r="AN42" s="28" t="str">
        <f>IF(OR(U42="",AM42="",W42="",X42=""),"",U42*(1+W42)^(AM42-'01_Setup'!$B$5)*(1+X42))</f>
        <v/>
      </c>
      <c r="AO42" s="25" t="str">
        <f>IF(AC42="","",AC42+'01_Setup'!$B$11)</f>
        <v/>
      </c>
      <c r="AP42" s="28" t="str">
        <f>IF(OR(U42="",AO42="",W42="",X42=""),"",U42*(1+W42)^(AO42-'01_Setup'!$B$5)*(1+X42))</f>
        <v/>
      </c>
      <c r="AQ42" s="22"/>
      <c r="AR42" s="25" t="str">
        <f>IF(OR(G42="",H42=""),"",IFERROR(VLOOKUP(G42&amp;"|"&amp;H42,'15_Lifecycle_Library'!$A$7:$K$35,5,FALSE),""))</f>
        <v/>
      </c>
      <c r="AS42" s="26" t="str">
        <f t="shared" si="11"/>
        <v/>
      </c>
      <c r="AT42" s="21"/>
      <c r="AU42" s="21"/>
      <c r="AV42" s="21"/>
    </row>
    <row r="43" spans="1:48">
      <c r="A43" s="25" t="str">
        <f t="shared" si="6"/>
        <v/>
      </c>
      <c r="B43" s="21"/>
      <c r="C43" s="21"/>
      <c r="D43" s="25" t="str">
        <f>IF(C43="","",IFERROR(VLOOKUP(C43,'01_Setup'!$B$19:$D$28,2,FALSE)&amp;"",""))</f>
        <v/>
      </c>
      <c r="E43" s="25" t="str">
        <f>IF(C43="","",IFERROR(VLOOKUP(C43,'01_Setup'!$B$19:$D$28,3,FALSE),""))</f>
        <v/>
      </c>
      <c r="F43" s="21"/>
      <c r="G43" s="21"/>
      <c r="H43" s="21"/>
      <c r="I43" s="21"/>
      <c r="J43" s="21"/>
      <c r="K43" s="21"/>
      <c r="L43" s="22"/>
      <c r="M43" s="21"/>
      <c r="N43" s="25" t="str">
        <f>IF(OR(G43="",H43=""),"",IFERROR(VLOOKUP(G43&amp;"|"&amp;H43,'15_Lifecycle_Library'!$A$7:$K$35,4,FALSE),""))</f>
        <v/>
      </c>
      <c r="O43" s="21"/>
      <c r="P43" s="25" t="str">
        <f t="shared" si="7"/>
        <v/>
      </c>
      <c r="Q43" s="21"/>
      <c r="R43" s="25" t="str">
        <f>IF(Q43="","",IFERROR(VLOOKUP(Q43,'16_Assumptions'!$A$15:$D$19,4,FALSE),0))</f>
        <v/>
      </c>
      <c r="S43" s="25" t="str">
        <f>IF(C43="","",IF(M43&lt;&gt;"",M43,IF(L43&lt;&gt;"",('01_Setup'!$B$6-L43)/365.25,"")))</f>
        <v/>
      </c>
      <c r="T43" s="25" t="str">
        <f t="shared" si="8"/>
        <v/>
      </c>
      <c r="U43" s="23"/>
      <c r="V43" s="25" t="str">
        <f>IF(OR(G43="",H43=""),"",IFERROR(VLOOKUP(G43&amp;"|"&amp;H43,'15_Lifecycle_Library'!$A$7:$K$35,6,FALSE),""))</f>
        <v/>
      </c>
      <c r="W43" s="27" t="str">
        <f>IF(V43="","",IFERROR(VLOOKUP(V43,'01_Setup'!$H$5:$I$9,2,FALSE),""))</f>
        <v/>
      </c>
      <c r="X43" s="27" t="str">
        <f>IF(C43="","",IF(OR(G43="",H43=""),'01_Setup'!$B$12,IFERROR(VLOOKUP(G43&amp;"|"&amp;H43,'15_Lifecycle_Library'!$A$7:$K$35,7,FALSE),'01_Setup'!$B$12)))</f>
        <v/>
      </c>
      <c r="Y43" s="25" t="str">
        <f>IF(T43="","",'01_Setup'!$B$5+ROUNDUP(T43,0))</f>
        <v/>
      </c>
      <c r="Z43" s="28" t="str">
        <f>IF(OR(U43="",Y43="",W43="",X43=""),"",U43*(1+W43)^(Y43-'01_Setup'!$B$5)*(1+X43))</f>
        <v/>
      </c>
      <c r="AA43" s="25" t="str">
        <f t="shared" si="9"/>
        <v/>
      </c>
      <c r="AB43" s="28" t="str">
        <f>IF(OR(U43="",AA43="",W43="",X43=""),"",U43*(1+W43)^(AA43-'01_Setup'!$B$5)*(1+X43))</f>
        <v/>
      </c>
      <c r="AC43" s="25" t="str">
        <f t="shared" si="10"/>
        <v/>
      </c>
      <c r="AD43" s="28" t="str">
        <f>IF(OR(U43="",AC43="",W43="",X43=""),"",U43*(1+W43)^(AC43-'01_Setup'!$B$5)*(1+X43))</f>
        <v/>
      </c>
      <c r="AE43" s="25" t="str">
        <f>IF(Y43="","",MAX(Y43+'01_Setup'!$B$10,'01_Setup'!$B$5))</f>
        <v/>
      </c>
      <c r="AF43" s="28" t="str">
        <f>IF(OR(U43="",AE43="",W43="",X43=""),"",U43*(1+W43)^(AE43-'01_Setup'!$B$5)*(1+X43))</f>
        <v/>
      </c>
      <c r="AG43" s="25" t="str">
        <f>IF(AA43="","",MAX(AA43+'01_Setup'!$B$10,'01_Setup'!$B$5))</f>
        <v/>
      </c>
      <c r="AH43" s="28" t="str">
        <f>IF(OR(U43="",AG43="",W43="",X43=""),"",U43*(1+W43)^(AG43-'01_Setup'!$B$5)*(1+X43))</f>
        <v/>
      </c>
      <c r="AI43" s="25" t="str">
        <f>IF(AC43="","",MAX(AC43+'01_Setup'!$B$10,'01_Setup'!$B$5))</f>
        <v/>
      </c>
      <c r="AJ43" s="28" t="str">
        <f>IF(OR(U43="",AI43="",W43="",X43=""),"",U43*(1+W43)^(AI43-'01_Setup'!$B$5)*(1+X43))</f>
        <v/>
      </c>
      <c r="AK43" s="25" t="str">
        <f>IF(Y43="","",Y43+'01_Setup'!$B$11)</f>
        <v/>
      </c>
      <c r="AL43" s="28" t="str">
        <f>IF(OR(U43="",AK43="",W43="",X43=""),"",U43*(1+W43)^(AK43-'01_Setup'!$B$5)*(1+X43))</f>
        <v/>
      </c>
      <c r="AM43" s="25" t="str">
        <f>IF(AA43="","",AA43+'01_Setup'!$B$11)</f>
        <v/>
      </c>
      <c r="AN43" s="28" t="str">
        <f>IF(OR(U43="",AM43="",W43="",X43=""),"",U43*(1+W43)^(AM43-'01_Setup'!$B$5)*(1+X43))</f>
        <v/>
      </c>
      <c r="AO43" s="25" t="str">
        <f>IF(AC43="","",AC43+'01_Setup'!$B$11)</f>
        <v/>
      </c>
      <c r="AP43" s="28" t="str">
        <f>IF(OR(U43="",AO43="",W43="",X43=""),"",U43*(1+W43)^(AO43-'01_Setup'!$B$5)*(1+X43))</f>
        <v/>
      </c>
      <c r="AQ43" s="22"/>
      <c r="AR43" s="25" t="str">
        <f>IF(OR(G43="",H43=""),"",IFERROR(VLOOKUP(G43&amp;"|"&amp;H43,'15_Lifecycle_Library'!$A$7:$K$35,5,FALSE),""))</f>
        <v/>
      </c>
      <c r="AS43" s="26" t="str">
        <f t="shared" si="11"/>
        <v/>
      </c>
      <c r="AT43" s="21"/>
      <c r="AU43" s="21"/>
      <c r="AV43" s="21"/>
    </row>
    <row r="44" spans="1:48">
      <c r="A44" s="25" t="str">
        <f t="shared" si="6"/>
        <v/>
      </c>
      <c r="B44" s="21"/>
      <c r="C44" s="21"/>
      <c r="D44" s="25" t="str">
        <f>IF(C44="","",IFERROR(VLOOKUP(C44,'01_Setup'!$B$19:$D$28,2,FALSE)&amp;"",""))</f>
        <v/>
      </c>
      <c r="E44" s="25" t="str">
        <f>IF(C44="","",IFERROR(VLOOKUP(C44,'01_Setup'!$B$19:$D$28,3,FALSE),""))</f>
        <v/>
      </c>
      <c r="F44" s="21"/>
      <c r="G44" s="21"/>
      <c r="H44" s="21"/>
      <c r="I44" s="21"/>
      <c r="J44" s="21"/>
      <c r="K44" s="21"/>
      <c r="L44" s="22"/>
      <c r="M44" s="21"/>
      <c r="N44" s="25" t="str">
        <f>IF(OR(G44="",H44=""),"",IFERROR(VLOOKUP(G44&amp;"|"&amp;H44,'15_Lifecycle_Library'!$A$7:$K$35,4,FALSE),""))</f>
        <v/>
      </c>
      <c r="O44" s="21"/>
      <c r="P44" s="25" t="str">
        <f t="shared" si="7"/>
        <v/>
      </c>
      <c r="Q44" s="21"/>
      <c r="R44" s="25" t="str">
        <f>IF(Q44="","",IFERROR(VLOOKUP(Q44,'16_Assumptions'!$A$15:$D$19,4,FALSE),0))</f>
        <v/>
      </c>
      <c r="S44" s="25" t="str">
        <f>IF(C44="","",IF(M44&lt;&gt;"",M44,IF(L44&lt;&gt;"",('01_Setup'!$B$6-L44)/365.25,"")))</f>
        <v/>
      </c>
      <c r="T44" s="25" t="str">
        <f t="shared" si="8"/>
        <v/>
      </c>
      <c r="U44" s="23"/>
      <c r="V44" s="25" t="str">
        <f>IF(OR(G44="",H44=""),"",IFERROR(VLOOKUP(G44&amp;"|"&amp;H44,'15_Lifecycle_Library'!$A$7:$K$35,6,FALSE),""))</f>
        <v/>
      </c>
      <c r="W44" s="27" t="str">
        <f>IF(V44="","",IFERROR(VLOOKUP(V44,'01_Setup'!$H$5:$I$9,2,FALSE),""))</f>
        <v/>
      </c>
      <c r="X44" s="27" t="str">
        <f>IF(C44="","",IF(OR(G44="",H44=""),'01_Setup'!$B$12,IFERROR(VLOOKUP(G44&amp;"|"&amp;H44,'15_Lifecycle_Library'!$A$7:$K$35,7,FALSE),'01_Setup'!$B$12)))</f>
        <v/>
      </c>
      <c r="Y44" s="25" t="str">
        <f>IF(T44="","",'01_Setup'!$B$5+ROUNDUP(T44,0))</f>
        <v/>
      </c>
      <c r="Z44" s="28" t="str">
        <f>IF(OR(U44="",Y44="",W44="",X44=""),"",U44*(1+W44)^(Y44-'01_Setup'!$B$5)*(1+X44))</f>
        <v/>
      </c>
      <c r="AA44" s="25" t="str">
        <f t="shared" si="9"/>
        <v/>
      </c>
      <c r="AB44" s="28" t="str">
        <f>IF(OR(U44="",AA44="",W44="",X44=""),"",U44*(1+W44)^(AA44-'01_Setup'!$B$5)*(1+X44))</f>
        <v/>
      </c>
      <c r="AC44" s="25" t="str">
        <f t="shared" si="10"/>
        <v/>
      </c>
      <c r="AD44" s="28" t="str">
        <f>IF(OR(U44="",AC44="",W44="",X44=""),"",U44*(1+W44)^(AC44-'01_Setup'!$B$5)*(1+X44))</f>
        <v/>
      </c>
      <c r="AE44" s="25" t="str">
        <f>IF(Y44="","",MAX(Y44+'01_Setup'!$B$10,'01_Setup'!$B$5))</f>
        <v/>
      </c>
      <c r="AF44" s="28" t="str">
        <f>IF(OR(U44="",AE44="",W44="",X44=""),"",U44*(1+W44)^(AE44-'01_Setup'!$B$5)*(1+X44))</f>
        <v/>
      </c>
      <c r="AG44" s="25" t="str">
        <f>IF(AA44="","",MAX(AA44+'01_Setup'!$B$10,'01_Setup'!$B$5))</f>
        <v/>
      </c>
      <c r="AH44" s="28" t="str">
        <f>IF(OR(U44="",AG44="",W44="",X44=""),"",U44*(1+W44)^(AG44-'01_Setup'!$B$5)*(1+X44))</f>
        <v/>
      </c>
      <c r="AI44" s="25" t="str">
        <f>IF(AC44="","",MAX(AC44+'01_Setup'!$B$10,'01_Setup'!$B$5))</f>
        <v/>
      </c>
      <c r="AJ44" s="28" t="str">
        <f>IF(OR(U44="",AI44="",W44="",X44=""),"",U44*(1+W44)^(AI44-'01_Setup'!$B$5)*(1+X44))</f>
        <v/>
      </c>
      <c r="AK44" s="25" t="str">
        <f>IF(Y44="","",Y44+'01_Setup'!$B$11)</f>
        <v/>
      </c>
      <c r="AL44" s="28" t="str">
        <f>IF(OR(U44="",AK44="",W44="",X44=""),"",U44*(1+W44)^(AK44-'01_Setup'!$B$5)*(1+X44))</f>
        <v/>
      </c>
      <c r="AM44" s="25" t="str">
        <f>IF(AA44="","",AA44+'01_Setup'!$B$11)</f>
        <v/>
      </c>
      <c r="AN44" s="28" t="str">
        <f>IF(OR(U44="",AM44="",W44="",X44=""),"",U44*(1+W44)^(AM44-'01_Setup'!$B$5)*(1+X44))</f>
        <v/>
      </c>
      <c r="AO44" s="25" t="str">
        <f>IF(AC44="","",AC44+'01_Setup'!$B$11)</f>
        <v/>
      </c>
      <c r="AP44" s="28" t="str">
        <f>IF(OR(U44="",AO44="",W44="",X44=""),"",U44*(1+W44)^(AO44-'01_Setup'!$B$5)*(1+X44))</f>
        <v/>
      </c>
      <c r="AQ44" s="22"/>
      <c r="AR44" s="25" t="str">
        <f>IF(OR(G44="",H44=""),"",IFERROR(VLOOKUP(G44&amp;"|"&amp;H44,'15_Lifecycle_Library'!$A$7:$K$35,5,FALSE),""))</f>
        <v/>
      </c>
      <c r="AS44" s="26" t="str">
        <f t="shared" si="11"/>
        <v/>
      </c>
      <c r="AT44" s="21"/>
      <c r="AU44" s="21"/>
      <c r="AV44" s="21"/>
    </row>
    <row r="45" spans="1:48">
      <c r="A45" s="25" t="str">
        <f t="shared" si="6"/>
        <v/>
      </c>
      <c r="B45" s="21"/>
      <c r="C45" s="21"/>
      <c r="D45" s="25" t="str">
        <f>IF(C45="","",IFERROR(VLOOKUP(C45,'01_Setup'!$B$19:$D$28,2,FALSE)&amp;"",""))</f>
        <v/>
      </c>
      <c r="E45" s="25" t="str">
        <f>IF(C45="","",IFERROR(VLOOKUP(C45,'01_Setup'!$B$19:$D$28,3,FALSE),""))</f>
        <v/>
      </c>
      <c r="F45" s="21"/>
      <c r="G45" s="21"/>
      <c r="H45" s="21"/>
      <c r="I45" s="21"/>
      <c r="J45" s="21"/>
      <c r="K45" s="21"/>
      <c r="L45" s="22"/>
      <c r="M45" s="21"/>
      <c r="N45" s="25" t="str">
        <f>IF(OR(G45="",H45=""),"",IFERROR(VLOOKUP(G45&amp;"|"&amp;H45,'15_Lifecycle_Library'!$A$7:$K$35,4,FALSE),""))</f>
        <v/>
      </c>
      <c r="O45" s="21"/>
      <c r="P45" s="25" t="str">
        <f t="shared" si="7"/>
        <v/>
      </c>
      <c r="Q45" s="21"/>
      <c r="R45" s="25" t="str">
        <f>IF(Q45="","",IFERROR(VLOOKUP(Q45,'16_Assumptions'!$A$15:$D$19,4,FALSE),0))</f>
        <v/>
      </c>
      <c r="S45" s="25" t="str">
        <f>IF(C45="","",IF(M45&lt;&gt;"",M45,IF(L45&lt;&gt;"",('01_Setup'!$B$6-L45)/365.25,"")))</f>
        <v/>
      </c>
      <c r="T45" s="25" t="str">
        <f t="shared" si="8"/>
        <v/>
      </c>
      <c r="U45" s="23"/>
      <c r="V45" s="25" t="str">
        <f>IF(OR(G45="",H45=""),"",IFERROR(VLOOKUP(G45&amp;"|"&amp;H45,'15_Lifecycle_Library'!$A$7:$K$35,6,FALSE),""))</f>
        <v/>
      </c>
      <c r="W45" s="27" t="str">
        <f>IF(V45="","",IFERROR(VLOOKUP(V45,'01_Setup'!$H$5:$I$9,2,FALSE),""))</f>
        <v/>
      </c>
      <c r="X45" s="27" t="str">
        <f>IF(C45="","",IF(OR(G45="",H45=""),'01_Setup'!$B$12,IFERROR(VLOOKUP(G45&amp;"|"&amp;H45,'15_Lifecycle_Library'!$A$7:$K$35,7,FALSE),'01_Setup'!$B$12)))</f>
        <v/>
      </c>
      <c r="Y45" s="25" t="str">
        <f>IF(T45="","",'01_Setup'!$B$5+ROUNDUP(T45,0))</f>
        <v/>
      </c>
      <c r="Z45" s="28" t="str">
        <f>IF(OR(U45="",Y45="",W45="",X45=""),"",U45*(1+W45)^(Y45-'01_Setup'!$B$5)*(1+X45))</f>
        <v/>
      </c>
      <c r="AA45" s="25" t="str">
        <f t="shared" si="9"/>
        <v/>
      </c>
      <c r="AB45" s="28" t="str">
        <f>IF(OR(U45="",AA45="",W45="",X45=""),"",U45*(1+W45)^(AA45-'01_Setup'!$B$5)*(1+X45))</f>
        <v/>
      </c>
      <c r="AC45" s="25" t="str">
        <f t="shared" si="10"/>
        <v/>
      </c>
      <c r="AD45" s="28" t="str">
        <f>IF(OR(U45="",AC45="",W45="",X45=""),"",U45*(1+W45)^(AC45-'01_Setup'!$B$5)*(1+X45))</f>
        <v/>
      </c>
      <c r="AE45" s="25" t="str">
        <f>IF(Y45="","",MAX(Y45+'01_Setup'!$B$10,'01_Setup'!$B$5))</f>
        <v/>
      </c>
      <c r="AF45" s="28" t="str">
        <f>IF(OR(U45="",AE45="",W45="",X45=""),"",U45*(1+W45)^(AE45-'01_Setup'!$B$5)*(1+X45))</f>
        <v/>
      </c>
      <c r="AG45" s="25" t="str">
        <f>IF(AA45="","",MAX(AA45+'01_Setup'!$B$10,'01_Setup'!$B$5))</f>
        <v/>
      </c>
      <c r="AH45" s="28" t="str">
        <f>IF(OR(U45="",AG45="",W45="",X45=""),"",U45*(1+W45)^(AG45-'01_Setup'!$B$5)*(1+X45))</f>
        <v/>
      </c>
      <c r="AI45" s="25" t="str">
        <f>IF(AC45="","",MAX(AC45+'01_Setup'!$B$10,'01_Setup'!$B$5))</f>
        <v/>
      </c>
      <c r="AJ45" s="28" t="str">
        <f>IF(OR(U45="",AI45="",W45="",X45=""),"",U45*(1+W45)^(AI45-'01_Setup'!$B$5)*(1+X45))</f>
        <v/>
      </c>
      <c r="AK45" s="25" t="str">
        <f>IF(Y45="","",Y45+'01_Setup'!$B$11)</f>
        <v/>
      </c>
      <c r="AL45" s="28" t="str">
        <f>IF(OR(U45="",AK45="",W45="",X45=""),"",U45*(1+W45)^(AK45-'01_Setup'!$B$5)*(1+X45))</f>
        <v/>
      </c>
      <c r="AM45" s="25" t="str">
        <f>IF(AA45="","",AA45+'01_Setup'!$B$11)</f>
        <v/>
      </c>
      <c r="AN45" s="28" t="str">
        <f>IF(OR(U45="",AM45="",W45="",X45=""),"",U45*(1+W45)^(AM45-'01_Setup'!$B$5)*(1+X45))</f>
        <v/>
      </c>
      <c r="AO45" s="25" t="str">
        <f>IF(AC45="","",AC45+'01_Setup'!$B$11)</f>
        <v/>
      </c>
      <c r="AP45" s="28" t="str">
        <f>IF(OR(U45="",AO45="",W45="",X45=""),"",U45*(1+W45)^(AO45-'01_Setup'!$B$5)*(1+X45))</f>
        <v/>
      </c>
      <c r="AQ45" s="22"/>
      <c r="AR45" s="25" t="str">
        <f>IF(OR(G45="",H45=""),"",IFERROR(VLOOKUP(G45&amp;"|"&amp;H45,'15_Lifecycle_Library'!$A$7:$K$35,5,FALSE),""))</f>
        <v/>
      </c>
      <c r="AS45" s="26" t="str">
        <f t="shared" si="11"/>
        <v/>
      </c>
      <c r="AT45" s="21"/>
      <c r="AU45" s="21"/>
      <c r="AV45" s="21"/>
    </row>
    <row r="46" spans="1:48">
      <c r="A46" s="25" t="str">
        <f t="shared" si="6"/>
        <v/>
      </c>
      <c r="B46" s="21"/>
      <c r="C46" s="21"/>
      <c r="D46" s="25" t="str">
        <f>IF(C46="","",IFERROR(VLOOKUP(C46,'01_Setup'!$B$19:$D$28,2,FALSE)&amp;"",""))</f>
        <v/>
      </c>
      <c r="E46" s="25" t="str">
        <f>IF(C46="","",IFERROR(VLOOKUP(C46,'01_Setup'!$B$19:$D$28,3,FALSE),""))</f>
        <v/>
      </c>
      <c r="F46" s="21"/>
      <c r="G46" s="21"/>
      <c r="H46" s="21"/>
      <c r="I46" s="21"/>
      <c r="J46" s="21"/>
      <c r="K46" s="21"/>
      <c r="L46" s="22"/>
      <c r="M46" s="21"/>
      <c r="N46" s="25" t="str">
        <f>IF(OR(G46="",H46=""),"",IFERROR(VLOOKUP(G46&amp;"|"&amp;H46,'15_Lifecycle_Library'!$A$7:$K$35,4,FALSE),""))</f>
        <v/>
      </c>
      <c r="O46" s="21"/>
      <c r="P46" s="25" t="str">
        <f t="shared" si="7"/>
        <v/>
      </c>
      <c r="Q46" s="21"/>
      <c r="R46" s="25" t="str">
        <f>IF(Q46="","",IFERROR(VLOOKUP(Q46,'16_Assumptions'!$A$15:$D$19,4,FALSE),0))</f>
        <v/>
      </c>
      <c r="S46" s="25" t="str">
        <f>IF(C46="","",IF(M46&lt;&gt;"",M46,IF(L46&lt;&gt;"",('01_Setup'!$B$6-L46)/365.25,"")))</f>
        <v/>
      </c>
      <c r="T46" s="25" t="str">
        <f t="shared" si="8"/>
        <v/>
      </c>
      <c r="U46" s="23"/>
      <c r="V46" s="25" t="str">
        <f>IF(OR(G46="",H46=""),"",IFERROR(VLOOKUP(G46&amp;"|"&amp;H46,'15_Lifecycle_Library'!$A$7:$K$35,6,FALSE),""))</f>
        <v/>
      </c>
      <c r="W46" s="27" t="str">
        <f>IF(V46="","",IFERROR(VLOOKUP(V46,'01_Setup'!$H$5:$I$9,2,FALSE),""))</f>
        <v/>
      </c>
      <c r="X46" s="27" t="str">
        <f>IF(C46="","",IF(OR(G46="",H46=""),'01_Setup'!$B$12,IFERROR(VLOOKUP(G46&amp;"|"&amp;H46,'15_Lifecycle_Library'!$A$7:$K$35,7,FALSE),'01_Setup'!$B$12)))</f>
        <v/>
      </c>
      <c r="Y46" s="25" t="str">
        <f>IF(T46="","",'01_Setup'!$B$5+ROUNDUP(T46,0))</f>
        <v/>
      </c>
      <c r="Z46" s="28" t="str">
        <f>IF(OR(U46="",Y46="",W46="",X46=""),"",U46*(1+W46)^(Y46-'01_Setup'!$B$5)*(1+X46))</f>
        <v/>
      </c>
      <c r="AA46" s="25" t="str">
        <f t="shared" si="9"/>
        <v/>
      </c>
      <c r="AB46" s="28" t="str">
        <f>IF(OR(U46="",AA46="",W46="",X46=""),"",U46*(1+W46)^(AA46-'01_Setup'!$B$5)*(1+X46))</f>
        <v/>
      </c>
      <c r="AC46" s="25" t="str">
        <f t="shared" si="10"/>
        <v/>
      </c>
      <c r="AD46" s="28" t="str">
        <f>IF(OR(U46="",AC46="",W46="",X46=""),"",U46*(1+W46)^(AC46-'01_Setup'!$B$5)*(1+X46))</f>
        <v/>
      </c>
      <c r="AE46" s="25" t="str">
        <f>IF(Y46="","",MAX(Y46+'01_Setup'!$B$10,'01_Setup'!$B$5))</f>
        <v/>
      </c>
      <c r="AF46" s="28" t="str">
        <f>IF(OR(U46="",AE46="",W46="",X46=""),"",U46*(1+W46)^(AE46-'01_Setup'!$B$5)*(1+X46))</f>
        <v/>
      </c>
      <c r="AG46" s="25" t="str">
        <f>IF(AA46="","",MAX(AA46+'01_Setup'!$B$10,'01_Setup'!$B$5))</f>
        <v/>
      </c>
      <c r="AH46" s="28" t="str">
        <f>IF(OR(U46="",AG46="",W46="",X46=""),"",U46*(1+W46)^(AG46-'01_Setup'!$B$5)*(1+X46))</f>
        <v/>
      </c>
      <c r="AI46" s="25" t="str">
        <f>IF(AC46="","",MAX(AC46+'01_Setup'!$B$10,'01_Setup'!$B$5))</f>
        <v/>
      </c>
      <c r="AJ46" s="28" t="str">
        <f>IF(OR(U46="",AI46="",W46="",X46=""),"",U46*(1+W46)^(AI46-'01_Setup'!$B$5)*(1+X46))</f>
        <v/>
      </c>
      <c r="AK46" s="25" t="str">
        <f>IF(Y46="","",Y46+'01_Setup'!$B$11)</f>
        <v/>
      </c>
      <c r="AL46" s="28" t="str">
        <f>IF(OR(U46="",AK46="",W46="",X46=""),"",U46*(1+W46)^(AK46-'01_Setup'!$B$5)*(1+X46))</f>
        <v/>
      </c>
      <c r="AM46" s="25" t="str">
        <f>IF(AA46="","",AA46+'01_Setup'!$B$11)</f>
        <v/>
      </c>
      <c r="AN46" s="28" t="str">
        <f>IF(OR(U46="",AM46="",W46="",X46=""),"",U46*(1+W46)^(AM46-'01_Setup'!$B$5)*(1+X46))</f>
        <v/>
      </c>
      <c r="AO46" s="25" t="str">
        <f>IF(AC46="","",AC46+'01_Setup'!$B$11)</f>
        <v/>
      </c>
      <c r="AP46" s="28" t="str">
        <f>IF(OR(U46="",AO46="",W46="",X46=""),"",U46*(1+W46)^(AO46-'01_Setup'!$B$5)*(1+X46))</f>
        <v/>
      </c>
      <c r="AQ46" s="22"/>
      <c r="AR46" s="25" t="str">
        <f>IF(OR(G46="",H46=""),"",IFERROR(VLOOKUP(G46&amp;"|"&amp;H46,'15_Lifecycle_Library'!$A$7:$K$35,5,FALSE),""))</f>
        <v/>
      </c>
      <c r="AS46" s="26" t="str">
        <f t="shared" si="11"/>
        <v/>
      </c>
      <c r="AT46" s="21"/>
      <c r="AU46" s="21"/>
      <c r="AV46" s="21"/>
    </row>
    <row r="47" spans="1:48">
      <c r="A47" s="25" t="str">
        <f t="shared" si="6"/>
        <v/>
      </c>
      <c r="B47" s="21"/>
      <c r="C47" s="21"/>
      <c r="D47" s="25" t="str">
        <f>IF(C47="","",IFERROR(VLOOKUP(C47,'01_Setup'!$B$19:$D$28,2,FALSE)&amp;"",""))</f>
        <v/>
      </c>
      <c r="E47" s="25" t="str">
        <f>IF(C47="","",IFERROR(VLOOKUP(C47,'01_Setup'!$B$19:$D$28,3,FALSE),""))</f>
        <v/>
      </c>
      <c r="F47" s="21"/>
      <c r="G47" s="21"/>
      <c r="H47" s="21"/>
      <c r="I47" s="21"/>
      <c r="J47" s="21"/>
      <c r="K47" s="21"/>
      <c r="L47" s="22"/>
      <c r="M47" s="21"/>
      <c r="N47" s="25" t="str">
        <f>IF(OR(G47="",H47=""),"",IFERROR(VLOOKUP(G47&amp;"|"&amp;H47,'15_Lifecycle_Library'!$A$7:$K$35,4,FALSE),""))</f>
        <v/>
      </c>
      <c r="O47" s="21"/>
      <c r="P47" s="25" t="str">
        <f t="shared" si="7"/>
        <v/>
      </c>
      <c r="Q47" s="21"/>
      <c r="R47" s="25" t="str">
        <f>IF(Q47="","",IFERROR(VLOOKUP(Q47,'16_Assumptions'!$A$15:$D$19,4,FALSE),0))</f>
        <v/>
      </c>
      <c r="S47" s="25" t="str">
        <f>IF(C47="","",IF(M47&lt;&gt;"",M47,IF(L47&lt;&gt;"",('01_Setup'!$B$6-L47)/365.25,"")))</f>
        <v/>
      </c>
      <c r="T47" s="25" t="str">
        <f t="shared" si="8"/>
        <v/>
      </c>
      <c r="U47" s="23"/>
      <c r="V47" s="25" t="str">
        <f>IF(OR(G47="",H47=""),"",IFERROR(VLOOKUP(G47&amp;"|"&amp;H47,'15_Lifecycle_Library'!$A$7:$K$35,6,FALSE),""))</f>
        <v/>
      </c>
      <c r="W47" s="27" t="str">
        <f>IF(V47="","",IFERROR(VLOOKUP(V47,'01_Setup'!$H$5:$I$9,2,FALSE),""))</f>
        <v/>
      </c>
      <c r="X47" s="27" t="str">
        <f>IF(C47="","",IF(OR(G47="",H47=""),'01_Setup'!$B$12,IFERROR(VLOOKUP(G47&amp;"|"&amp;H47,'15_Lifecycle_Library'!$A$7:$K$35,7,FALSE),'01_Setup'!$B$12)))</f>
        <v/>
      </c>
      <c r="Y47" s="25" t="str">
        <f>IF(T47="","",'01_Setup'!$B$5+ROUNDUP(T47,0))</f>
        <v/>
      </c>
      <c r="Z47" s="28" t="str">
        <f>IF(OR(U47="",Y47="",W47="",X47=""),"",U47*(1+W47)^(Y47-'01_Setup'!$B$5)*(1+X47))</f>
        <v/>
      </c>
      <c r="AA47" s="25" t="str">
        <f t="shared" si="9"/>
        <v/>
      </c>
      <c r="AB47" s="28" t="str">
        <f>IF(OR(U47="",AA47="",W47="",X47=""),"",U47*(1+W47)^(AA47-'01_Setup'!$B$5)*(1+X47))</f>
        <v/>
      </c>
      <c r="AC47" s="25" t="str">
        <f t="shared" si="10"/>
        <v/>
      </c>
      <c r="AD47" s="28" t="str">
        <f>IF(OR(U47="",AC47="",W47="",X47=""),"",U47*(1+W47)^(AC47-'01_Setup'!$B$5)*(1+X47))</f>
        <v/>
      </c>
      <c r="AE47" s="25" t="str">
        <f>IF(Y47="","",MAX(Y47+'01_Setup'!$B$10,'01_Setup'!$B$5))</f>
        <v/>
      </c>
      <c r="AF47" s="28" t="str">
        <f>IF(OR(U47="",AE47="",W47="",X47=""),"",U47*(1+W47)^(AE47-'01_Setup'!$B$5)*(1+X47))</f>
        <v/>
      </c>
      <c r="AG47" s="25" t="str">
        <f>IF(AA47="","",MAX(AA47+'01_Setup'!$B$10,'01_Setup'!$B$5))</f>
        <v/>
      </c>
      <c r="AH47" s="28" t="str">
        <f>IF(OR(U47="",AG47="",W47="",X47=""),"",U47*(1+W47)^(AG47-'01_Setup'!$B$5)*(1+X47))</f>
        <v/>
      </c>
      <c r="AI47" s="25" t="str">
        <f>IF(AC47="","",MAX(AC47+'01_Setup'!$B$10,'01_Setup'!$B$5))</f>
        <v/>
      </c>
      <c r="AJ47" s="28" t="str">
        <f>IF(OR(U47="",AI47="",W47="",X47=""),"",U47*(1+W47)^(AI47-'01_Setup'!$B$5)*(1+X47))</f>
        <v/>
      </c>
      <c r="AK47" s="25" t="str">
        <f>IF(Y47="","",Y47+'01_Setup'!$B$11)</f>
        <v/>
      </c>
      <c r="AL47" s="28" t="str">
        <f>IF(OR(U47="",AK47="",W47="",X47=""),"",U47*(1+W47)^(AK47-'01_Setup'!$B$5)*(1+X47))</f>
        <v/>
      </c>
      <c r="AM47" s="25" t="str">
        <f>IF(AA47="","",AA47+'01_Setup'!$B$11)</f>
        <v/>
      </c>
      <c r="AN47" s="28" t="str">
        <f>IF(OR(U47="",AM47="",W47="",X47=""),"",U47*(1+W47)^(AM47-'01_Setup'!$B$5)*(1+X47))</f>
        <v/>
      </c>
      <c r="AO47" s="25" t="str">
        <f>IF(AC47="","",AC47+'01_Setup'!$B$11)</f>
        <v/>
      </c>
      <c r="AP47" s="28" t="str">
        <f>IF(OR(U47="",AO47="",W47="",X47=""),"",U47*(1+W47)^(AO47-'01_Setup'!$B$5)*(1+X47))</f>
        <v/>
      </c>
      <c r="AQ47" s="22"/>
      <c r="AR47" s="25" t="str">
        <f>IF(OR(G47="",H47=""),"",IFERROR(VLOOKUP(G47&amp;"|"&amp;H47,'15_Lifecycle_Library'!$A$7:$K$35,5,FALSE),""))</f>
        <v/>
      </c>
      <c r="AS47" s="26" t="str">
        <f t="shared" si="11"/>
        <v/>
      </c>
      <c r="AT47" s="21"/>
      <c r="AU47" s="21"/>
      <c r="AV47" s="21"/>
    </row>
    <row r="48" spans="1:48">
      <c r="A48" s="25" t="str">
        <f t="shared" si="6"/>
        <v/>
      </c>
      <c r="B48" s="21"/>
      <c r="C48" s="21"/>
      <c r="D48" s="25" t="str">
        <f>IF(C48="","",IFERROR(VLOOKUP(C48,'01_Setup'!$B$19:$D$28,2,FALSE)&amp;"",""))</f>
        <v/>
      </c>
      <c r="E48" s="25" t="str">
        <f>IF(C48="","",IFERROR(VLOOKUP(C48,'01_Setup'!$B$19:$D$28,3,FALSE),""))</f>
        <v/>
      </c>
      <c r="F48" s="21"/>
      <c r="G48" s="21"/>
      <c r="H48" s="21"/>
      <c r="I48" s="21"/>
      <c r="J48" s="21"/>
      <c r="K48" s="21"/>
      <c r="L48" s="22"/>
      <c r="M48" s="21"/>
      <c r="N48" s="25" t="str">
        <f>IF(OR(G48="",H48=""),"",IFERROR(VLOOKUP(G48&amp;"|"&amp;H48,'15_Lifecycle_Library'!$A$7:$K$35,4,FALSE),""))</f>
        <v/>
      </c>
      <c r="O48" s="21"/>
      <c r="P48" s="25" t="str">
        <f t="shared" si="7"/>
        <v/>
      </c>
      <c r="Q48" s="21"/>
      <c r="R48" s="25" t="str">
        <f>IF(Q48="","",IFERROR(VLOOKUP(Q48,'16_Assumptions'!$A$15:$D$19,4,FALSE),0))</f>
        <v/>
      </c>
      <c r="S48" s="25" t="str">
        <f>IF(C48="","",IF(M48&lt;&gt;"",M48,IF(L48&lt;&gt;"",('01_Setup'!$B$6-L48)/365.25,"")))</f>
        <v/>
      </c>
      <c r="T48" s="25" t="str">
        <f t="shared" si="8"/>
        <v/>
      </c>
      <c r="U48" s="23"/>
      <c r="V48" s="25" t="str">
        <f>IF(OR(G48="",H48=""),"",IFERROR(VLOOKUP(G48&amp;"|"&amp;H48,'15_Lifecycle_Library'!$A$7:$K$35,6,FALSE),""))</f>
        <v/>
      </c>
      <c r="W48" s="27" t="str">
        <f>IF(V48="","",IFERROR(VLOOKUP(V48,'01_Setup'!$H$5:$I$9,2,FALSE),""))</f>
        <v/>
      </c>
      <c r="X48" s="27" t="str">
        <f>IF(C48="","",IF(OR(G48="",H48=""),'01_Setup'!$B$12,IFERROR(VLOOKUP(G48&amp;"|"&amp;H48,'15_Lifecycle_Library'!$A$7:$K$35,7,FALSE),'01_Setup'!$B$12)))</f>
        <v/>
      </c>
      <c r="Y48" s="25" t="str">
        <f>IF(T48="","",'01_Setup'!$B$5+ROUNDUP(T48,0))</f>
        <v/>
      </c>
      <c r="Z48" s="28" t="str">
        <f>IF(OR(U48="",Y48="",W48="",X48=""),"",U48*(1+W48)^(Y48-'01_Setup'!$B$5)*(1+X48))</f>
        <v/>
      </c>
      <c r="AA48" s="25" t="str">
        <f t="shared" si="9"/>
        <v/>
      </c>
      <c r="AB48" s="28" t="str">
        <f>IF(OR(U48="",AA48="",W48="",X48=""),"",U48*(1+W48)^(AA48-'01_Setup'!$B$5)*(1+X48))</f>
        <v/>
      </c>
      <c r="AC48" s="25" t="str">
        <f t="shared" si="10"/>
        <v/>
      </c>
      <c r="AD48" s="28" t="str">
        <f>IF(OR(U48="",AC48="",W48="",X48=""),"",U48*(1+W48)^(AC48-'01_Setup'!$B$5)*(1+X48))</f>
        <v/>
      </c>
      <c r="AE48" s="25" t="str">
        <f>IF(Y48="","",MAX(Y48+'01_Setup'!$B$10,'01_Setup'!$B$5))</f>
        <v/>
      </c>
      <c r="AF48" s="28" t="str">
        <f>IF(OR(U48="",AE48="",W48="",X48=""),"",U48*(1+W48)^(AE48-'01_Setup'!$B$5)*(1+X48))</f>
        <v/>
      </c>
      <c r="AG48" s="25" t="str">
        <f>IF(AA48="","",MAX(AA48+'01_Setup'!$B$10,'01_Setup'!$B$5))</f>
        <v/>
      </c>
      <c r="AH48" s="28" t="str">
        <f>IF(OR(U48="",AG48="",W48="",X48=""),"",U48*(1+W48)^(AG48-'01_Setup'!$B$5)*(1+X48))</f>
        <v/>
      </c>
      <c r="AI48" s="25" t="str">
        <f>IF(AC48="","",MAX(AC48+'01_Setup'!$B$10,'01_Setup'!$B$5))</f>
        <v/>
      </c>
      <c r="AJ48" s="28" t="str">
        <f>IF(OR(U48="",AI48="",W48="",X48=""),"",U48*(1+W48)^(AI48-'01_Setup'!$B$5)*(1+X48))</f>
        <v/>
      </c>
      <c r="AK48" s="25" t="str">
        <f>IF(Y48="","",Y48+'01_Setup'!$B$11)</f>
        <v/>
      </c>
      <c r="AL48" s="28" t="str">
        <f>IF(OR(U48="",AK48="",W48="",X48=""),"",U48*(1+W48)^(AK48-'01_Setup'!$B$5)*(1+X48))</f>
        <v/>
      </c>
      <c r="AM48" s="25" t="str">
        <f>IF(AA48="","",AA48+'01_Setup'!$B$11)</f>
        <v/>
      </c>
      <c r="AN48" s="28" t="str">
        <f>IF(OR(U48="",AM48="",W48="",X48=""),"",U48*(1+W48)^(AM48-'01_Setup'!$B$5)*(1+X48))</f>
        <v/>
      </c>
      <c r="AO48" s="25" t="str">
        <f>IF(AC48="","",AC48+'01_Setup'!$B$11)</f>
        <v/>
      </c>
      <c r="AP48" s="28" t="str">
        <f>IF(OR(U48="",AO48="",W48="",X48=""),"",U48*(1+W48)^(AO48-'01_Setup'!$B$5)*(1+X48))</f>
        <v/>
      </c>
      <c r="AQ48" s="22"/>
      <c r="AR48" s="25" t="str">
        <f>IF(OR(G48="",H48=""),"",IFERROR(VLOOKUP(G48&amp;"|"&amp;H48,'15_Lifecycle_Library'!$A$7:$K$35,5,FALSE),""))</f>
        <v/>
      </c>
      <c r="AS48" s="26" t="str">
        <f t="shared" si="11"/>
        <v/>
      </c>
      <c r="AT48" s="21"/>
      <c r="AU48" s="21"/>
      <c r="AV48" s="21"/>
    </row>
    <row r="49" spans="1:48">
      <c r="A49" s="25" t="str">
        <f t="shared" si="6"/>
        <v/>
      </c>
      <c r="B49" s="21"/>
      <c r="C49" s="21"/>
      <c r="D49" s="25" t="str">
        <f>IF(C49="","",IFERROR(VLOOKUP(C49,'01_Setup'!$B$19:$D$28,2,FALSE)&amp;"",""))</f>
        <v/>
      </c>
      <c r="E49" s="25" t="str">
        <f>IF(C49="","",IFERROR(VLOOKUP(C49,'01_Setup'!$B$19:$D$28,3,FALSE),""))</f>
        <v/>
      </c>
      <c r="F49" s="21"/>
      <c r="G49" s="21"/>
      <c r="H49" s="21"/>
      <c r="I49" s="21"/>
      <c r="J49" s="21"/>
      <c r="K49" s="21"/>
      <c r="L49" s="22"/>
      <c r="M49" s="21"/>
      <c r="N49" s="25" t="str">
        <f>IF(OR(G49="",H49=""),"",IFERROR(VLOOKUP(G49&amp;"|"&amp;H49,'15_Lifecycle_Library'!$A$7:$K$35,4,FALSE),""))</f>
        <v/>
      </c>
      <c r="O49" s="21"/>
      <c r="P49" s="25" t="str">
        <f t="shared" si="7"/>
        <v/>
      </c>
      <c r="Q49" s="21"/>
      <c r="R49" s="25" t="str">
        <f>IF(Q49="","",IFERROR(VLOOKUP(Q49,'16_Assumptions'!$A$15:$D$19,4,FALSE),0))</f>
        <v/>
      </c>
      <c r="S49" s="25" t="str">
        <f>IF(C49="","",IF(M49&lt;&gt;"",M49,IF(L49&lt;&gt;"",('01_Setup'!$B$6-L49)/365.25,"")))</f>
        <v/>
      </c>
      <c r="T49" s="25" t="str">
        <f t="shared" si="8"/>
        <v/>
      </c>
      <c r="U49" s="23"/>
      <c r="V49" s="25" t="str">
        <f>IF(OR(G49="",H49=""),"",IFERROR(VLOOKUP(G49&amp;"|"&amp;H49,'15_Lifecycle_Library'!$A$7:$K$35,6,FALSE),""))</f>
        <v/>
      </c>
      <c r="W49" s="27" t="str">
        <f>IF(V49="","",IFERROR(VLOOKUP(V49,'01_Setup'!$H$5:$I$9,2,FALSE),""))</f>
        <v/>
      </c>
      <c r="X49" s="27" t="str">
        <f>IF(C49="","",IF(OR(G49="",H49=""),'01_Setup'!$B$12,IFERROR(VLOOKUP(G49&amp;"|"&amp;H49,'15_Lifecycle_Library'!$A$7:$K$35,7,FALSE),'01_Setup'!$B$12)))</f>
        <v/>
      </c>
      <c r="Y49" s="25" t="str">
        <f>IF(T49="","",'01_Setup'!$B$5+ROUNDUP(T49,0))</f>
        <v/>
      </c>
      <c r="Z49" s="28" t="str">
        <f>IF(OR(U49="",Y49="",W49="",X49=""),"",U49*(1+W49)^(Y49-'01_Setup'!$B$5)*(1+X49))</f>
        <v/>
      </c>
      <c r="AA49" s="25" t="str">
        <f t="shared" si="9"/>
        <v/>
      </c>
      <c r="AB49" s="28" t="str">
        <f>IF(OR(U49="",AA49="",W49="",X49=""),"",U49*(1+W49)^(AA49-'01_Setup'!$B$5)*(1+X49))</f>
        <v/>
      </c>
      <c r="AC49" s="25" t="str">
        <f t="shared" si="10"/>
        <v/>
      </c>
      <c r="AD49" s="28" t="str">
        <f>IF(OR(U49="",AC49="",W49="",X49=""),"",U49*(1+W49)^(AC49-'01_Setup'!$B$5)*(1+X49))</f>
        <v/>
      </c>
      <c r="AE49" s="25" t="str">
        <f>IF(Y49="","",MAX(Y49+'01_Setup'!$B$10,'01_Setup'!$B$5))</f>
        <v/>
      </c>
      <c r="AF49" s="28" t="str">
        <f>IF(OR(U49="",AE49="",W49="",X49=""),"",U49*(1+W49)^(AE49-'01_Setup'!$B$5)*(1+X49))</f>
        <v/>
      </c>
      <c r="AG49" s="25" t="str">
        <f>IF(AA49="","",MAX(AA49+'01_Setup'!$B$10,'01_Setup'!$B$5))</f>
        <v/>
      </c>
      <c r="AH49" s="28" t="str">
        <f>IF(OR(U49="",AG49="",W49="",X49=""),"",U49*(1+W49)^(AG49-'01_Setup'!$B$5)*(1+X49))</f>
        <v/>
      </c>
      <c r="AI49" s="25" t="str">
        <f>IF(AC49="","",MAX(AC49+'01_Setup'!$B$10,'01_Setup'!$B$5))</f>
        <v/>
      </c>
      <c r="AJ49" s="28" t="str">
        <f>IF(OR(U49="",AI49="",W49="",X49=""),"",U49*(1+W49)^(AI49-'01_Setup'!$B$5)*(1+X49))</f>
        <v/>
      </c>
      <c r="AK49" s="25" t="str">
        <f>IF(Y49="","",Y49+'01_Setup'!$B$11)</f>
        <v/>
      </c>
      <c r="AL49" s="28" t="str">
        <f>IF(OR(U49="",AK49="",W49="",X49=""),"",U49*(1+W49)^(AK49-'01_Setup'!$B$5)*(1+X49))</f>
        <v/>
      </c>
      <c r="AM49" s="25" t="str">
        <f>IF(AA49="","",AA49+'01_Setup'!$B$11)</f>
        <v/>
      </c>
      <c r="AN49" s="28" t="str">
        <f>IF(OR(U49="",AM49="",W49="",X49=""),"",U49*(1+W49)^(AM49-'01_Setup'!$B$5)*(1+X49))</f>
        <v/>
      </c>
      <c r="AO49" s="25" t="str">
        <f>IF(AC49="","",AC49+'01_Setup'!$B$11)</f>
        <v/>
      </c>
      <c r="AP49" s="28" t="str">
        <f>IF(OR(U49="",AO49="",W49="",X49=""),"",U49*(1+W49)^(AO49-'01_Setup'!$B$5)*(1+X49))</f>
        <v/>
      </c>
      <c r="AQ49" s="22"/>
      <c r="AR49" s="25" t="str">
        <f>IF(OR(G49="",H49=""),"",IFERROR(VLOOKUP(G49&amp;"|"&amp;H49,'15_Lifecycle_Library'!$A$7:$K$35,5,FALSE),""))</f>
        <v/>
      </c>
      <c r="AS49" s="26" t="str">
        <f t="shared" si="11"/>
        <v/>
      </c>
      <c r="AT49" s="21"/>
      <c r="AU49" s="21"/>
      <c r="AV49" s="21"/>
    </row>
    <row r="50" spans="1:48">
      <c r="A50" s="25" t="str">
        <f t="shared" si="6"/>
        <v/>
      </c>
      <c r="B50" s="21"/>
      <c r="C50" s="21"/>
      <c r="D50" s="25" t="str">
        <f>IF(C50="","",IFERROR(VLOOKUP(C50,'01_Setup'!$B$19:$D$28,2,FALSE)&amp;"",""))</f>
        <v/>
      </c>
      <c r="E50" s="25" t="str">
        <f>IF(C50="","",IFERROR(VLOOKUP(C50,'01_Setup'!$B$19:$D$28,3,FALSE),""))</f>
        <v/>
      </c>
      <c r="F50" s="21"/>
      <c r="G50" s="21"/>
      <c r="H50" s="21"/>
      <c r="I50" s="21"/>
      <c r="J50" s="21"/>
      <c r="K50" s="21"/>
      <c r="L50" s="22"/>
      <c r="M50" s="21"/>
      <c r="N50" s="25" t="str">
        <f>IF(OR(G50="",H50=""),"",IFERROR(VLOOKUP(G50&amp;"|"&amp;H50,'15_Lifecycle_Library'!$A$7:$K$35,4,FALSE),""))</f>
        <v/>
      </c>
      <c r="O50" s="21"/>
      <c r="P50" s="25" t="str">
        <f t="shared" si="7"/>
        <v/>
      </c>
      <c r="Q50" s="21"/>
      <c r="R50" s="25" t="str">
        <f>IF(Q50="","",IFERROR(VLOOKUP(Q50,'16_Assumptions'!$A$15:$D$19,4,FALSE),0))</f>
        <v/>
      </c>
      <c r="S50" s="25" t="str">
        <f>IF(C50="","",IF(M50&lt;&gt;"",M50,IF(L50&lt;&gt;"",('01_Setup'!$B$6-L50)/365.25,"")))</f>
        <v/>
      </c>
      <c r="T50" s="25" t="str">
        <f t="shared" si="8"/>
        <v/>
      </c>
      <c r="U50" s="23"/>
      <c r="V50" s="25" t="str">
        <f>IF(OR(G50="",H50=""),"",IFERROR(VLOOKUP(G50&amp;"|"&amp;H50,'15_Lifecycle_Library'!$A$7:$K$35,6,FALSE),""))</f>
        <v/>
      </c>
      <c r="W50" s="27" t="str">
        <f>IF(V50="","",IFERROR(VLOOKUP(V50,'01_Setup'!$H$5:$I$9,2,FALSE),""))</f>
        <v/>
      </c>
      <c r="X50" s="27" t="str">
        <f>IF(C50="","",IF(OR(G50="",H50=""),'01_Setup'!$B$12,IFERROR(VLOOKUP(G50&amp;"|"&amp;H50,'15_Lifecycle_Library'!$A$7:$K$35,7,FALSE),'01_Setup'!$B$12)))</f>
        <v/>
      </c>
      <c r="Y50" s="25" t="str">
        <f>IF(T50="","",'01_Setup'!$B$5+ROUNDUP(T50,0))</f>
        <v/>
      </c>
      <c r="Z50" s="28" t="str">
        <f>IF(OR(U50="",Y50="",W50="",X50=""),"",U50*(1+W50)^(Y50-'01_Setup'!$B$5)*(1+X50))</f>
        <v/>
      </c>
      <c r="AA50" s="25" t="str">
        <f t="shared" si="9"/>
        <v/>
      </c>
      <c r="AB50" s="28" t="str">
        <f>IF(OR(U50="",AA50="",W50="",X50=""),"",U50*(1+W50)^(AA50-'01_Setup'!$B$5)*(1+X50))</f>
        <v/>
      </c>
      <c r="AC50" s="25" t="str">
        <f t="shared" si="10"/>
        <v/>
      </c>
      <c r="AD50" s="28" t="str">
        <f>IF(OR(U50="",AC50="",W50="",X50=""),"",U50*(1+W50)^(AC50-'01_Setup'!$B$5)*(1+X50))</f>
        <v/>
      </c>
      <c r="AE50" s="25" t="str">
        <f>IF(Y50="","",MAX(Y50+'01_Setup'!$B$10,'01_Setup'!$B$5))</f>
        <v/>
      </c>
      <c r="AF50" s="28" t="str">
        <f>IF(OR(U50="",AE50="",W50="",X50=""),"",U50*(1+W50)^(AE50-'01_Setup'!$B$5)*(1+X50))</f>
        <v/>
      </c>
      <c r="AG50" s="25" t="str">
        <f>IF(AA50="","",MAX(AA50+'01_Setup'!$B$10,'01_Setup'!$B$5))</f>
        <v/>
      </c>
      <c r="AH50" s="28" t="str">
        <f>IF(OR(U50="",AG50="",W50="",X50=""),"",U50*(1+W50)^(AG50-'01_Setup'!$B$5)*(1+X50))</f>
        <v/>
      </c>
      <c r="AI50" s="25" t="str">
        <f>IF(AC50="","",MAX(AC50+'01_Setup'!$B$10,'01_Setup'!$B$5))</f>
        <v/>
      </c>
      <c r="AJ50" s="28" t="str">
        <f>IF(OR(U50="",AI50="",W50="",X50=""),"",U50*(1+W50)^(AI50-'01_Setup'!$B$5)*(1+X50))</f>
        <v/>
      </c>
      <c r="AK50" s="25" t="str">
        <f>IF(Y50="","",Y50+'01_Setup'!$B$11)</f>
        <v/>
      </c>
      <c r="AL50" s="28" t="str">
        <f>IF(OR(U50="",AK50="",W50="",X50=""),"",U50*(1+W50)^(AK50-'01_Setup'!$B$5)*(1+X50))</f>
        <v/>
      </c>
      <c r="AM50" s="25" t="str">
        <f>IF(AA50="","",AA50+'01_Setup'!$B$11)</f>
        <v/>
      </c>
      <c r="AN50" s="28" t="str">
        <f>IF(OR(U50="",AM50="",W50="",X50=""),"",U50*(1+W50)^(AM50-'01_Setup'!$B$5)*(1+X50))</f>
        <v/>
      </c>
      <c r="AO50" s="25" t="str">
        <f>IF(AC50="","",AC50+'01_Setup'!$B$11)</f>
        <v/>
      </c>
      <c r="AP50" s="28" t="str">
        <f>IF(OR(U50="",AO50="",W50="",X50=""),"",U50*(1+W50)^(AO50-'01_Setup'!$B$5)*(1+X50))</f>
        <v/>
      </c>
      <c r="AQ50" s="22"/>
      <c r="AR50" s="25" t="str">
        <f>IF(OR(G50="",H50=""),"",IFERROR(VLOOKUP(G50&amp;"|"&amp;H50,'15_Lifecycle_Library'!$A$7:$K$35,5,FALSE),""))</f>
        <v/>
      </c>
      <c r="AS50" s="26" t="str">
        <f t="shared" si="11"/>
        <v/>
      </c>
      <c r="AT50" s="21"/>
      <c r="AU50" s="21"/>
      <c r="AV50" s="21"/>
    </row>
    <row r="51" spans="1:48">
      <c r="A51" s="25" t="str">
        <f t="shared" si="6"/>
        <v/>
      </c>
      <c r="B51" s="21"/>
      <c r="C51" s="21"/>
      <c r="D51" s="25" t="str">
        <f>IF(C51="","",IFERROR(VLOOKUP(C51,'01_Setup'!$B$19:$D$28,2,FALSE)&amp;"",""))</f>
        <v/>
      </c>
      <c r="E51" s="25" t="str">
        <f>IF(C51="","",IFERROR(VLOOKUP(C51,'01_Setup'!$B$19:$D$28,3,FALSE),""))</f>
        <v/>
      </c>
      <c r="F51" s="21"/>
      <c r="G51" s="21"/>
      <c r="H51" s="21"/>
      <c r="I51" s="21"/>
      <c r="J51" s="21"/>
      <c r="K51" s="21"/>
      <c r="L51" s="22"/>
      <c r="M51" s="21"/>
      <c r="N51" s="25" t="str">
        <f>IF(OR(G51="",H51=""),"",IFERROR(VLOOKUP(G51&amp;"|"&amp;H51,'15_Lifecycle_Library'!$A$7:$K$35,4,FALSE),""))</f>
        <v/>
      </c>
      <c r="O51" s="21"/>
      <c r="P51" s="25" t="str">
        <f t="shared" si="7"/>
        <v/>
      </c>
      <c r="Q51" s="21"/>
      <c r="R51" s="25" t="str">
        <f>IF(Q51="","",IFERROR(VLOOKUP(Q51,'16_Assumptions'!$A$15:$D$19,4,FALSE),0))</f>
        <v/>
      </c>
      <c r="S51" s="25" t="str">
        <f>IF(C51="","",IF(M51&lt;&gt;"",M51,IF(L51&lt;&gt;"",('01_Setup'!$B$6-L51)/365.25,"")))</f>
        <v/>
      </c>
      <c r="T51" s="25" t="str">
        <f t="shared" si="8"/>
        <v/>
      </c>
      <c r="U51" s="23"/>
      <c r="V51" s="25" t="str">
        <f>IF(OR(G51="",H51=""),"",IFERROR(VLOOKUP(G51&amp;"|"&amp;H51,'15_Lifecycle_Library'!$A$7:$K$35,6,FALSE),""))</f>
        <v/>
      </c>
      <c r="W51" s="27" t="str">
        <f>IF(V51="","",IFERROR(VLOOKUP(V51,'01_Setup'!$H$5:$I$9,2,FALSE),""))</f>
        <v/>
      </c>
      <c r="X51" s="27" t="str">
        <f>IF(C51="","",IF(OR(G51="",H51=""),'01_Setup'!$B$12,IFERROR(VLOOKUP(G51&amp;"|"&amp;H51,'15_Lifecycle_Library'!$A$7:$K$35,7,FALSE),'01_Setup'!$B$12)))</f>
        <v/>
      </c>
      <c r="Y51" s="25" t="str">
        <f>IF(T51="","",'01_Setup'!$B$5+ROUNDUP(T51,0))</f>
        <v/>
      </c>
      <c r="Z51" s="28" t="str">
        <f>IF(OR(U51="",Y51="",W51="",X51=""),"",U51*(1+W51)^(Y51-'01_Setup'!$B$5)*(1+X51))</f>
        <v/>
      </c>
      <c r="AA51" s="25" t="str">
        <f t="shared" si="9"/>
        <v/>
      </c>
      <c r="AB51" s="28" t="str">
        <f>IF(OR(U51="",AA51="",W51="",X51=""),"",U51*(1+W51)^(AA51-'01_Setup'!$B$5)*(1+X51))</f>
        <v/>
      </c>
      <c r="AC51" s="25" t="str">
        <f t="shared" si="10"/>
        <v/>
      </c>
      <c r="AD51" s="28" t="str">
        <f>IF(OR(U51="",AC51="",W51="",X51=""),"",U51*(1+W51)^(AC51-'01_Setup'!$B$5)*(1+X51))</f>
        <v/>
      </c>
      <c r="AE51" s="25" t="str">
        <f>IF(Y51="","",MAX(Y51+'01_Setup'!$B$10,'01_Setup'!$B$5))</f>
        <v/>
      </c>
      <c r="AF51" s="28" t="str">
        <f>IF(OR(U51="",AE51="",W51="",X51=""),"",U51*(1+W51)^(AE51-'01_Setup'!$B$5)*(1+X51))</f>
        <v/>
      </c>
      <c r="AG51" s="25" t="str">
        <f>IF(AA51="","",MAX(AA51+'01_Setup'!$B$10,'01_Setup'!$B$5))</f>
        <v/>
      </c>
      <c r="AH51" s="28" t="str">
        <f>IF(OR(U51="",AG51="",W51="",X51=""),"",U51*(1+W51)^(AG51-'01_Setup'!$B$5)*(1+X51))</f>
        <v/>
      </c>
      <c r="AI51" s="25" t="str">
        <f>IF(AC51="","",MAX(AC51+'01_Setup'!$B$10,'01_Setup'!$B$5))</f>
        <v/>
      </c>
      <c r="AJ51" s="28" t="str">
        <f>IF(OR(U51="",AI51="",W51="",X51=""),"",U51*(1+W51)^(AI51-'01_Setup'!$B$5)*(1+X51))</f>
        <v/>
      </c>
      <c r="AK51" s="25" t="str">
        <f>IF(Y51="","",Y51+'01_Setup'!$B$11)</f>
        <v/>
      </c>
      <c r="AL51" s="28" t="str">
        <f>IF(OR(U51="",AK51="",W51="",X51=""),"",U51*(1+W51)^(AK51-'01_Setup'!$B$5)*(1+X51))</f>
        <v/>
      </c>
      <c r="AM51" s="25" t="str">
        <f>IF(AA51="","",AA51+'01_Setup'!$B$11)</f>
        <v/>
      </c>
      <c r="AN51" s="28" t="str">
        <f>IF(OR(U51="",AM51="",W51="",X51=""),"",U51*(1+W51)^(AM51-'01_Setup'!$B$5)*(1+X51))</f>
        <v/>
      </c>
      <c r="AO51" s="25" t="str">
        <f>IF(AC51="","",AC51+'01_Setup'!$B$11)</f>
        <v/>
      </c>
      <c r="AP51" s="28" t="str">
        <f>IF(OR(U51="",AO51="",W51="",X51=""),"",U51*(1+W51)^(AO51-'01_Setup'!$B$5)*(1+X51))</f>
        <v/>
      </c>
      <c r="AQ51" s="22"/>
      <c r="AR51" s="25" t="str">
        <f>IF(OR(G51="",H51=""),"",IFERROR(VLOOKUP(G51&amp;"|"&amp;H51,'15_Lifecycle_Library'!$A$7:$K$35,5,FALSE),""))</f>
        <v/>
      </c>
      <c r="AS51" s="26" t="str">
        <f t="shared" si="11"/>
        <v/>
      </c>
      <c r="AT51" s="21"/>
      <c r="AU51" s="21"/>
      <c r="AV51" s="21"/>
    </row>
    <row r="52" spans="1:48">
      <c r="A52" s="25" t="str">
        <f t="shared" si="6"/>
        <v/>
      </c>
      <c r="B52" s="21"/>
      <c r="C52" s="21"/>
      <c r="D52" s="25" t="str">
        <f>IF(C52="","",IFERROR(VLOOKUP(C52,'01_Setup'!$B$19:$D$28,2,FALSE)&amp;"",""))</f>
        <v/>
      </c>
      <c r="E52" s="25" t="str">
        <f>IF(C52="","",IFERROR(VLOOKUP(C52,'01_Setup'!$B$19:$D$28,3,FALSE),""))</f>
        <v/>
      </c>
      <c r="F52" s="21"/>
      <c r="G52" s="21"/>
      <c r="H52" s="21"/>
      <c r="I52" s="21"/>
      <c r="J52" s="21"/>
      <c r="K52" s="21"/>
      <c r="L52" s="22"/>
      <c r="M52" s="21"/>
      <c r="N52" s="25" t="str">
        <f>IF(OR(G52="",H52=""),"",IFERROR(VLOOKUP(G52&amp;"|"&amp;H52,'15_Lifecycle_Library'!$A$7:$K$35,4,FALSE),""))</f>
        <v/>
      </c>
      <c r="O52" s="21"/>
      <c r="P52" s="25" t="str">
        <f t="shared" si="7"/>
        <v/>
      </c>
      <c r="Q52" s="21"/>
      <c r="R52" s="25" t="str">
        <f>IF(Q52="","",IFERROR(VLOOKUP(Q52,'16_Assumptions'!$A$15:$D$19,4,FALSE),0))</f>
        <v/>
      </c>
      <c r="S52" s="25" t="str">
        <f>IF(C52="","",IF(M52&lt;&gt;"",M52,IF(L52&lt;&gt;"",('01_Setup'!$B$6-L52)/365.25,"")))</f>
        <v/>
      </c>
      <c r="T52" s="25" t="str">
        <f t="shared" si="8"/>
        <v/>
      </c>
      <c r="U52" s="23"/>
      <c r="V52" s="25" t="str">
        <f>IF(OR(G52="",H52=""),"",IFERROR(VLOOKUP(G52&amp;"|"&amp;H52,'15_Lifecycle_Library'!$A$7:$K$35,6,FALSE),""))</f>
        <v/>
      </c>
      <c r="W52" s="27" t="str">
        <f>IF(V52="","",IFERROR(VLOOKUP(V52,'01_Setup'!$H$5:$I$9,2,FALSE),""))</f>
        <v/>
      </c>
      <c r="X52" s="27" t="str">
        <f>IF(C52="","",IF(OR(G52="",H52=""),'01_Setup'!$B$12,IFERROR(VLOOKUP(G52&amp;"|"&amp;H52,'15_Lifecycle_Library'!$A$7:$K$35,7,FALSE),'01_Setup'!$B$12)))</f>
        <v/>
      </c>
      <c r="Y52" s="25" t="str">
        <f>IF(T52="","",'01_Setup'!$B$5+ROUNDUP(T52,0))</f>
        <v/>
      </c>
      <c r="Z52" s="28" t="str">
        <f>IF(OR(U52="",Y52="",W52="",X52=""),"",U52*(1+W52)^(Y52-'01_Setup'!$B$5)*(1+X52))</f>
        <v/>
      </c>
      <c r="AA52" s="25" t="str">
        <f t="shared" si="9"/>
        <v/>
      </c>
      <c r="AB52" s="28" t="str">
        <f>IF(OR(U52="",AA52="",W52="",X52=""),"",U52*(1+W52)^(AA52-'01_Setup'!$B$5)*(1+X52))</f>
        <v/>
      </c>
      <c r="AC52" s="25" t="str">
        <f t="shared" si="10"/>
        <v/>
      </c>
      <c r="AD52" s="28" t="str">
        <f>IF(OR(U52="",AC52="",W52="",X52=""),"",U52*(1+W52)^(AC52-'01_Setup'!$B$5)*(1+X52))</f>
        <v/>
      </c>
      <c r="AE52" s="25" t="str">
        <f>IF(Y52="","",MAX(Y52+'01_Setup'!$B$10,'01_Setup'!$B$5))</f>
        <v/>
      </c>
      <c r="AF52" s="28" t="str">
        <f>IF(OR(U52="",AE52="",W52="",X52=""),"",U52*(1+W52)^(AE52-'01_Setup'!$B$5)*(1+X52))</f>
        <v/>
      </c>
      <c r="AG52" s="25" t="str">
        <f>IF(AA52="","",MAX(AA52+'01_Setup'!$B$10,'01_Setup'!$B$5))</f>
        <v/>
      </c>
      <c r="AH52" s="28" t="str">
        <f>IF(OR(U52="",AG52="",W52="",X52=""),"",U52*(1+W52)^(AG52-'01_Setup'!$B$5)*(1+X52))</f>
        <v/>
      </c>
      <c r="AI52" s="25" t="str">
        <f>IF(AC52="","",MAX(AC52+'01_Setup'!$B$10,'01_Setup'!$B$5))</f>
        <v/>
      </c>
      <c r="AJ52" s="28" t="str">
        <f>IF(OR(U52="",AI52="",W52="",X52=""),"",U52*(1+W52)^(AI52-'01_Setup'!$B$5)*(1+X52))</f>
        <v/>
      </c>
      <c r="AK52" s="25" t="str">
        <f>IF(Y52="","",Y52+'01_Setup'!$B$11)</f>
        <v/>
      </c>
      <c r="AL52" s="28" t="str">
        <f>IF(OR(U52="",AK52="",W52="",X52=""),"",U52*(1+W52)^(AK52-'01_Setup'!$B$5)*(1+X52))</f>
        <v/>
      </c>
      <c r="AM52" s="25" t="str">
        <f>IF(AA52="","",AA52+'01_Setup'!$B$11)</f>
        <v/>
      </c>
      <c r="AN52" s="28" t="str">
        <f>IF(OR(U52="",AM52="",W52="",X52=""),"",U52*(1+W52)^(AM52-'01_Setup'!$B$5)*(1+X52))</f>
        <v/>
      </c>
      <c r="AO52" s="25" t="str">
        <f>IF(AC52="","",AC52+'01_Setup'!$B$11)</f>
        <v/>
      </c>
      <c r="AP52" s="28" t="str">
        <f>IF(OR(U52="",AO52="",W52="",X52=""),"",U52*(1+W52)^(AO52-'01_Setup'!$B$5)*(1+X52))</f>
        <v/>
      </c>
      <c r="AQ52" s="22"/>
      <c r="AR52" s="25" t="str">
        <f>IF(OR(G52="",H52=""),"",IFERROR(VLOOKUP(G52&amp;"|"&amp;H52,'15_Lifecycle_Library'!$A$7:$K$35,5,FALSE),""))</f>
        <v/>
      </c>
      <c r="AS52" s="26" t="str">
        <f t="shared" si="11"/>
        <v/>
      </c>
      <c r="AT52" s="21"/>
      <c r="AU52" s="21"/>
      <c r="AV52" s="21"/>
    </row>
    <row r="53" spans="1:48">
      <c r="A53" s="25" t="str">
        <f t="shared" si="6"/>
        <v/>
      </c>
      <c r="B53" s="21"/>
      <c r="C53" s="21"/>
      <c r="D53" s="25" t="str">
        <f>IF(C53="","",IFERROR(VLOOKUP(C53,'01_Setup'!$B$19:$D$28,2,FALSE)&amp;"",""))</f>
        <v/>
      </c>
      <c r="E53" s="25" t="str">
        <f>IF(C53="","",IFERROR(VLOOKUP(C53,'01_Setup'!$B$19:$D$28,3,FALSE),""))</f>
        <v/>
      </c>
      <c r="F53" s="21"/>
      <c r="G53" s="21"/>
      <c r="H53" s="21"/>
      <c r="I53" s="21"/>
      <c r="J53" s="21"/>
      <c r="K53" s="21"/>
      <c r="L53" s="22"/>
      <c r="M53" s="21"/>
      <c r="N53" s="25" t="str">
        <f>IF(OR(G53="",H53=""),"",IFERROR(VLOOKUP(G53&amp;"|"&amp;H53,'15_Lifecycle_Library'!$A$7:$K$35,4,FALSE),""))</f>
        <v/>
      </c>
      <c r="O53" s="21"/>
      <c r="P53" s="25" t="str">
        <f t="shared" si="7"/>
        <v/>
      </c>
      <c r="Q53" s="21"/>
      <c r="R53" s="25" t="str">
        <f>IF(Q53="","",IFERROR(VLOOKUP(Q53,'16_Assumptions'!$A$15:$D$19,4,FALSE),0))</f>
        <v/>
      </c>
      <c r="S53" s="25" t="str">
        <f>IF(C53="","",IF(M53&lt;&gt;"",M53,IF(L53&lt;&gt;"",('01_Setup'!$B$6-L53)/365.25,"")))</f>
        <v/>
      </c>
      <c r="T53" s="25" t="str">
        <f t="shared" si="8"/>
        <v/>
      </c>
      <c r="U53" s="23"/>
      <c r="V53" s="25" t="str">
        <f>IF(OR(G53="",H53=""),"",IFERROR(VLOOKUP(G53&amp;"|"&amp;H53,'15_Lifecycle_Library'!$A$7:$K$35,6,FALSE),""))</f>
        <v/>
      </c>
      <c r="W53" s="27" t="str">
        <f>IF(V53="","",IFERROR(VLOOKUP(V53,'01_Setup'!$H$5:$I$9,2,FALSE),""))</f>
        <v/>
      </c>
      <c r="X53" s="27" t="str">
        <f>IF(C53="","",IF(OR(G53="",H53=""),'01_Setup'!$B$12,IFERROR(VLOOKUP(G53&amp;"|"&amp;H53,'15_Lifecycle_Library'!$A$7:$K$35,7,FALSE),'01_Setup'!$B$12)))</f>
        <v/>
      </c>
      <c r="Y53" s="25" t="str">
        <f>IF(T53="","",'01_Setup'!$B$5+ROUNDUP(T53,0))</f>
        <v/>
      </c>
      <c r="Z53" s="28" t="str">
        <f>IF(OR(U53="",Y53="",W53="",X53=""),"",U53*(1+W53)^(Y53-'01_Setup'!$B$5)*(1+X53))</f>
        <v/>
      </c>
      <c r="AA53" s="25" t="str">
        <f t="shared" si="9"/>
        <v/>
      </c>
      <c r="AB53" s="28" t="str">
        <f>IF(OR(U53="",AA53="",W53="",X53=""),"",U53*(1+W53)^(AA53-'01_Setup'!$B$5)*(1+X53))</f>
        <v/>
      </c>
      <c r="AC53" s="25" t="str">
        <f t="shared" si="10"/>
        <v/>
      </c>
      <c r="AD53" s="28" t="str">
        <f>IF(OR(U53="",AC53="",W53="",X53=""),"",U53*(1+W53)^(AC53-'01_Setup'!$B$5)*(1+X53))</f>
        <v/>
      </c>
      <c r="AE53" s="25" t="str">
        <f>IF(Y53="","",MAX(Y53+'01_Setup'!$B$10,'01_Setup'!$B$5))</f>
        <v/>
      </c>
      <c r="AF53" s="28" t="str">
        <f>IF(OR(U53="",AE53="",W53="",X53=""),"",U53*(1+W53)^(AE53-'01_Setup'!$B$5)*(1+X53))</f>
        <v/>
      </c>
      <c r="AG53" s="25" t="str">
        <f>IF(AA53="","",MAX(AA53+'01_Setup'!$B$10,'01_Setup'!$B$5))</f>
        <v/>
      </c>
      <c r="AH53" s="28" t="str">
        <f>IF(OR(U53="",AG53="",W53="",X53=""),"",U53*(1+W53)^(AG53-'01_Setup'!$B$5)*(1+X53))</f>
        <v/>
      </c>
      <c r="AI53" s="25" t="str">
        <f>IF(AC53="","",MAX(AC53+'01_Setup'!$B$10,'01_Setup'!$B$5))</f>
        <v/>
      </c>
      <c r="AJ53" s="28" t="str">
        <f>IF(OR(U53="",AI53="",W53="",X53=""),"",U53*(1+W53)^(AI53-'01_Setup'!$B$5)*(1+X53))</f>
        <v/>
      </c>
      <c r="AK53" s="25" t="str">
        <f>IF(Y53="","",Y53+'01_Setup'!$B$11)</f>
        <v/>
      </c>
      <c r="AL53" s="28" t="str">
        <f>IF(OR(U53="",AK53="",W53="",X53=""),"",U53*(1+W53)^(AK53-'01_Setup'!$B$5)*(1+X53))</f>
        <v/>
      </c>
      <c r="AM53" s="25" t="str">
        <f>IF(AA53="","",AA53+'01_Setup'!$B$11)</f>
        <v/>
      </c>
      <c r="AN53" s="28" t="str">
        <f>IF(OR(U53="",AM53="",W53="",X53=""),"",U53*(1+W53)^(AM53-'01_Setup'!$B$5)*(1+X53))</f>
        <v/>
      </c>
      <c r="AO53" s="25" t="str">
        <f>IF(AC53="","",AC53+'01_Setup'!$B$11)</f>
        <v/>
      </c>
      <c r="AP53" s="28" t="str">
        <f>IF(OR(U53="",AO53="",W53="",X53=""),"",U53*(1+W53)^(AO53-'01_Setup'!$B$5)*(1+X53))</f>
        <v/>
      </c>
      <c r="AQ53" s="22"/>
      <c r="AR53" s="25" t="str">
        <f>IF(OR(G53="",H53=""),"",IFERROR(VLOOKUP(G53&amp;"|"&amp;H53,'15_Lifecycle_Library'!$A$7:$K$35,5,FALSE),""))</f>
        <v/>
      </c>
      <c r="AS53" s="26" t="str">
        <f t="shared" si="11"/>
        <v/>
      </c>
      <c r="AT53" s="21"/>
      <c r="AU53" s="21"/>
      <c r="AV53" s="21"/>
    </row>
    <row r="54" spans="1:48">
      <c r="A54" s="25" t="str">
        <f t="shared" si="6"/>
        <v/>
      </c>
      <c r="B54" s="21"/>
      <c r="C54" s="21"/>
      <c r="D54" s="25" t="str">
        <f>IF(C54="","",IFERROR(VLOOKUP(C54,'01_Setup'!$B$19:$D$28,2,FALSE)&amp;"",""))</f>
        <v/>
      </c>
      <c r="E54" s="25" t="str">
        <f>IF(C54="","",IFERROR(VLOOKUP(C54,'01_Setup'!$B$19:$D$28,3,FALSE),""))</f>
        <v/>
      </c>
      <c r="F54" s="21"/>
      <c r="G54" s="21"/>
      <c r="H54" s="21"/>
      <c r="I54" s="21"/>
      <c r="J54" s="21"/>
      <c r="K54" s="21"/>
      <c r="L54" s="22"/>
      <c r="M54" s="21"/>
      <c r="N54" s="25" t="str">
        <f>IF(OR(G54="",H54=""),"",IFERROR(VLOOKUP(G54&amp;"|"&amp;H54,'15_Lifecycle_Library'!$A$7:$K$35,4,FALSE),""))</f>
        <v/>
      </c>
      <c r="O54" s="21"/>
      <c r="P54" s="25" t="str">
        <f t="shared" si="7"/>
        <v/>
      </c>
      <c r="Q54" s="21"/>
      <c r="R54" s="25" t="str">
        <f>IF(Q54="","",IFERROR(VLOOKUP(Q54,'16_Assumptions'!$A$15:$D$19,4,FALSE),0))</f>
        <v/>
      </c>
      <c r="S54" s="25" t="str">
        <f>IF(C54="","",IF(M54&lt;&gt;"",M54,IF(L54&lt;&gt;"",('01_Setup'!$B$6-L54)/365.25,"")))</f>
        <v/>
      </c>
      <c r="T54" s="25" t="str">
        <f t="shared" si="8"/>
        <v/>
      </c>
      <c r="U54" s="23"/>
      <c r="V54" s="25" t="str">
        <f>IF(OR(G54="",H54=""),"",IFERROR(VLOOKUP(G54&amp;"|"&amp;H54,'15_Lifecycle_Library'!$A$7:$K$35,6,FALSE),""))</f>
        <v/>
      </c>
      <c r="W54" s="27" t="str">
        <f>IF(V54="","",IFERROR(VLOOKUP(V54,'01_Setup'!$H$5:$I$9,2,FALSE),""))</f>
        <v/>
      </c>
      <c r="X54" s="27" t="str">
        <f>IF(C54="","",IF(OR(G54="",H54=""),'01_Setup'!$B$12,IFERROR(VLOOKUP(G54&amp;"|"&amp;H54,'15_Lifecycle_Library'!$A$7:$K$35,7,FALSE),'01_Setup'!$B$12)))</f>
        <v/>
      </c>
      <c r="Y54" s="25" t="str">
        <f>IF(T54="","",'01_Setup'!$B$5+ROUNDUP(T54,0))</f>
        <v/>
      </c>
      <c r="Z54" s="28" t="str">
        <f>IF(OR(U54="",Y54="",W54="",X54=""),"",U54*(1+W54)^(Y54-'01_Setup'!$B$5)*(1+X54))</f>
        <v/>
      </c>
      <c r="AA54" s="25" t="str">
        <f t="shared" si="9"/>
        <v/>
      </c>
      <c r="AB54" s="28" t="str">
        <f>IF(OR(U54="",AA54="",W54="",X54=""),"",U54*(1+W54)^(AA54-'01_Setup'!$B$5)*(1+X54))</f>
        <v/>
      </c>
      <c r="AC54" s="25" t="str">
        <f t="shared" si="10"/>
        <v/>
      </c>
      <c r="AD54" s="28" t="str">
        <f>IF(OR(U54="",AC54="",W54="",X54=""),"",U54*(1+W54)^(AC54-'01_Setup'!$B$5)*(1+X54))</f>
        <v/>
      </c>
      <c r="AE54" s="25" t="str">
        <f>IF(Y54="","",MAX(Y54+'01_Setup'!$B$10,'01_Setup'!$B$5))</f>
        <v/>
      </c>
      <c r="AF54" s="28" t="str">
        <f>IF(OR(U54="",AE54="",W54="",X54=""),"",U54*(1+W54)^(AE54-'01_Setup'!$B$5)*(1+X54))</f>
        <v/>
      </c>
      <c r="AG54" s="25" t="str">
        <f>IF(AA54="","",MAX(AA54+'01_Setup'!$B$10,'01_Setup'!$B$5))</f>
        <v/>
      </c>
      <c r="AH54" s="28" t="str">
        <f>IF(OR(U54="",AG54="",W54="",X54=""),"",U54*(1+W54)^(AG54-'01_Setup'!$B$5)*(1+X54))</f>
        <v/>
      </c>
      <c r="AI54" s="25" t="str">
        <f>IF(AC54="","",MAX(AC54+'01_Setup'!$B$10,'01_Setup'!$B$5))</f>
        <v/>
      </c>
      <c r="AJ54" s="28" t="str">
        <f>IF(OR(U54="",AI54="",W54="",X54=""),"",U54*(1+W54)^(AI54-'01_Setup'!$B$5)*(1+X54))</f>
        <v/>
      </c>
      <c r="AK54" s="25" t="str">
        <f>IF(Y54="","",Y54+'01_Setup'!$B$11)</f>
        <v/>
      </c>
      <c r="AL54" s="28" t="str">
        <f>IF(OR(U54="",AK54="",W54="",X54=""),"",U54*(1+W54)^(AK54-'01_Setup'!$B$5)*(1+X54))</f>
        <v/>
      </c>
      <c r="AM54" s="25" t="str">
        <f>IF(AA54="","",AA54+'01_Setup'!$B$11)</f>
        <v/>
      </c>
      <c r="AN54" s="28" t="str">
        <f>IF(OR(U54="",AM54="",W54="",X54=""),"",U54*(1+W54)^(AM54-'01_Setup'!$B$5)*(1+X54))</f>
        <v/>
      </c>
      <c r="AO54" s="25" t="str">
        <f>IF(AC54="","",AC54+'01_Setup'!$B$11)</f>
        <v/>
      </c>
      <c r="AP54" s="28" t="str">
        <f>IF(OR(U54="",AO54="",W54="",X54=""),"",U54*(1+W54)^(AO54-'01_Setup'!$B$5)*(1+X54))</f>
        <v/>
      </c>
      <c r="AQ54" s="22"/>
      <c r="AR54" s="25" t="str">
        <f>IF(OR(G54="",H54=""),"",IFERROR(VLOOKUP(G54&amp;"|"&amp;H54,'15_Lifecycle_Library'!$A$7:$K$35,5,FALSE),""))</f>
        <v/>
      </c>
      <c r="AS54" s="26" t="str">
        <f t="shared" si="11"/>
        <v/>
      </c>
      <c r="AT54" s="21"/>
      <c r="AU54" s="21"/>
      <c r="AV54" s="21"/>
    </row>
    <row r="55" spans="1:48">
      <c r="A55" s="25" t="str">
        <f t="shared" si="6"/>
        <v/>
      </c>
      <c r="B55" s="21"/>
      <c r="C55" s="21"/>
      <c r="D55" s="25" t="str">
        <f>IF(C55="","",IFERROR(VLOOKUP(C55,'01_Setup'!$B$19:$D$28,2,FALSE)&amp;"",""))</f>
        <v/>
      </c>
      <c r="E55" s="25" t="str">
        <f>IF(C55="","",IFERROR(VLOOKUP(C55,'01_Setup'!$B$19:$D$28,3,FALSE),""))</f>
        <v/>
      </c>
      <c r="F55" s="21"/>
      <c r="G55" s="21"/>
      <c r="H55" s="21"/>
      <c r="I55" s="21"/>
      <c r="J55" s="21"/>
      <c r="K55" s="21"/>
      <c r="L55" s="22"/>
      <c r="M55" s="21"/>
      <c r="N55" s="25" t="str">
        <f>IF(OR(G55="",H55=""),"",IFERROR(VLOOKUP(G55&amp;"|"&amp;H55,'15_Lifecycle_Library'!$A$7:$K$35,4,FALSE),""))</f>
        <v/>
      </c>
      <c r="O55" s="21"/>
      <c r="P55" s="25" t="str">
        <f t="shared" si="7"/>
        <v/>
      </c>
      <c r="Q55" s="21"/>
      <c r="R55" s="25" t="str">
        <f>IF(Q55="","",IFERROR(VLOOKUP(Q55,'16_Assumptions'!$A$15:$D$19,4,FALSE),0))</f>
        <v/>
      </c>
      <c r="S55" s="25" t="str">
        <f>IF(C55="","",IF(M55&lt;&gt;"",M55,IF(L55&lt;&gt;"",('01_Setup'!$B$6-L55)/365.25,"")))</f>
        <v/>
      </c>
      <c r="T55" s="25" t="str">
        <f t="shared" si="8"/>
        <v/>
      </c>
      <c r="U55" s="23"/>
      <c r="V55" s="25" t="str">
        <f>IF(OR(G55="",H55=""),"",IFERROR(VLOOKUP(G55&amp;"|"&amp;H55,'15_Lifecycle_Library'!$A$7:$K$35,6,FALSE),""))</f>
        <v/>
      </c>
      <c r="W55" s="27" t="str">
        <f>IF(V55="","",IFERROR(VLOOKUP(V55,'01_Setup'!$H$5:$I$9,2,FALSE),""))</f>
        <v/>
      </c>
      <c r="X55" s="27" t="str">
        <f>IF(C55="","",IF(OR(G55="",H55=""),'01_Setup'!$B$12,IFERROR(VLOOKUP(G55&amp;"|"&amp;H55,'15_Lifecycle_Library'!$A$7:$K$35,7,FALSE),'01_Setup'!$B$12)))</f>
        <v/>
      </c>
      <c r="Y55" s="25" t="str">
        <f>IF(T55="","",'01_Setup'!$B$5+ROUNDUP(T55,0))</f>
        <v/>
      </c>
      <c r="Z55" s="28" t="str">
        <f>IF(OR(U55="",Y55="",W55="",X55=""),"",U55*(1+W55)^(Y55-'01_Setup'!$B$5)*(1+X55))</f>
        <v/>
      </c>
      <c r="AA55" s="25" t="str">
        <f t="shared" si="9"/>
        <v/>
      </c>
      <c r="AB55" s="28" t="str">
        <f>IF(OR(U55="",AA55="",W55="",X55=""),"",U55*(1+W55)^(AA55-'01_Setup'!$B$5)*(1+X55))</f>
        <v/>
      </c>
      <c r="AC55" s="25" t="str">
        <f t="shared" si="10"/>
        <v/>
      </c>
      <c r="AD55" s="28" t="str">
        <f>IF(OR(U55="",AC55="",W55="",X55=""),"",U55*(1+W55)^(AC55-'01_Setup'!$B$5)*(1+X55))</f>
        <v/>
      </c>
      <c r="AE55" s="25" t="str">
        <f>IF(Y55="","",MAX(Y55+'01_Setup'!$B$10,'01_Setup'!$B$5))</f>
        <v/>
      </c>
      <c r="AF55" s="28" t="str">
        <f>IF(OR(U55="",AE55="",W55="",X55=""),"",U55*(1+W55)^(AE55-'01_Setup'!$B$5)*(1+X55))</f>
        <v/>
      </c>
      <c r="AG55" s="25" t="str">
        <f>IF(AA55="","",MAX(AA55+'01_Setup'!$B$10,'01_Setup'!$B$5))</f>
        <v/>
      </c>
      <c r="AH55" s="28" t="str">
        <f>IF(OR(U55="",AG55="",W55="",X55=""),"",U55*(1+W55)^(AG55-'01_Setup'!$B$5)*(1+X55))</f>
        <v/>
      </c>
      <c r="AI55" s="25" t="str">
        <f>IF(AC55="","",MAX(AC55+'01_Setup'!$B$10,'01_Setup'!$B$5))</f>
        <v/>
      </c>
      <c r="AJ55" s="28" t="str">
        <f>IF(OR(U55="",AI55="",W55="",X55=""),"",U55*(1+W55)^(AI55-'01_Setup'!$B$5)*(1+X55))</f>
        <v/>
      </c>
      <c r="AK55" s="25" t="str">
        <f>IF(Y55="","",Y55+'01_Setup'!$B$11)</f>
        <v/>
      </c>
      <c r="AL55" s="28" t="str">
        <f>IF(OR(U55="",AK55="",W55="",X55=""),"",U55*(1+W55)^(AK55-'01_Setup'!$B$5)*(1+X55))</f>
        <v/>
      </c>
      <c r="AM55" s="25" t="str">
        <f>IF(AA55="","",AA55+'01_Setup'!$B$11)</f>
        <v/>
      </c>
      <c r="AN55" s="28" t="str">
        <f>IF(OR(U55="",AM55="",W55="",X55=""),"",U55*(1+W55)^(AM55-'01_Setup'!$B$5)*(1+X55))</f>
        <v/>
      </c>
      <c r="AO55" s="25" t="str">
        <f>IF(AC55="","",AC55+'01_Setup'!$B$11)</f>
        <v/>
      </c>
      <c r="AP55" s="28" t="str">
        <f>IF(OR(U55="",AO55="",W55="",X55=""),"",U55*(1+W55)^(AO55-'01_Setup'!$B$5)*(1+X55))</f>
        <v/>
      </c>
      <c r="AQ55" s="22"/>
      <c r="AR55" s="25" t="str">
        <f>IF(OR(G55="",H55=""),"",IFERROR(VLOOKUP(G55&amp;"|"&amp;H55,'15_Lifecycle_Library'!$A$7:$K$35,5,FALSE),""))</f>
        <v/>
      </c>
      <c r="AS55" s="26" t="str">
        <f t="shared" si="11"/>
        <v/>
      </c>
      <c r="AT55" s="21"/>
      <c r="AU55" s="21"/>
      <c r="AV55" s="21"/>
    </row>
    <row r="56" spans="1:48">
      <c r="A56" s="25" t="str">
        <f t="shared" si="6"/>
        <v/>
      </c>
      <c r="B56" s="21"/>
      <c r="C56" s="21"/>
      <c r="D56" s="25" t="str">
        <f>IF(C56="","",IFERROR(VLOOKUP(C56,'01_Setup'!$B$19:$D$28,2,FALSE)&amp;"",""))</f>
        <v/>
      </c>
      <c r="E56" s="25" t="str">
        <f>IF(C56="","",IFERROR(VLOOKUP(C56,'01_Setup'!$B$19:$D$28,3,FALSE),""))</f>
        <v/>
      </c>
      <c r="F56" s="21"/>
      <c r="G56" s="21"/>
      <c r="H56" s="21"/>
      <c r="I56" s="21"/>
      <c r="J56" s="21"/>
      <c r="K56" s="21"/>
      <c r="L56" s="22"/>
      <c r="M56" s="21"/>
      <c r="N56" s="25" t="str">
        <f>IF(OR(G56="",H56=""),"",IFERROR(VLOOKUP(G56&amp;"|"&amp;H56,'15_Lifecycle_Library'!$A$7:$K$35,4,FALSE),""))</f>
        <v/>
      </c>
      <c r="O56" s="21"/>
      <c r="P56" s="25" t="str">
        <f t="shared" si="7"/>
        <v/>
      </c>
      <c r="Q56" s="21"/>
      <c r="R56" s="25" t="str">
        <f>IF(Q56="","",IFERROR(VLOOKUP(Q56,'16_Assumptions'!$A$15:$D$19,4,FALSE),0))</f>
        <v/>
      </c>
      <c r="S56" s="25" t="str">
        <f>IF(C56="","",IF(M56&lt;&gt;"",M56,IF(L56&lt;&gt;"",('01_Setup'!$B$6-L56)/365.25,"")))</f>
        <v/>
      </c>
      <c r="T56" s="25" t="str">
        <f t="shared" si="8"/>
        <v/>
      </c>
      <c r="U56" s="23"/>
      <c r="V56" s="25" t="str">
        <f>IF(OR(G56="",H56=""),"",IFERROR(VLOOKUP(G56&amp;"|"&amp;H56,'15_Lifecycle_Library'!$A$7:$K$35,6,FALSE),""))</f>
        <v/>
      </c>
      <c r="W56" s="27" t="str">
        <f>IF(V56="","",IFERROR(VLOOKUP(V56,'01_Setup'!$H$5:$I$9,2,FALSE),""))</f>
        <v/>
      </c>
      <c r="X56" s="27" t="str">
        <f>IF(C56="","",IF(OR(G56="",H56=""),'01_Setup'!$B$12,IFERROR(VLOOKUP(G56&amp;"|"&amp;H56,'15_Lifecycle_Library'!$A$7:$K$35,7,FALSE),'01_Setup'!$B$12)))</f>
        <v/>
      </c>
      <c r="Y56" s="25" t="str">
        <f>IF(T56="","",'01_Setup'!$B$5+ROUNDUP(T56,0))</f>
        <v/>
      </c>
      <c r="Z56" s="28" t="str">
        <f>IF(OR(U56="",Y56="",W56="",X56=""),"",U56*(1+W56)^(Y56-'01_Setup'!$B$5)*(1+X56))</f>
        <v/>
      </c>
      <c r="AA56" s="25" t="str">
        <f t="shared" si="9"/>
        <v/>
      </c>
      <c r="AB56" s="28" t="str">
        <f>IF(OR(U56="",AA56="",W56="",X56=""),"",U56*(1+W56)^(AA56-'01_Setup'!$B$5)*(1+X56))</f>
        <v/>
      </c>
      <c r="AC56" s="25" t="str">
        <f t="shared" si="10"/>
        <v/>
      </c>
      <c r="AD56" s="28" t="str">
        <f>IF(OR(U56="",AC56="",W56="",X56=""),"",U56*(1+W56)^(AC56-'01_Setup'!$B$5)*(1+X56))</f>
        <v/>
      </c>
      <c r="AE56" s="25" t="str">
        <f>IF(Y56="","",MAX(Y56+'01_Setup'!$B$10,'01_Setup'!$B$5))</f>
        <v/>
      </c>
      <c r="AF56" s="28" t="str">
        <f>IF(OR(U56="",AE56="",W56="",X56=""),"",U56*(1+W56)^(AE56-'01_Setup'!$B$5)*(1+X56))</f>
        <v/>
      </c>
      <c r="AG56" s="25" t="str">
        <f>IF(AA56="","",MAX(AA56+'01_Setup'!$B$10,'01_Setup'!$B$5))</f>
        <v/>
      </c>
      <c r="AH56" s="28" t="str">
        <f>IF(OR(U56="",AG56="",W56="",X56=""),"",U56*(1+W56)^(AG56-'01_Setup'!$B$5)*(1+X56))</f>
        <v/>
      </c>
      <c r="AI56" s="25" t="str">
        <f>IF(AC56="","",MAX(AC56+'01_Setup'!$B$10,'01_Setup'!$B$5))</f>
        <v/>
      </c>
      <c r="AJ56" s="28" t="str">
        <f>IF(OR(U56="",AI56="",W56="",X56=""),"",U56*(1+W56)^(AI56-'01_Setup'!$B$5)*(1+X56))</f>
        <v/>
      </c>
      <c r="AK56" s="25" t="str">
        <f>IF(Y56="","",Y56+'01_Setup'!$B$11)</f>
        <v/>
      </c>
      <c r="AL56" s="28" t="str">
        <f>IF(OR(U56="",AK56="",W56="",X56=""),"",U56*(1+W56)^(AK56-'01_Setup'!$B$5)*(1+X56))</f>
        <v/>
      </c>
      <c r="AM56" s="25" t="str">
        <f>IF(AA56="","",AA56+'01_Setup'!$B$11)</f>
        <v/>
      </c>
      <c r="AN56" s="28" t="str">
        <f>IF(OR(U56="",AM56="",W56="",X56=""),"",U56*(1+W56)^(AM56-'01_Setup'!$B$5)*(1+X56))</f>
        <v/>
      </c>
      <c r="AO56" s="25" t="str">
        <f>IF(AC56="","",AC56+'01_Setup'!$B$11)</f>
        <v/>
      </c>
      <c r="AP56" s="28" t="str">
        <f>IF(OR(U56="",AO56="",W56="",X56=""),"",U56*(1+W56)^(AO56-'01_Setup'!$B$5)*(1+X56))</f>
        <v/>
      </c>
      <c r="AQ56" s="22"/>
      <c r="AR56" s="25" t="str">
        <f>IF(OR(G56="",H56=""),"",IFERROR(VLOOKUP(G56&amp;"|"&amp;H56,'15_Lifecycle_Library'!$A$7:$K$35,5,FALSE),""))</f>
        <v/>
      </c>
      <c r="AS56" s="26" t="str">
        <f t="shared" si="11"/>
        <v/>
      </c>
      <c r="AT56" s="21"/>
      <c r="AU56" s="21"/>
      <c r="AV56" s="21"/>
    </row>
    <row r="57" spans="1:48">
      <c r="A57" s="25" t="str">
        <f t="shared" si="6"/>
        <v/>
      </c>
      <c r="B57" s="21"/>
      <c r="C57" s="21"/>
      <c r="D57" s="25" t="str">
        <f>IF(C57="","",IFERROR(VLOOKUP(C57,'01_Setup'!$B$19:$D$28,2,FALSE)&amp;"",""))</f>
        <v/>
      </c>
      <c r="E57" s="25" t="str">
        <f>IF(C57="","",IFERROR(VLOOKUP(C57,'01_Setup'!$B$19:$D$28,3,FALSE),""))</f>
        <v/>
      </c>
      <c r="F57" s="21"/>
      <c r="G57" s="21"/>
      <c r="H57" s="21"/>
      <c r="I57" s="21"/>
      <c r="J57" s="21"/>
      <c r="K57" s="21"/>
      <c r="L57" s="22"/>
      <c r="M57" s="21"/>
      <c r="N57" s="25" t="str">
        <f>IF(OR(G57="",H57=""),"",IFERROR(VLOOKUP(G57&amp;"|"&amp;H57,'15_Lifecycle_Library'!$A$7:$K$35,4,FALSE),""))</f>
        <v/>
      </c>
      <c r="O57" s="21"/>
      <c r="P57" s="25" t="str">
        <f t="shared" si="7"/>
        <v/>
      </c>
      <c r="Q57" s="21"/>
      <c r="R57" s="25" t="str">
        <f>IF(Q57="","",IFERROR(VLOOKUP(Q57,'16_Assumptions'!$A$15:$D$19,4,FALSE),0))</f>
        <v/>
      </c>
      <c r="S57" s="25" t="str">
        <f>IF(C57="","",IF(M57&lt;&gt;"",M57,IF(L57&lt;&gt;"",('01_Setup'!$B$6-L57)/365.25,"")))</f>
        <v/>
      </c>
      <c r="T57" s="25" t="str">
        <f t="shared" si="8"/>
        <v/>
      </c>
      <c r="U57" s="23"/>
      <c r="V57" s="25" t="str">
        <f>IF(OR(G57="",H57=""),"",IFERROR(VLOOKUP(G57&amp;"|"&amp;H57,'15_Lifecycle_Library'!$A$7:$K$35,6,FALSE),""))</f>
        <v/>
      </c>
      <c r="W57" s="27" t="str">
        <f>IF(V57="","",IFERROR(VLOOKUP(V57,'01_Setup'!$H$5:$I$9,2,FALSE),""))</f>
        <v/>
      </c>
      <c r="X57" s="27" t="str">
        <f>IF(C57="","",IF(OR(G57="",H57=""),'01_Setup'!$B$12,IFERROR(VLOOKUP(G57&amp;"|"&amp;H57,'15_Lifecycle_Library'!$A$7:$K$35,7,FALSE),'01_Setup'!$B$12)))</f>
        <v/>
      </c>
      <c r="Y57" s="25" t="str">
        <f>IF(T57="","",'01_Setup'!$B$5+ROUNDUP(T57,0))</f>
        <v/>
      </c>
      <c r="Z57" s="28" t="str">
        <f>IF(OR(U57="",Y57="",W57="",X57=""),"",U57*(1+W57)^(Y57-'01_Setup'!$B$5)*(1+X57))</f>
        <v/>
      </c>
      <c r="AA57" s="25" t="str">
        <f t="shared" si="9"/>
        <v/>
      </c>
      <c r="AB57" s="28" t="str">
        <f>IF(OR(U57="",AA57="",W57="",X57=""),"",U57*(1+W57)^(AA57-'01_Setup'!$B$5)*(1+X57))</f>
        <v/>
      </c>
      <c r="AC57" s="25" t="str">
        <f t="shared" si="10"/>
        <v/>
      </c>
      <c r="AD57" s="28" t="str">
        <f>IF(OR(U57="",AC57="",W57="",X57=""),"",U57*(1+W57)^(AC57-'01_Setup'!$B$5)*(1+X57))</f>
        <v/>
      </c>
      <c r="AE57" s="25" t="str">
        <f>IF(Y57="","",MAX(Y57+'01_Setup'!$B$10,'01_Setup'!$B$5))</f>
        <v/>
      </c>
      <c r="AF57" s="28" t="str">
        <f>IF(OR(U57="",AE57="",W57="",X57=""),"",U57*(1+W57)^(AE57-'01_Setup'!$B$5)*(1+X57))</f>
        <v/>
      </c>
      <c r="AG57" s="25" t="str">
        <f>IF(AA57="","",MAX(AA57+'01_Setup'!$B$10,'01_Setup'!$B$5))</f>
        <v/>
      </c>
      <c r="AH57" s="28" t="str">
        <f>IF(OR(U57="",AG57="",W57="",X57=""),"",U57*(1+W57)^(AG57-'01_Setup'!$B$5)*(1+X57))</f>
        <v/>
      </c>
      <c r="AI57" s="25" t="str">
        <f>IF(AC57="","",MAX(AC57+'01_Setup'!$B$10,'01_Setup'!$B$5))</f>
        <v/>
      </c>
      <c r="AJ57" s="28" t="str">
        <f>IF(OR(U57="",AI57="",W57="",X57=""),"",U57*(1+W57)^(AI57-'01_Setup'!$B$5)*(1+X57))</f>
        <v/>
      </c>
      <c r="AK57" s="25" t="str">
        <f>IF(Y57="","",Y57+'01_Setup'!$B$11)</f>
        <v/>
      </c>
      <c r="AL57" s="28" t="str">
        <f>IF(OR(U57="",AK57="",W57="",X57=""),"",U57*(1+W57)^(AK57-'01_Setup'!$B$5)*(1+X57))</f>
        <v/>
      </c>
      <c r="AM57" s="25" t="str">
        <f>IF(AA57="","",AA57+'01_Setup'!$B$11)</f>
        <v/>
      </c>
      <c r="AN57" s="28" t="str">
        <f>IF(OR(U57="",AM57="",W57="",X57=""),"",U57*(1+W57)^(AM57-'01_Setup'!$B$5)*(1+X57))</f>
        <v/>
      </c>
      <c r="AO57" s="25" t="str">
        <f>IF(AC57="","",AC57+'01_Setup'!$B$11)</f>
        <v/>
      </c>
      <c r="AP57" s="28" t="str">
        <f>IF(OR(U57="",AO57="",W57="",X57=""),"",U57*(1+W57)^(AO57-'01_Setup'!$B$5)*(1+X57))</f>
        <v/>
      </c>
      <c r="AQ57" s="22"/>
      <c r="AR57" s="25" t="str">
        <f>IF(OR(G57="",H57=""),"",IFERROR(VLOOKUP(G57&amp;"|"&amp;H57,'15_Lifecycle_Library'!$A$7:$K$35,5,FALSE),""))</f>
        <v/>
      </c>
      <c r="AS57" s="26" t="str">
        <f t="shared" si="11"/>
        <v/>
      </c>
      <c r="AT57" s="21"/>
      <c r="AU57" s="21"/>
      <c r="AV57" s="21"/>
    </row>
    <row r="58" spans="1:48">
      <c r="A58" s="25" t="str">
        <f t="shared" si="6"/>
        <v/>
      </c>
      <c r="B58" s="21"/>
      <c r="C58" s="21"/>
      <c r="D58" s="25" t="str">
        <f>IF(C58="","",IFERROR(VLOOKUP(C58,'01_Setup'!$B$19:$D$28,2,FALSE)&amp;"",""))</f>
        <v/>
      </c>
      <c r="E58" s="25" t="str">
        <f>IF(C58="","",IFERROR(VLOOKUP(C58,'01_Setup'!$B$19:$D$28,3,FALSE),""))</f>
        <v/>
      </c>
      <c r="F58" s="21"/>
      <c r="G58" s="21"/>
      <c r="H58" s="21"/>
      <c r="I58" s="21"/>
      <c r="J58" s="21"/>
      <c r="K58" s="21"/>
      <c r="L58" s="22"/>
      <c r="M58" s="21"/>
      <c r="N58" s="25" t="str">
        <f>IF(OR(G58="",H58=""),"",IFERROR(VLOOKUP(G58&amp;"|"&amp;H58,'15_Lifecycle_Library'!$A$7:$K$35,4,FALSE),""))</f>
        <v/>
      </c>
      <c r="O58" s="21"/>
      <c r="P58" s="25" t="str">
        <f t="shared" si="7"/>
        <v/>
      </c>
      <c r="Q58" s="21"/>
      <c r="R58" s="25" t="str">
        <f>IF(Q58="","",IFERROR(VLOOKUP(Q58,'16_Assumptions'!$A$15:$D$19,4,FALSE),0))</f>
        <v/>
      </c>
      <c r="S58" s="25" t="str">
        <f>IF(C58="","",IF(M58&lt;&gt;"",M58,IF(L58&lt;&gt;"",('01_Setup'!$B$6-L58)/365.25,"")))</f>
        <v/>
      </c>
      <c r="T58" s="25" t="str">
        <f t="shared" si="8"/>
        <v/>
      </c>
      <c r="U58" s="23"/>
      <c r="V58" s="25" t="str">
        <f>IF(OR(G58="",H58=""),"",IFERROR(VLOOKUP(G58&amp;"|"&amp;H58,'15_Lifecycle_Library'!$A$7:$K$35,6,FALSE),""))</f>
        <v/>
      </c>
      <c r="W58" s="27" t="str">
        <f>IF(V58="","",IFERROR(VLOOKUP(V58,'01_Setup'!$H$5:$I$9,2,FALSE),""))</f>
        <v/>
      </c>
      <c r="X58" s="27" t="str">
        <f>IF(C58="","",IF(OR(G58="",H58=""),'01_Setup'!$B$12,IFERROR(VLOOKUP(G58&amp;"|"&amp;H58,'15_Lifecycle_Library'!$A$7:$K$35,7,FALSE),'01_Setup'!$B$12)))</f>
        <v/>
      </c>
      <c r="Y58" s="25" t="str">
        <f>IF(T58="","",'01_Setup'!$B$5+ROUNDUP(T58,0))</f>
        <v/>
      </c>
      <c r="Z58" s="28" t="str">
        <f>IF(OR(U58="",Y58="",W58="",X58=""),"",U58*(1+W58)^(Y58-'01_Setup'!$B$5)*(1+X58))</f>
        <v/>
      </c>
      <c r="AA58" s="25" t="str">
        <f t="shared" si="9"/>
        <v/>
      </c>
      <c r="AB58" s="28" t="str">
        <f>IF(OR(U58="",AA58="",W58="",X58=""),"",U58*(1+W58)^(AA58-'01_Setup'!$B$5)*(1+X58))</f>
        <v/>
      </c>
      <c r="AC58" s="25" t="str">
        <f t="shared" si="10"/>
        <v/>
      </c>
      <c r="AD58" s="28" t="str">
        <f>IF(OR(U58="",AC58="",W58="",X58=""),"",U58*(1+W58)^(AC58-'01_Setup'!$B$5)*(1+X58))</f>
        <v/>
      </c>
      <c r="AE58" s="25" t="str">
        <f>IF(Y58="","",MAX(Y58+'01_Setup'!$B$10,'01_Setup'!$B$5))</f>
        <v/>
      </c>
      <c r="AF58" s="28" t="str">
        <f>IF(OR(U58="",AE58="",W58="",X58=""),"",U58*(1+W58)^(AE58-'01_Setup'!$B$5)*(1+X58))</f>
        <v/>
      </c>
      <c r="AG58" s="25" t="str">
        <f>IF(AA58="","",MAX(AA58+'01_Setup'!$B$10,'01_Setup'!$B$5))</f>
        <v/>
      </c>
      <c r="AH58" s="28" t="str">
        <f>IF(OR(U58="",AG58="",W58="",X58=""),"",U58*(1+W58)^(AG58-'01_Setup'!$B$5)*(1+X58))</f>
        <v/>
      </c>
      <c r="AI58" s="25" t="str">
        <f>IF(AC58="","",MAX(AC58+'01_Setup'!$B$10,'01_Setup'!$B$5))</f>
        <v/>
      </c>
      <c r="AJ58" s="28" t="str">
        <f>IF(OR(U58="",AI58="",W58="",X58=""),"",U58*(1+W58)^(AI58-'01_Setup'!$B$5)*(1+X58))</f>
        <v/>
      </c>
      <c r="AK58" s="25" t="str">
        <f>IF(Y58="","",Y58+'01_Setup'!$B$11)</f>
        <v/>
      </c>
      <c r="AL58" s="28" t="str">
        <f>IF(OR(U58="",AK58="",W58="",X58=""),"",U58*(1+W58)^(AK58-'01_Setup'!$B$5)*(1+X58))</f>
        <v/>
      </c>
      <c r="AM58" s="25" t="str">
        <f>IF(AA58="","",AA58+'01_Setup'!$B$11)</f>
        <v/>
      </c>
      <c r="AN58" s="28" t="str">
        <f>IF(OR(U58="",AM58="",W58="",X58=""),"",U58*(1+W58)^(AM58-'01_Setup'!$B$5)*(1+X58))</f>
        <v/>
      </c>
      <c r="AO58" s="25" t="str">
        <f>IF(AC58="","",AC58+'01_Setup'!$B$11)</f>
        <v/>
      </c>
      <c r="AP58" s="28" t="str">
        <f>IF(OR(U58="",AO58="",W58="",X58=""),"",U58*(1+W58)^(AO58-'01_Setup'!$B$5)*(1+X58))</f>
        <v/>
      </c>
      <c r="AQ58" s="22"/>
      <c r="AR58" s="25" t="str">
        <f>IF(OR(G58="",H58=""),"",IFERROR(VLOOKUP(G58&amp;"|"&amp;H58,'15_Lifecycle_Library'!$A$7:$K$35,5,FALSE),""))</f>
        <v/>
      </c>
      <c r="AS58" s="26" t="str">
        <f t="shared" si="11"/>
        <v/>
      </c>
      <c r="AT58" s="21"/>
      <c r="AU58" s="21"/>
      <c r="AV58" s="21"/>
    </row>
    <row r="59" spans="1:48">
      <c r="A59" s="25" t="str">
        <f t="shared" si="6"/>
        <v/>
      </c>
      <c r="B59" s="21"/>
      <c r="C59" s="21"/>
      <c r="D59" s="25" t="str">
        <f>IF(C59="","",IFERROR(VLOOKUP(C59,'01_Setup'!$B$19:$D$28,2,FALSE)&amp;"",""))</f>
        <v/>
      </c>
      <c r="E59" s="25" t="str">
        <f>IF(C59="","",IFERROR(VLOOKUP(C59,'01_Setup'!$B$19:$D$28,3,FALSE),""))</f>
        <v/>
      </c>
      <c r="F59" s="21"/>
      <c r="G59" s="21"/>
      <c r="H59" s="21"/>
      <c r="I59" s="21"/>
      <c r="J59" s="21"/>
      <c r="K59" s="21"/>
      <c r="L59" s="22"/>
      <c r="M59" s="21"/>
      <c r="N59" s="25" t="str">
        <f>IF(OR(G59="",H59=""),"",IFERROR(VLOOKUP(G59&amp;"|"&amp;H59,'15_Lifecycle_Library'!$A$7:$K$35,4,FALSE),""))</f>
        <v/>
      </c>
      <c r="O59" s="21"/>
      <c r="P59" s="25" t="str">
        <f t="shared" si="7"/>
        <v/>
      </c>
      <c r="Q59" s="21"/>
      <c r="R59" s="25" t="str">
        <f>IF(Q59="","",IFERROR(VLOOKUP(Q59,'16_Assumptions'!$A$15:$D$19,4,FALSE),0))</f>
        <v/>
      </c>
      <c r="S59" s="25" t="str">
        <f>IF(C59="","",IF(M59&lt;&gt;"",M59,IF(L59&lt;&gt;"",('01_Setup'!$B$6-L59)/365.25,"")))</f>
        <v/>
      </c>
      <c r="T59" s="25" t="str">
        <f t="shared" si="8"/>
        <v/>
      </c>
      <c r="U59" s="23"/>
      <c r="V59" s="25" t="str">
        <f>IF(OR(G59="",H59=""),"",IFERROR(VLOOKUP(G59&amp;"|"&amp;H59,'15_Lifecycle_Library'!$A$7:$K$35,6,FALSE),""))</f>
        <v/>
      </c>
      <c r="W59" s="27" t="str">
        <f>IF(V59="","",IFERROR(VLOOKUP(V59,'01_Setup'!$H$5:$I$9,2,FALSE),""))</f>
        <v/>
      </c>
      <c r="X59" s="27" t="str">
        <f>IF(C59="","",IF(OR(G59="",H59=""),'01_Setup'!$B$12,IFERROR(VLOOKUP(G59&amp;"|"&amp;H59,'15_Lifecycle_Library'!$A$7:$K$35,7,FALSE),'01_Setup'!$B$12)))</f>
        <v/>
      </c>
      <c r="Y59" s="25" t="str">
        <f>IF(T59="","",'01_Setup'!$B$5+ROUNDUP(T59,0))</f>
        <v/>
      </c>
      <c r="Z59" s="28" t="str">
        <f>IF(OR(U59="",Y59="",W59="",X59=""),"",U59*(1+W59)^(Y59-'01_Setup'!$B$5)*(1+X59))</f>
        <v/>
      </c>
      <c r="AA59" s="25" t="str">
        <f t="shared" si="9"/>
        <v/>
      </c>
      <c r="AB59" s="28" t="str">
        <f>IF(OR(U59="",AA59="",W59="",X59=""),"",U59*(1+W59)^(AA59-'01_Setup'!$B$5)*(1+X59))</f>
        <v/>
      </c>
      <c r="AC59" s="25" t="str">
        <f t="shared" si="10"/>
        <v/>
      </c>
      <c r="AD59" s="28" t="str">
        <f>IF(OR(U59="",AC59="",W59="",X59=""),"",U59*(1+W59)^(AC59-'01_Setup'!$B$5)*(1+X59))</f>
        <v/>
      </c>
      <c r="AE59" s="25" t="str">
        <f>IF(Y59="","",MAX(Y59+'01_Setup'!$B$10,'01_Setup'!$B$5))</f>
        <v/>
      </c>
      <c r="AF59" s="28" t="str">
        <f>IF(OR(U59="",AE59="",W59="",X59=""),"",U59*(1+W59)^(AE59-'01_Setup'!$B$5)*(1+X59))</f>
        <v/>
      </c>
      <c r="AG59" s="25" t="str">
        <f>IF(AA59="","",MAX(AA59+'01_Setup'!$B$10,'01_Setup'!$B$5))</f>
        <v/>
      </c>
      <c r="AH59" s="28" t="str">
        <f>IF(OR(U59="",AG59="",W59="",X59=""),"",U59*(1+W59)^(AG59-'01_Setup'!$B$5)*(1+X59))</f>
        <v/>
      </c>
      <c r="AI59" s="25" t="str">
        <f>IF(AC59="","",MAX(AC59+'01_Setup'!$B$10,'01_Setup'!$B$5))</f>
        <v/>
      </c>
      <c r="AJ59" s="28" t="str">
        <f>IF(OR(U59="",AI59="",W59="",X59=""),"",U59*(1+W59)^(AI59-'01_Setup'!$B$5)*(1+X59))</f>
        <v/>
      </c>
      <c r="AK59" s="25" t="str">
        <f>IF(Y59="","",Y59+'01_Setup'!$B$11)</f>
        <v/>
      </c>
      <c r="AL59" s="28" t="str">
        <f>IF(OR(U59="",AK59="",W59="",X59=""),"",U59*(1+W59)^(AK59-'01_Setup'!$B$5)*(1+X59))</f>
        <v/>
      </c>
      <c r="AM59" s="25" t="str">
        <f>IF(AA59="","",AA59+'01_Setup'!$B$11)</f>
        <v/>
      </c>
      <c r="AN59" s="28" t="str">
        <f>IF(OR(U59="",AM59="",W59="",X59=""),"",U59*(1+W59)^(AM59-'01_Setup'!$B$5)*(1+X59))</f>
        <v/>
      </c>
      <c r="AO59" s="25" t="str">
        <f>IF(AC59="","",AC59+'01_Setup'!$B$11)</f>
        <v/>
      </c>
      <c r="AP59" s="28" t="str">
        <f>IF(OR(U59="",AO59="",W59="",X59=""),"",U59*(1+W59)^(AO59-'01_Setup'!$B$5)*(1+X59))</f>
        <v/>
      </c>
      <c r="AQ59" s="22"/>
      <c r="AR59" s="25" t="str">
        <f>IF(OR(G59="",H59=""),"",IFERROR(VLOOKUP(G59&amp;"|"&amp;H59,'15_Lifecycle_Library'!$A$7:$K$35,5,FALSE),""))</f>
        <v/>
      </c>
      <c r="AS59" s="26" t="str">
        <f t="shared" si="11"/>
        <v/>
      </c>
      <c r="AT59" s="21"/>
      <c r="AU59" s="21"/>
      <c r="AV59" s="21"/>
    </row>
    <row r="60" spans="1:48">
      <c r="A60" s="25" t="str">
        <f t="shared" si="6"/>
        <v/>
      </c>
      <c r="B60" s="21"/>
      <c r="C60" s="21"/>
      <c r="D60" s="25" t="str">
        <f>IF(C60="","",IFERROR(VLOOKUP(C60,'01_Setup'!$B$19:$D$28,2,FALSE)&amp;"",""))</f>
        <v/>
      </c>
      <c r="E60" s="25" t="str">
        <f>IF(C60="","",IFERROR(VLOOKUP(C60,'01_Setup'!$B$19:$D$28,3,FALSE),""))</f>
        <v/>
      </c>
      <c r="F60" s="21"/>
      <c r="G60" s="21"/>
      <c r="H60" s="21"/>
      <c r="I60" s="21"/>
      <c r="J60" s="21"/>
      <c r="K60" s="21"/>
      <c r="L60" s="22"/>
      <c r="M60" s="21"/>
      <c r="N60" s="25" t="str">
        <f>IF(OR(G60="",H60=""),"",IFERROR(VLOOKUP(G60&amp;"|"&amp;H60,'15_Lifecycle_Library'!$A$7:$K$35,4,FALSE),""))</f>
        <v/>
      </c>
      <c r="O60" s="21"/>
      <c r="P60" s="25" t="str">
        <f t="shared" si="7"/>
        <v/>
      </c>
      <c r="Q60" s="21"/>
      <c r="R60" s="25" t="str">
        <f>IF(Q60="","",IFERROR(VLOOKUP(Q60,'16_Assumptions'!$A$15:$D$19,4,FALSE),0))</f>
        <v/>
      </c>
      <c r="S60" s="25" t="str">
        <f>IF(C60="","",IF(M60&lt;&gt;"",M60,IF(L60&lt;&gt;"",('01_Setup'!$B$6-L60)/365.25,"")))</f>
        <v/>
      </c>
      <c r="T60" s="25" t="str">
        <f t="shared" si="8"/>
        <v/>
      </c>
      <c r="U60" s="23"/>
      <c r="V60" s="25" t="str">
        <f>IF(OR(G60="",H60=""),"",IFERROR(VLOOKUP(G60&amp;"|"&amp;H60,'15_Lifecycle_Library'!$A$7:$K$35,6,FALSE),""))</f>
        <v/>
      </c>
      <c r="W60" s="27" t="str">
        <f>IF(V60="","",IFERROR(VLOOKUP(V60,'01_Setup'!$H$5:$I$9,2,FALSE),""))</f>
        <v/>
      </c>
      <c r="X60" s="27" t="str">
        <f>IF(C60="","",IF(OR(G60="",H60=""),'01_Setup'!$B$12,IFERROR(VLOOKUP(G60&amp;"|"&amp;H60,'15_Lifecycle_Library'!$A$7:$K$35,7,FALSE),'01_Setup'!$B$12)))</f>
        <v/>
      </c>
      <c r="Y60" s="25" t="str">
        <f>IF(T60="","",'01_Setup'!$B$5+ROUNDUP(T60,0))</f>
        <v/>
      </c>
      <c r="Z60" s="28" t="str">
        <f>IF(OR(U60="",Y60="",W60="",X60=""),"",U60*(1+W60)^(Y60-'01_Setup'!$B$5)*(1+X60))</f>
        <v/>
      </c>
      <c r="AA60" s="25" t="str">
        <f t="shared" si="9"/>
        <v/>
      </c>
      <c r="AB60" s="28" t="str">
        <f>IF(OR(U60="",AA60="",W60="",X60=""),"",U60*(1+W60)^(AA60-'01_Setup'!$B$5)*(1+X60))</f>
        <v/>
      </c>
      <c r="AC60" s="25" t="str">
        <f t="shared" si="10"/>
        <v/>
      </c>
      <c r="AD60" s="28" t="str">
        <f>IF(OR(U60="",AC60="",W60="",X60=""),"",U60*(1+W60)^(AC60-'01_Setup'!$B$5)*(1+X60))</f>
        <v/>
      </c>
      <c r="AE60" s="25" t="str">
        <f>IF(Y60="","",MAX(Y60+'01_Setup'!$B$10,'01_Setup'!$B$5))</f>
        <v/>
      </c>
      <c r="AF60" s="28" t="str">
        <f>IF(OR(U60="",AE60="",W60="",X60=""),"",U60*(1+W60)^(AE60-'01_Setup'!$B$5)*(1+X60))</f>
        <v/>
      </c>
      <c r="AG60" s="25" t="str">
        <f>IF(AA60="","",MAX(AA60+'01_Setup'!$B$10,'01_Setup'!$B$5))</f>
        <v/>
      </c>
      <c r="AH60" s="28" t="str">
        <f>IF(OR(U60="",AG60="",W60="",X60=""),"",U60*(1+W60)^(AG60-'01_Setup'!$B$5)*(1+X60))</f>
        <v/>
      </c>
      <c r="AI60" s="25" t="str">
        <f>IF(AC60="","",MAX(AC60+'01_Setup'!$B$10,'01_Setup'!$B$5))</f>
        <v/>
      </c>
      <c r="AJ60" s="28" t="str">
        <f>IF(OR(U60="",AI60="",W60="",X60=""),"",U60*(1+W60)^(AI60-'01_Setup'!$B$5)*(1+X60))</f>
        <v/>
      </c>
      <c r="AK60" s="25" t="str">
        <f>IF(Y60="","",Y60+'01_Setup'!$B$11)</f>
        <v/>
      </c>
      <c r="AL60" s="28" t="str">
        <f>IF(OR(U60="",AK60="",W60="",X60=""),"",U60*(1+W60)^(AK60-'01_Setup'!$B$5)*(1+X60))</f>
        <v/>
      </c>
      <c r="AM60" s="25" t="str">
        <f>IF(AA60="","",AA60+'01_Setup'!$B$11)</f>
        <v/>
      </c>
      <c r="AN60" s="28" t="str">
        <f>IF(OR(U60="",AM60="",W60="",X60=""),"",U60*(1+W60)^(AM60-'01_Setup'!$B$5)*(1+X60))</f>
        <v/>
      </c>
      <c r="AO60" s="25" t="str">
        <f>IF(AC60="","",AC60+'01_Setup'!$B$11)</f>
        <v/>
      </c>
      <c r="AP60" s="28" t="str">
        <f>IF(OR(U60="",AO60="",W60="",X60=""),"",U60*(1+W60)^(AO60-'01_Setup'!$B$5)*(1+X60))</f>
        <v/>
      </c>
      <c r="AQ60" s="22"/>
      <c r="AR60" s="25" t="str">
        <f>IF(OR(G60="",H60=""),"",IFERROR(VLOOKUP(G60&amp;"|"&amp;H60,'15_Lifecycle_Library'!$A$7:$K$35,5,FALSE),""))</f>
        <v/>
      </c>
      <c r="AS60" s="26" t="str">
        <f t="shared" si="11"/>
        <v/>
      </c>
      <c r="AT60" s="21"/>
      <c r="AU60" s="21"/>
      <c r="AV60" s="21"/>
    </row>
    <row r="61" spans="1:48">
      <c r="A61" s="25" t="str">
        <f t="shared" si="6"/>
        <v/>
      </c>
      <c r="B61" s="21"/>
      <c r="C61" s="21"/>
      <c r="D61" s="25" t="str">
        <f>IF(C61="","",IFERROR(VLOOKUP(C61,'01_Setup'!$B$19:$D$28,2,FALSE)&amp;"",""))</f>
        <v/>
      </c>
      <c r="E61" s="25" t="str">
        <f>IF(C61="","",IFERROR(VLOOKUP(C61,'01_Setup'!$B$19:$D$28,3,FALSE),""))</f>
        <v/>
      </c>
      <c r="F61" s="21"/>
      <c r="G61" s="21"/>
      <c r="H61" s="21"/>
      <c r="I61" s="21"/>
      <c r="J61" s="21"/>
      <c r="K61" s="21"/>
      <c r="L61" s="22"/>
      <c r="M61" s="21"/>
      <c r="N61" s="25" t="str">
        <f>IF(OR(G61="",H61=""),"",IFERROR(VLOOKUP(G61&amp;"|"&amp;H61,'15_Lifecycle_Library'!$A$7:$K$35,4,FALSE),""))</f>
        <v/>
      </c>
      <c r="O61" s="21"/>
      <c r="P61" s="25" t="str">
        <f t="shared" si="7"/>
        <v/>
      </c>
      <c r="Q61" s="21"/>
      <c r="R61" s="25" t="str">
        <f>IF(Q61="","",IFERROR(VLOOKUP(Q61,'16_Assumptions'!$A$15:$D$19,4,FALSE),0))</f>
        <v/>
      </c>
      <c r="S61" s="25" t="str">
        <f>IF(C61="","",IF(M61&lt;&gt;"",M61,IF(L61&lt;&gt;"",('01_Setup'!$B$6-L61)/365.25,"")))</f>
        <v/>
      </c>
      <c r="T61" s="25" t="str">
        <f t="shared" si="8"/>
        <v/>
      </c>
      <c r="U61" s="23"/>
      <c r="V61" s="25" t="str">
        <f>IF(OR(G61="",H61=""),"",IFERROR(VLOOKUP(G61&amp;"|"&amp;H61,'15_Lifecycle_Library'!$A$7:$K$35,6,FALSE),""))</f>
        <v/>
      </c>
      <c r="W61" s="27" t="str">
        <f>IF(V61="","",IFERROR(VLOOKUP(V61,'01_Setup'!$H$5:$I$9,2,FALSE),""))</f>
        <v/>
      </c>
      <c r="X61" s="27" t="str">
        <f>IF(C61="","",IF(OR(G61="",H61=""),'01_Setup'!$B$12,IFERROR(VLOOKUP(G61&amp;"|"&amp;H61,'15_Lifecycle_Library'!$A$7:$K$35,7,FALSE),'01_Setup'!$B$12)))</f>
        <v/>
      </c>
      <c r="Y61" s="25" t="str">
        <f>IF(T61="","",'01_Setup'!$B$5+ROUNDUP(T61,0))</f>
        <v/>
      </c>
      <c r="Z61" s="28" t="str">
        <f>IF(OR(U61="",Y61="",W61="",X61=""),"",U61*(1+W61)^(Y61-'01_Setup'!$B$5)*(1+X61))</f>
        <v/>
      </c>
      <c r="AA61" s="25" t="str">
        <f t="shared" si="9"/>
        <v/>
      </c>
      <c r="AB61" s="28" t="str">
        <f>IF(OR(U61="",AA61="",W61="",X61=""),"",U61*(1+W61)^(AA61-'01_Setup'!$B$5)*(1+X61))</f>
        <v/>
      </c>
      <c r="AC61" s="25" t="str">
        <f t="shared" si="10"/>
        <v/>
      </c>
      <c r="AD61" s="28" t="str">
        <f>IF(OR(U61="",AC61="",W61="",X61=""),"",U61*(1+W61)^(AC61-'01_Setup'!$B$5)*(1+X61))</f>
        <v/>
      </c>
      <c r="AE61" s="25" t="str">
        <f>IF(Y61="","",MAX(Y61+'01_Setup'!$B$10,'01_Setup'!$B$5))</f>
        <v/>
      </c>
      <c r="AF61" s="28" t="str">
        <f>IF(OR(U61="",AE61="",W61="",X61=""),"",U61*(1+W61)^(AE61-'01_Setup'!$B$5)*(1+X61))</f>
        <v/>
      </c>
      <c r="AG61" s="25" t="str">
        <f>IF(AA61="","",MAX(AA61+'01_Setup'!$B$10,'01_Setup'!$B$5))</f>
        <v/>
      </c>
      <c r="AH61" s="28" t="str">
        <f>IF(OR(U61="",AG61="",W61="",X61=""),"",U61*(1+W61)^(AG61-'01_Setup'!$B$5)*(1+X61))</f>
        <v/>
      </c>
      <c r="AI61" s="25" t="str">
        <f>IF(AC61="","",MAX(AC61+'01_Setup'!$B$10,'01_Setup'!$B$5))</f>
        <v/>
      </c>
      <c r="AJ61" s="28" t="str">
        <f>IF(OR(U61="",AI61="",W61="",X61=""),"",U61*(1+W61)^(AI61-'01_Setup'!$B$5)*(1+X61))</f>
        <v/>
      </c>
      <c r="AK61" s="25" t="str">
        <f>IF(Y61="","",Y61+'01_Setup'!$B$11)</f>
        <v/>
      </c>
      <c r="AL61" s="28" t="str">
        <f>IF(OR(U61="",AK61="",W61="",X61=""),"",U61*(1+W61)^(AK61-'01_Setup'!$B$5)*(1+X61))</f>
        <v/>
      </c>
      <c r="AM61" s="25" t="str">
        <f>IF(AA61="","",AA61+'01_Setup'!$B$11)</f>
        <v/>
      </c>
      <c r="AN61" s="28" t="str">
        <f>IF(OR(U61="",AM61="",W61="",X61=""),"",U61*(1+W61)^(AM61-'01_Setup'!$B$5)*(1+X61))</f>
        <v/>
      </c>
      <c r="AO61" s="25" t="str">
        <f>IF(AC61="","",AC61+'01_Setup'!$B$11)</f>
        <v/>
      </c>
      <c r="AP61" s="28" t="str">
        <f>IF(OR(U61="",AO61="",W61="",X61=""),"",U61*(1+W61)^(AO61-'01_Setup'!$B$5)*(1+X61))</f>
        <v/>
      </c>
      <c r="AQ61" s="22"/>
      <c r="AR61" s="25" t="str">
        <f>IF(OR(G61="",H61=""),"",IFERROR(VLOOKUP(G61&amp;"|"&amp;H61,'15_Lifecycle_Library'!$A$7:$K$35,5,FALSE),""))</f>
        <v/>
      </c>
      <c r="AS61" s="26" t="str">
        <f t="shared" si="11"/>
        <v/>
      </c>
      <c r="AT61" s="21"/>
      <c r="AU61" s="21"/>
      <c r="AV61" s="21"/>
    </row>
    <row r="62" spans="1:48">
      <c r="A62" s="25" t="str">
        <f t="shared" si="6"/>
        <v/>
      </c>
      <c r="B62" s="21"/>
      <c r="C62" s="21"/>
      <c r="D62" s="25" t="str">
        <f>IF(C62="","",IFERROR(VLOOKUP(C62,'01_Setup'!$B$19:$D$28,2,FALSE)&amp;"",""))</f>
        <v/>
      </c>
      <c r="E62" s="25" t="str">
        <f>IF(C62="","",IFERROR(VLOOKUP(C62,'01_Setup'!$B$19:$D$28,3,FALSE),""))</f>
        <v/>
      </c>
      <c r="F62" s="21"/>
      <c r="G62" s="21"/>
      <c r="H62" s="21"/>
      <c r="I62" s="21"/>
      <c r="J62" s="21"/>
      <c r="K62" s="21"/>
      <c r="L62" s="22"/>
      <c r="M62" s="21"/>
      <c r="N62" s="25" t="str">
        <f>IF(OR(G62="",H62=""),"",IFERROR(VLOOKUP(G62&amp;"|"&amp;H62,'15_Lifecycle_Library'!$A$7:$K$35,4,FALSE),""))</f>
        <v/>
      </c>
      <c r="O62" s="21"/>
      <c r="P62" s="25" t="str">
        <f t="shared" si="7"/>
        <v/>
      </c>
      <c r="Q62" s="21"/>
      <c r="R62" s="25" t="str">
        <f>IF(Q62="","",IFERROR(VLOOKUP(Q62,'16_Assumptions'!$A$15:$D$19,4,FALSE),0))</f>
        <v/>
      </c>
      <c r="S62" s="25" t="str">
        <f>IF(C62="","",IF(M62&lt;&gt;"",M62,IF(L62&lt;&gt;"",('01_Setup'!$B$6-L62)/365.25,"")))</f>
        <v/>
      </c>
      <c r="T62" s="25" t="str">
        <f t="shared" si="8"/>
        <v/>
      </c>
      <c r="U62" s="23"/>
      <c r="V62" s="25" t="str">
        <f>IF(OR(G62="",H62=""),"",IFERROR(VLOOKUP(G62&amp;"|"&amp;H62,'15_Lifecycle_Library'!$A$7:$K$35,6,FALSE),""))</f>
        <v/>
      </c>
      <c r="W62" s="27" t="str">
        <f>IF(V62="","",IFERROR(VLOOKUP(V62,'01_Setup'!$H$5:$I$9,2,FALSE),""))</f>
        <v/>
      </c>
      <c r="X62" s="27" t="str">
        <f>IF(C62="","",IF(OR(G62="",H62=""),'01_Setup'!$B$12,IFERROR(VLOOKUP(G62&amp;"|"&amp;H62,'15_Lifecycle_Library'!$A$7:$K$35,7,FALSE),'01_Setup'!$B$12)))</f>
        <v/>
      </c>
      <c r="Y62" s="25" t="str">
        <f>IF(T62="","",'01_Setup'!$B$5+ROUNDUP(T62,0))</f>
        <v/>
      </c>
      <c r="Z62" s="28" t="str">
        <f>IF(OR(U62="",Y62="",W62="",X62=""),"",U62*(1+W62)^(Y62-'01_Setup'!$B$5)*(1+X62))</f>
        <v/>
      </c>
      <c r="AA62" s="25" t="str">
        <f t="shared" si="9"/>
        <v/>
      </c>
      <c r="AB62" s="28" t="str">
        <f>IF(OR(U62="",AA62="",W62="",X62=""),"",U62*(1+W62)^(AA62-'01_Setup'!$B$5)*(1+X62))</f>
        <v/>
      </c>
      <c r="AC62" s="25" t="str">
        <f t="shared" si="10"/>
        <v/>
      </c>
      <c r="AD62" s="28" t="str">
        <f>IF(OR(U62="",AC62="",W62="",X62=""),"",U62*(1+W62)^(AC62-'01_Setup'!$B$5)*(1+X62))</f>
        <v/>
      </c>
      <c r="AE62" s="25" t="str">
        <f>IF(Y62="","",MAX(Y62+'01_Setup'!$B$10,'01_Setup'!$B$5))</f>
        <v/>
      </c>
      <c r="AF62" s="28" t="str">
        <f>IF(OR(U62="",AE62="",W62="",X62=""),"",U62*(1+W62)^(AE62-'01_Setup'!$B$5)*(1+X62))</f>
        <v/>
      </c>
      <c r="AG62" s="25" t="str">
        <f>IF(AA62="","",MAX(AA62+'01_Setup'!$B$10,'01_Setup'!$B$5))</f>
        <v/>
      </c>
      <c r="AH62" s="28" t="str">
        <f>IF(OR(U62="",AG62="",W62="",X62=""),"",U62*(1+W62)^(AG62-'01_Setup'!$B$5)*(1+X62))</f>
        <v/>
      </c>
      <c r="AI62" s="25" t="str">
        <f>IF(AC62="","",MAX(AC62+'01_Setup'!$B$10,'01_Setup'!$B$5))</f>
        <v/>
      </c>
      <c r="AJ62" s="28" t="str">
        <f>IF(OR(U62="",AI62="",W62="",X62=""),"",U62*(1+W62)^(AI62-'01_Setup'!$B$5)*(1+X62))</f>
        <v/>
      </c>
      <c r="AK62" s="25" t="str">
        <f>IF(Y62="","",Y62+'01_Setup'!$B$11)</f>
        <v/>
      </c>
      <c r="AL62" s="28" t="str">
        <f>IF(OR(U62="",AK62="",W62="",X62=""),"",U62*(1+W62)^(AK62-'01_Setup'!$B$5)*(1+X62))</f>
        <v/>
      </c>
      <c r="AM62" s="25" t="str">
        <f>IF(AA62="","",AA62+'01_Setup'!$B$11)</f>
        <v/>
      </c>
      <c r="AN62" s="28" t="str">
        <f>IF(OR(U62="",AM62="",W62="",X62=""),"",U62*(1+W62)^(AM62-'01_Setup'!$B$5)*(1+X62))</f>
        <v/>
      </c>
      <c r="AO62" s="25" t="str">
        <f>IF(AC62="","",AC62+'01_Setup'!$B$11)</f>
        <v/>
      </c>
      <c r="AP62" s="28" t="str">
        <f>IF(OR(U62="",AO62="",W62="",X62=""),"",U62*(1+W62)^(AO62-'01_Setup'!$B$5)*(1+X62))</f>
        <v/>
      </c>
      <c r="AQ62" s="22"/>
      <c r="AR62" s="25" t="str">
        <f>IF(OR(G62="",H62=""),"",IFERROR(VLOOKUP(G62&amp;"|"&amp;H62,'15_Lifecycle_Library'!$A$7:$K$35,5,FALSE),""))</f>
        <v/>
      </c>
      <c r="AS62" s="26" t="str">
        <f t="shared" si="11"/>
        <v/>
      </c>
      <c r="AT62" s="21"/>
      <c r="AU62" s="21"/>
      <c r="AV62" s="21"/>
    </row>
    <row r="63" spans="1:48">
      <c r="A63" s="25" t="str">
        <f t="shared" si="6"/>
        <v/>
      </c>
      <c r="B63" s="21"/>
      <c r="C63" s="21"/>
      <c r="D63" s="25" t="str">
        <f>IF(C63="","",IFERROR(VLOOKUP(C63,'01_Setup'!$B$19:$D$28,2,FALSE)&amp;"",""))</f>
        <v/>
      </c>
      <c r="E63" s="25" t="str">
        <f>IF(C63="","",IFERROR(VLOOKUP(C63,'01_Setup'!$B$19:$D$28,3,FALSE),""))</f>
        <v/>
      </c>
      <c r="F63" s="21"/>
      <c r="G63" s="21"/>
      <c r="H63" s="21"/>
      <c r="I63" s="21"/>
      <c r="J63" s="21"/>
      <c r="K63" s="21"/>
      <c r="L63" s="22"/>
      <c r="M63" s="21"/>
      <c r="N63" s="25" t="str">
        <f>IF(OR(G63="",H63=""),"",IFERROR(VLOOKUP(G63&amp;"|"&amp;H63,'15_Lifecycle_Library'!$A$7:$K$35,4,FALSE),""))</f>
        <v/>
      </c>
      <c r="O63" s="21"/>
      <c r="P63" s="25" t="str">
        <f t="shared" si="7"/>
        <v/>
      </c>
      <c r="Q63" s="21"/>
      <c r="R63" s="25" t="str">
        <f>IF(Q63="","",IFERROR(VLOOKUP(Q63,'16_Assumptions'!$A$15:$D$19,4,FALSE),0))</f>
        <v/>
      </c>
      <c r="S63" s="25" t="str">
        <f>IF(C63="","",IF(M63&lt;&gt;"",M63,IF(L63&lt;&gt;"",('01_Setup'!$B$6-L63)/365.25,"")))</f>
        <v/>
      </c>
      <c r="T63" s="25" t="str">
        <f t="shared" si="8"/>
        <v/>
      </c>
      <c r="U63" s="23"/>
      <c r="V63" s="25" t="str">
        <f>IF(OR(G63="",H63=""),"",IFERROR(VLOOKUP(G63&amp;"|"&amp;H63,'15_Lifecycle_Library'!$A$7:$K$35,6,FALSE),""))</f>
        <v/>
      </c>
      <c r="W63" s="27" t="str">
        <f>IF(V63="","",IFERROR(VLOOKUP(V63,'01_Setup'!$H$5:$I$9,2,FALSE),""))</f>
        <v/>
      </c>
      <c r="X63" s="27" t="str">
        <f>IF(C63="","",IF(OR(G63="",H63=""),'01_Setup'!$B$12,IFERROR(VLOOKUP(G63&amp;"|"&amp;H63,'15_Lifecycle_Library'!$A$7:$K$35,7,FALSE),'01_Setup'!$B$12)))</f>
        <v/>
      </c>
      <c r="Y63" s="25" t="str">
        <f>IF(T63="","",'01_Setup'!$B$5+ROUNDUP(T63,0))</f>
        <v/>
      </c>
      <c r="Z63" s="28" t="str">
        <f>IF(OR(U63="",Y63="",W63="",X63=""),"",U63*(1+W63)^(Y63-'01_Setup'!$B$5)*(1+X63))</f>
        <v/>
      </c>
      <c r="AA63" s="25" t="str">
        <f t="shared" si="9"/>
        <v/>
      </c>
      <c r="AB63" s="28" t="str">
        <f>IF(OR(U63="",AA63="",W63="",X63=""),"",U63*(1+W63)^(AA63-'01_Setup'!$B$5)*(1+X63))</f>
        <v/>
      </c>
      <c r="AC63" s="25" t="str">
        <f t="shared" si="10"/>
        <v/>
      </c>
      <c r="AD63" s="28" t="str">
        <f>IF(OR(U63="",AC63="",W63="",X63=""),"",U63*(1+W63)^(AC63-'01_Setup'!$B$5)*(1+X63))</f>
        <v/>
      </c>
      <c r="AE63" s="25" t="str">
        <f>IF(Y63="","",MAX(Y63+'01_Setup'!$B$10,'01_Setup'!$B$5))</f>
        <v/>
      </c>
      <c r="AF63" s="28" t="str">
        <f>IF(OR(U63="",AE63="",W63="",X63=""),"",U63*(1+W63)^(AE63-'01_Setup'!$B$5)*(1+X63))</f>
        <v/>
      </c>
      <c r="AG63" s="25" t="str">
        <f>IF(AA63="","",MAX(AA63+'01_Setup'!$B$10,'01_Setup'!$B$5))</f>
        <v/>
      </c>
      <c r="AH63" s="28" t="str">
        <f>IF(OR(U63="",AG63="",W63="",X63=""),"",U63*(1+W63)^(AG63-'01_Setup'!$B$5)*(1+X63))</f>
        <v/>
      </c>
      <c r="AI63" s="25" t="str">
        <f>IF(AC63="","",MAX(AC63+'01_Setup'!$B$10,'01_Setup'!$B$5))</f>
        <v/>
      </c>
      <c r="AJ63" s="28" t="str">
        <f>IF(OR(U63="",AI63="",W63="",X63=""),"",U63*(1+W63)^(AI63-'01_Setup'!$B$5)*(1+X63))</f>
        <v/>
      </c>
      <c r="AK63" s="25" t="str">
        <f>IF(Y63="","",Y63+'01_Setup'!$B$11)</f>
        <v/>
      </c>
      <c r="AL63" s="28" t="str">
        <f>IF(OR(U63="",AK63="",W63="",X63=""),"",U63*(1+W63)^(AK63-'01_Setup'!$B$5)*(1+X63))</f>
        <v/>
      </c>
      <c r="AM63" s="25" t="str">
        <f>IF(AA63="","",AA63+'01_Setup'!$B$11)</f>
        <v/>
      </c>
      <c r="AN63" s="28" t="str">
        <f>IF(OR(U63="",AM63="",W63="",X63=""),"",U63*(1+W63)^(AM63-'01_Setup'!$B$5)*(1+X63))</f>
        <v/>
      </c>
      <c r="AO63" s="25" t="str">
        <f>IF(AC63="","",AC63+'01_Setup'!$B$11)</f>
        <v/>
      </c>
      <c r="AP63" s="28" t="str">
        <f>IF(OR(U63="",AO63="",W63="",X63=""),"",U63*(1+W63)^(AO63-'01_Setup'!$B$5)*(1+X63))</f>
        <v/>
      </c>
      <c r="AQ63" s="22"/>
      <c r="AR63" s="25" t="str">
        <f>IF(OR(G63="",H63=""),"",IFERROR(VLOOKUP(G63&amp;"|"&amp;H63,'15_Lifecycle_Library'!$A$7:$K$35,5,FALSE),""))</f>
        <v/>
      </c>
      <c r="AS63" s="26" t="str">
        <f t="shared" si="11"/>
        <v/>
      </c>
      <c r="AT63" s="21"/>
      <c r="AU63" s="21"/>
      <c r="AV63" s="21"/>
    </row>
    <row r="64" spans="1:48">
      <c r="A64" s="25" t="str">
        <f t="shared" si="6"/>
        <v/>
      </c>
      <c r="B64" s="21"/>
      <c r="C64" s="21"/>
      <c r="D64" s="25" t="str">
        <f>IF(C64="","",IFERROR(VLOOKUP(C64,'01_Setup'!$B$19:$D$28,2,FALSE)&amp;"",""))</f>
        <v/>
      </c>
      <c r="E64" s="25" t="str">
        <f>IF(C64="","",IFERROR(VLOOKUP(C64,'01_Setup'!$B$19:$D$28,3,FALSE),""))</f>
        <v/>
      </c>
      <c r="F64" s="21"/>
      <c r="G64" s="21"/>
      <c r="H64" s="21"/>
      <c r="I64" s="21"/>
      <c r="J64" s="21"/>
      <c r="K64" s="21"/>
      <c r="L64" s="22"/>
      <c r="M64" s="21"/>
      <c r="N64" s="25" t="str">
        <f>IF(OR(G64="",H64=""),"",IFERROR(VLOOKUP(G64&amp;"|"&amp;H64,'15_Lifecycle_Library'!$A$7:$K$35,4,FALSE),""))</f>
        <v/>
      </c>
      <c r="O64" s="21"/>
      <c r="P64" s="25" t="str">
        <f t="shared" si="7"/>
        <v/>
      </c>
      <c r="Q64" s="21"/>
      <c r="R64" s="25" t="str">
        <f>IF(Q64="","",IFERROR(VLOOKUP(Q64,'16_Assumptions'!$A$15:$D$19,4,FALSE),0))</f>
        <v/>
      </c>
      <c r="S64" s="25" t="str">
        <f>IF(C64="","",IF(M64&lt;&gt;"",M64,IF(L64&lt;&gt;"",('01_Setup'!$B$6-L64)/365.25,"")))</f>
        <v/>
      </c>
      <c r="T64" s="25" t="str">
        <f t="shared" si="8"/>
        <v/>
      </c>
      <c r="U64" s="23"/>
      <c r="V64" s="25" t="str">
        <f>IF(OR(G64="",H64=""),"",IFERROR(VLOOKUP(G64&amp;"|"&amp;H64,'15_Lifecycle_Library'!$A$7:$K$35,6,FALSE),""))</f>
        <v/>
      </c>
      <c r="W64" s="27" t="str">
        <f>IF(V64="","",IFERROR(VLOOKUP(V64,'01_Setup'!$H$5:$I$9,2,FALSE),""))</f>
        <v/>
      </c>
      <c r="X64" s="27" t="str">
        <f>IF(C64="","",IF(OR(G64="",H64=""),'01_Setup'!$B$12,IFERROR(VLOOKUP(G64&amp;"|"&amp;H64,'15_Lifecycle_Library'!$A$7:$K$35,7,FALSE),'01_Setup'!$B$12)))</f>
        <v/>
      </c>
      <c r="Y64" s="25" t="str">
        <f>IF(T64="","",'01_Setup'!$B$5+ROUNDUP(T64,0))</f>
        <v/>
      </c>
      <c r="Z64" s="28" t="str">
        <f>IF(OR(U64="",Y64="",W64="",X64=""),"",U64*(1+W64)^(Y64-'01_Setup'!$B$5)*(1+X64))</f>
        <v/>
      </c>
      <c r="AA64" s="25" t="str">
        <f t="shared" si="9"/>
        <v/>
      </c>
      <c r="AB64" s="28" t="str">
        <f>IF(OR(U64="",AA64="",W64="",X64=""),"",U64*(1+W64)^(AA64-'01_Setup'!$B$5)*(1+X64))</f>
        <v/>
      </c>
      <c r="AC64" s="25" t="str">
        <f t="shared" si="10"/>
        <v/>
      </c>
      <c r="AD64" s="28" t="str">
        <f>IF(OR(U64="",AC64="",W64="",X64=""),"",U64*(1+W64)^(AC64-'01_Setup'!$B$5)*(1+X64))</f>
        <v/>
      </c>
      <c r="AE64" s="25" t="str">
        <f>IF(Y64="","",MAX(Y64+'01_Setup'!$B$10,'01_Setup'!$B$5))</f>
        <v/>
      </c>
      <c r="AF64" s="28" t="str">
        <f>IF(OR(U64="",AE64="",W64="",X64=""),"",U64*(1+W64)^(AE64-'01_Setup'!$B$5)*(1+X64))</f>
        <v/>
      </c>
      <c r="AG64" s="25" t="str">
        <f>IF(AA64="","",MAX(AA64+'01_Setup'!$B$10,'01_Setup'!$B$5))</f>
        <v/>
      </c>
      <c r="AH64" s="28" t="str">
        <f>IF(OR(U64="",AG64="",W64="",X64=""),"",U64*(1+W64)^(AG64-'01_Setup'!$B$5)*(1+X64))</f>
        <v/>
      </c>
      <c r="AI64" s="25" t="str">
        <f>IF(AC64="","",MAX(AC64+'01_Setup'!$B$10,'01_Setup'!$B$5))</f>
        <v/>
      </c>
      <c r="AJ64" s="28" t="str">
        <f>IF(OR(U64="",AI64="",W64="",X64=""),"",U64*(1+W64)^(AI64-'01_Setup'!$B$5)*(1+X64))</f>
        <v/>
      </c>
      <c r="AK64" s="25" t="str">
        <f>IF(Y64="","",Y64+'01_Setup'!$B$11)</f>
        <v/>
      </c>
      <c r="AL64" s="28" t="str">
        <f>IF(OR(U64="",AK64="",W64="",X64=""),"",U64*(1+W64)^(AK64-'01_Setup'!$B$5)*(1+X64))</f>
        <v/>
      </c>
      <c r="AM64" s="25" t="str">
        <f>IF(AA64="","",AA64+'01_Setup'!$B$11)</f>
        <v/>
      </c>
      <c r="AN64" s="28" t="str">
        <f>IF(OR(U64="",AM64="",W64="",X64=""),"",U64*(1+W64)^(AM64-'01_Setup'!$B$5)*(1+X64))</f>
        <v/>
      </c>
      <c r="AO64" s="25" t="str">
        <f>IF(AC64="","",AC64+'01_Setup'!$B$11)</f>
        <v/>
      </c>
      <c r="AP64" s="28" t="str">
        <f>IF(OR(U64="",AO64="",W64="",X64=""),"",U64*(1+W64)^(AO64-'01_Setup'!$B$5)*(1+X64))</f>
        <v/>
      </c>
      <c r="AQ64" s="22"/>
      <c r="AR64" s="25" t="str">
        <f>IF(OR(G64="",H64=""),"",IFERROR(VLOOKUP(G64&amp;"|"&amp;H64,'15_Lifecycle_Library'!$A$7:$K$35,5,FALSE),""))</f>
        <v/>
      </c>
      <c r="AS64" s="26" t="str">
        <f t="shared" si="11"/>
        <v/>
      </c>
      <c r="AT64" s="21"/>
      <c r="AU64" s="21"/>
      <c r="AV64" s="21"/>
    </row>
    <row r="65" spans="1:48">
      <c r="A65" s="25" t="str">
        <f t="shared" si="6"/>
        <v/>
      </c>
      <c r="B65" s="21"/>
      <c r="C65" s="21"/>
      <c r="D65" s="25" t="str">
        <f>IF(C65="","",IFERROR(VLOOKUP(C65,'01_Setup'!$B$19:$D$28,2,FALSE)&amp;"",""))</f>
        <v/>
      </c>
      <c r="E65" s="25" t="str">
        <f>IF(C65="","",IFERROR(VLOOKUP(C65,'01_Setup'!$B$19:$D$28,3,FALSE),""))</f>
        <v/>
      </c>
      <c r="F65" s="21"/>
      <c r="G65" s="21"/>
      <c r="H65" s="21"/>
      <c r="I65" s="21"/>
      <c r="J65" s="21"/>
      <c r="K65" s="21"/>
      <c r="L65" s="22"/>
      <c r="M65" s="21"/>
      <c r="N65" s="25" t="str">
        <f>IF(OR(G65="",H65=""),"",IFERROR(VLOOKUP(G65&amp;"|"&amp;H65,'15_Lifecycle_Library'!$A$7:$K$35,4,FALSE),""))</f>
        <v/>
      </c>
      <c r="O65" s="21"/>
      <c r="P65" s="25" t="str">
        <f t="shared" si="7"/>
        <v/>
      </c>
      <c r="Q65" s="21"/>
      <c r="R65" s="25" t="str">
        <f>IF(Q65="","",IFERROR(VLOOKUP(Q65,'16_Assumptions'!$A$15:$D$19,4,FALSE),0))</f>
        <v/>
      </c>
      <c r="S65" s="25" t="str">
        <f>IF(C65="","",IF(M65&lt;&gt;"",M65,IF(L65&lt;&gt;"",('01_Setup'!$B$6-L65)/365.25,"")))</f>
        <v/>
      </c>
      <c r="T65" s="25" t="str">
        <f t="shared" si="8"/>
        <v/>
      </c>
      <c r="U65" s="23"/>
      <c r="V65" s="25" t="str">
        <f>IF(OR(G65="",H65=""),"",IFERROR(VLOOKUP(G65&amp;"|"&amp;H65,'15_Lifecycle_Library'!$A$7:$K$35,6,FALSE),""))</f>
        <v/>
      </c>
      <c r="W65" s="27" t="str">
        <f>IF(V65="","",IFERROR(VLOOKUP(V65,'01_Setup'!$H$5:$I$9,2,FALSE),""))</f>
        <v/>
      </c>
      <c r="X65" s="27" t="str">
        <f>IF(C65="","",IF(OR(G65="",H65=""),'01_Setup'!$B$12,IFERROR(VLOOKUP(G65&amp;"|"&amp;H65,'15_Lifecycle_Library'!$A$7:$K$35,7,FALSE),'01_Setup'!$B$12)))</f>
        <v/>
      </c>
      <c r="Y65" s="25" t="str">
        <f>IF(T65="","",'01_Setup'!$B$5+ROUNDUP(T65,0))</f>
        <v/>
      </c>
      <c r="Z65" s="28" t="str">
        <f>IF(OR(U65="",Y65="",W65="",X65=""),"",U65*(1+W65)^(Y65-'01_Setup'!$B$5)*(1+X65))</f>
        <v/>
      </c>
      <c r="AA65" s="25" t="str">
        <f t="shared" si="9"/>
        <v/>
      </c>
      <c r="AB65" s="28" t="str">
        <f>IF(OR(U65="",AA65="",W65="",X65=""),"",U65*(1+W65)^(AA65-'01_Setup'!$B$5)*(1+X65))</f>
        <v/>
      </c>
      <c r="AC65" s="25" t="str">
        <f t="shared" si="10"/>
        <v/>
      </c>
      <c r="AD65" s="28" t="str">
        <f>IF(OR(U65="",AC65="",W65="",X65=""),"",U65*(1+W65)^(AC65-'01_Setup'!$B$5)*(1+X65))</f>
        <v/>
      </c>
      <c r="AE65" s="25" t="str">
        <f>IF(Y65="","",MAX(Y65+'01_Setup'!$B$10,'01_Setup'!$B$5))</f>
        <v/>
      </c>
      <c r="AF65" s="28" t="str">
        <f>IF(OR(U65="",AE65="",W65="",X65=""),"",U65*(1+W65)^(AE65-'01_Setup'!$B$5)*(1+X65))</f>
        <v/>
      </c>
      <c r="AG65" s="25" t="str">
        <f>IF(AA65="","",MAX(AA65+'01_Setup'!$B$10,'01_Setup'!$B$5))</f>
        <v/>
      </c>
      <c r="AH65" s="28" t="str">
        <f>IF(OR(U65="",AG65="",W65="",X65=""),"",U65*(1+W65)^(AG65-'01_Setup'!$B$5)*(1+X65))</f>
        <v/>
      </c>
      <c r="AI65" s="25" t="str">
        <f>IF(AC65="","",MAX(AC65+'01_Setup'!$B$10,'01_Setup'!$B$5))</f>
        <v/>
      </c>
      <c r="AJ65" s="28" t="str">
        <f>IF(OR(U65="",AI65="",W65="",X65=""),"",U65*(1+W65)^(AI65-'01_Setup'!$B$5)*(1+X65))</f>
        <v/>
      </c>
      <c r="AK65" s="25" t="str">
        <f>IF(Y65="","",Y65+'01_Setup'!$B$11)</f>
        <v/>
      </c>
      <c r="AL65" s="28" t="str">
        <f>IF(OR(U65="",AK65="",W65="",X65=""),"",U65*(1+W65)^(AK65-'01_Setup'!$B$5)*(1+X65))</f>
        <v/>
      </c>
      <c r="AM65" s="25" t="str">
        <f>IF(AA65="","",AA65+'01_Setup'!$B$11)</f>
        <v/>
      </c>
      <c r="AN65" s="28" t="str">
        <f>IF(OR(U65="",AM65="",W65="",X65=""),"",U65*(1+W65)^(AM65-'01_Setup'!$B$5)*(1+X65))</f>
        <v/>
      </c>
      <c r="AO65" s="25" t="str">
        <f>IF(AC65="","",AC65+'01_Setup'!$B$11)</f>
        <v/>
      </c>
      <c r="AP65" s="28" t="str">
        <f>IF(OR(U65="",AO65="",W65="",X65=""),"",U65*(1+W65)^(AO65-'01_Setup'!$B$5)*(1+X65))</f>
        <v/>
      </c>
      <c r="AQ65" s="22"/>
      <c r="AR65" s="25" t="str">
        <f>IF(OR(G65="",H65=""),"",IFERROR(VLOOKUP(G65&amp;"|"&amp;H65,'15_Lifecycle_Library'!$A$7:$K$35,5,FALSE),""))</f>
        <v/>
      </c>
      <c r="AS65" s="26" t="str">
        <f t="shared" si="11"/>
        <v/>
      </c>
      <c r="AT65" s="21"/>
      <c r="AU65" s="21"/>
      <c r="AV65" s="21"/>
    </row>
    <row r="66" spans="1:48">
      <c r="A66" s="25" t="str">
        <f t="shared" si="6"/>
        <v/>
      </c>
      <c r="B66" s="21"/>
      <c r="C66" s="21"/>
      <c r="D66" s="25" t="str">
        <f>IF(C66="","",IFERROR(VLOOKUP(C66,'01_Setup'!$B$19:$D$28,2,FALSE)&amp;"",""))</f>
        <v/>
      </c>
      <c r="E66" s="25" t="str">
        <f>IF(C66="","",IFERROR(VLOOKUP(C66,'01_Setup'!$B$19:$D$28,3,FALSE),""))</f>
        <v/>
      </c>
      <c r="F66" s="21"/>
      <c r="G66" s="21"/>
      <c r="H66" s="21"/>
      <c r="I66" s="21"/>
      <c r="J66" s="21"/>
      <c r="K66" s="21"/>
      <c r="L66" s="22"/>
      <c r="M66" s="21"/>
      <c r="N66" s="25" t="str">
        <f>IF(OR(G66="",H66=""),"",IFERROR(VLOOKUP(G66&amp;"|"&amp;H66,'15_Lifecycle_Library'!$A$7:$K$35,4,FALSE),""))</f>
        <v/>
      </c>
      <c r="O66" s="21"/>
      <c r="P66" s="25" t="str">
        <f t="shared" si="7"/>
        <v/>
      </c>
      <c r="Q66" s="21"/>
      <c r="R66" s="25" t="str">
        <f>IF(Q66="","",IFERROR(VLOOKUP(Q66,'16_Assumptions'!$A$15:$D$19,4,FALSE),0))</f>
        <v/>
      </c>
      <c r="S66" s="25" t="str">
        <f>IF(C66="","",IF(M66&lt;&gt;"",M66,IF(L66&lt;&gt;"",('01_Setup'!$B$6-L66)/365.25,"")))</f>
        <v/>
      </c>
      <c r="T66" s="25" t="str">
        <f t="shared" si="8"/>
        <v/>
      </c>
      <c r="U66" s="23"/>
      <c r="V66" s="25" t="str">
        <f>IF(OR(G66="",H66=""),"",IFERROR(VLOOKUP(G66&amp;"|"&amp;H66,'15_Lifecycle_Library'!$A$7:$K$35,6,FALSE),""))</f>
        <v/>
      </c>
      <c r="W66" s="27" t="str">
        <f>IF(V66="","",IFERROR(VLOOKUP(V66,'01_Setup'!$H$5:$I$9,2,FALSE),""))</f>
        <v/>
      </c>
      <c r="X66" s="27" t="str">
        <f>IF(C66="","",IF(OR(G66="",H66=""),'01_Setup'!$B$12,IFERROR(VLOOKUP(G66&amp;"|"&amp;H66,'15_Lifecycle_Library'!$A$7:$K$35,7,FALSE),'01_Setup'!$B$12)))</f>
        <v/>
      </c>
      <c r="Y66" s="25" t="str">
        <f>IF(T66="","",'01_Setup'!$B$5+ROUNDUP(T66,0))</f>
        <v/>
      </c>
      <c r="Z66" s="28" t="str">
        <f>IF(OR(U66="",Y66="",W66="",X66=""),"",U66*(1+W66)^(Y66-'01_Setup'!$B$5)*(1+X66))</f>
        <v/>
      </c>
      <c r="AA66" s="25" t="str">
        <f t="shared" si="9"/>
        <v/>
      </c>
      <c r="AB66" s="28" t="str">
        <f>IF(OR(U66="",AA66="",W66="",X66=""),"",U66*(1+W66)^(AA66-'01_Setup'!$B$5)*(1+X66))</f>
        <v/>
      </c>
      <c r="AC66" s="25" t="str">
        <f t="shared" si="10"/>
        <v/>
      </c>
      <c r="AD66" s="28" t="str">
        <f>IF(OR(U66="",AC66="",W66="",X66=""),"",U66*(1+W66)^(AC66-'01_Setup'!$B$5)*(1+X66))</f>
        <v/>
      </c>
      <c r="AE66" s="25" t="str">
        <f>IF(Y66="","",MAX(Y66+'01_Setup'!$B$10,'01_Setup'!$B$5))</f>
        <v/>
      </c>
      <c r="AF66" s="28" t="str">
        <f>IF(OR(U66="",AE66="",W66="",X66=""),"",U66*(1+W66)^(AE66-'01_Setup'!$B$5)*(1+X66))</f>
        <v/>
      </c>
      <c r="AG66" s="25" t="str">
        <f>IF(AA66="","",MAX(AA66+'01_Setup'!$B$10,'01_Setup'!$B$5))</f>
        <v/>
      </c>
      <c r="AH66" s="28" t="str">
        <f>IF(OR(U66="",AG66="",W66="",X66=""),"",U66*(1+W66)^(AG66-'01_Setup'!$B$5)*(1+X66))</f>
        <v/>
      </c>
      <c r="AI66" s="25" t="str">
        <f>IF(AC66="","",MAX(AC66+'01_Setup'!$B$10,'01_Setup'!$B$5))</f>
        <v/>
      </c>
      <c r="AJ66" s="28" t="str">
        <f>IF(OR(U66="",AI66="",W66="",X66=""),"",U66*(1+W66)^(AI66-'01_Setup'!$B$5)*(1+X66))</f>
        <v/>
      </c>
      <c r="AK66" s="25" t="str">
        <f>IF(Y66="","",Y66+'01_Setup'!$B$11)</f>
        <v/>
      </c>
      <c r="AL66" s="28" t="str">
        <f>IF(OR(U66="",AK66="",W66="",X66=""),"",U66*(1+W66)^(AK66-'01_Setup'!$B$5)*(1+X66))</f>
        <v/>
      </c>
      <c r="AM66" s="25" t="str">
        <f>IF(AA66="","",AA66+'01_Setup'!$B$11)</f>
        <v/>
      </c>
      <c r="AN66" s="28" t="str">
        <f>IF(OR(U66="",AM66="",W66="",X66=""),"",U66*(1+W66)^(AM66-'01_Setup'!$B$5)*(1+X66))</f>
        <v/>
      </c>
      <c r="AO66" s="25" t="str">
        <f>IF(AC66="","",AC66+'01_Setup'!$B$11)</f>
        <v/>
      </c>
      <c r="AP66" s="28" t="str">
        <f>IF(OR(U66="",AO66="",W66="",X66=""),"",U66*(1+W66)^(AO66-'01_Setup'!$B$5)*(1+X66))</f>
        <v/>
      </c>
      <c r="AQ66" s="22"/>
      <c r="AR66" s="25" t="str">
        <f>IF(OR(G66="",H66=""),"",IFERROR(VLOOKUP(G66&amp;"|"&amp;H66,'15_Lifecycle_Library'!$A$7:$K$35,5,FALSE),""))</f>
        <v/>
      </c>
      <c r="AS66" s="26" t="str">
        <f t="shared" si="11"/>
        <v/>
      </c>
      <c r="AT66" s="21"/>
      <c r="AU66" s="21"/>
      <c r="AV66" s="21"/>
    </row>
    <row r="67" spans="1:48">
      <c r="A67" s="25" t="str">
        <f t="shared" si="6"/>
        <v/>
      </c>
      <c r="B67" s="21"/>
      <c r="C67" s="21"/>
      <c r="D67" s="25" t="str">
        <f>IF(C67="","",IFERROR(VLOOKUP(C67,'01_Setup'!$B$19:$D$28,2,FALSE)&amp;"",""))</f>
        <v/>
      </c>
      <c r="E67" s="25" t="str">
        <f>IF(C67="","",IFERROR(VLOOKUP(C67,'01_Setup'!$B$19:$D$28,3,FALSE),""))</f>
        <v/>
      </c>
      <c r="F67" s="21"/>
      <c r="G67" s="21"/>
      <c r="H67" s="21"/>
      <c r="I67" s="21"/>
      <c r="J67" s="21"/>
      <c r="K67" s="21"/>
      <c r="L67" s="22"/>
      <c r="M67" s="21"/>
      <c r="N67" s="25" t="str">
        <f>IF(OR(G67="",H67=""),"",IFERROR(VLOOKUP(G67&amp;"|"&amp;H67,'15_Lifecycle_Library'!$A$7:$K$35,4,FALSE),""))</f>
        <v/>
      </c>
      <c r="O67" s="21"/>
      <c r="P67" s="25" t="str">
        <f t="shared" si="7"/>
        <v/>
      </c>
      <c r="Q67" s="21"/>
      <c r="R67" s="25" t="str">
        <f>IF(Q67="","",IFERROR(VLOOKUP(Q67,'16_Assumptions'!$A$15:$D$19,4,FALSE),0))</f>
        <v/>
      </c>
      <c r="S67" s="25" t="str">
        <f>IF(C67="","",IF(M67&lt;&gt;"",M67,IF(L67&lt;&gt;"",('01_Setup'!$B$6-L67)/365.25,"")))</f>
        <v/>
      </c>
      <c r="T67" s="25" t="str">
        <f t="shared" si="8"/>
        <v/>
      </c>
      <c r="U67" s="23"/>
      <c r="V67" s="25" t="str">
        <f>IF(OR(G67="",H67=""),"",IFERROR(VLOOKUP(G67&amp;"|"&amp;H67,'15_Lifecycle_Library'!$A$7:$K$35,6,FALSE),""))</f>
        <v/>
      </c>
      <c r="W67" s="27" t="str">
        <f>IF(V67="","",IFERROR(VLOOKUP(V67,'01_Setup'!$H$5:$I$9,2,FALSE),""))</f>
        <v/>
      </c>
      <c r="X67" s="27" t="str">
        <f>IF(C67="","",IF(OR(G67="",H67=""),'01_Setup'!$B$12,IFERROR(VLOOKUP(G67&amp;"|"&amp;H67,'15_Lifecycle_Library'!$A$7:$K$35,7,FALSE),'01_Setup'!$B$12)))</f>
        <v/>
      </c>
      <c r="Y67" s="25" t="str">
        <f>IF(T67="","",'01_Setup'!$B$5+ROUNDUP(T67,0))</f>
        <v/>
      </c>
      <c r="Z67" s="28" t="str">
        <f>IF(OR(U67="",Y67="",W67="",X67=""),"",U67*(1+W67)^(Y67-'01_Setup'!$B$5)*(1+X67))</f>
        <v/>
      </c>
      <c r="AA67" s="25" t="str">
        <f t="shared" si="9"/>
        <v/>
      </c>
      <c r="AB67" s="28" t="str">
        <f>IF(OR(U67="",AA67="",W67="",X67=""),"",U67*(1+W67)^(AA67-'01_Setup'!$B$5)*(1+X67))</f>
        <v/>
      </c>
      <c r="AC67" s="25" t="str">
        <f t="shared" si="10"/>
        <v/>
      </c>
      <c r="AD67" s="28" t="str">
        <f>IF(OR(U67="",AC67="",W67="",X67=""),"",U67*(1+W67)^(AC67-'01_Setup'!$B$5)*(1+X67))</f>
        <v/>
      </c>
      <c r="AE67" s="25" t="str">
        <f>IF(Y67="","",MAX(Y67+'01_Setup'!$B$10,'01_Setup'!$B$5))</f>
        <v/>
      </c>
      <c r="AF67" s="28" t="str">
        <f>IF(OR(U67="",AE67="",W67="",X67=""),"",U67*(1+W67)^(AE67-'01_Setup'!$B$5)*(1+X67))</f>
        <v/>
      </c>
      <c r="AG67" s="25" t="str">
        <f>IF(AA67="","",MAX(AA67+'01_Setup'!$B$10,'01_Setup'!$B$5))</f>
        <v/>
      </c>
      <c r="AH67" s="28" t="str">
        <f>IF(OR(U67="",AG67="",W67="",X67=""),"",U67*(1+W67)^(AG67-'01_Setup'!$B$5)*(1+X67))</f>
        <v/>
      </c>
      <c r="AI67" s="25" t="str">
        <f>IF(AC67="","",MAX(AC67+'01_Setup'!$B$10,'01_Setup'!$B$5))</f>
        <v/>
      </c>
      <c r="AJ67" s="28" t="str">
        <f>IF(OR(U67="",AI67="",W67="",X67=""),"",U67*(1+W67)^(AI67-'01_Setup'!$B$5)*(1+X67))</f>
        <v/>
      </c>
      <c r="AK67" s="25" t="str">
        <f>IF(Y67="","",Y67+'01_Setup'!$B$11)</f>
        <v/>
      </c>
      <c r="AL67" s="28" t="str">
        <f>IF(OR(U67="",AK67="",W67="",X67=""),"",U67*(1+W67)^(AK67-'01_Setup'!$B$5)*(1+X67))</f>
        <v/>
      </c>
      <c r="AM67" s="25" t="str">
        <f>IF(AA67="","",AA67+'01_Setup'!$B$11)</f>
        <v/>
      </c>
      <c r="AN67" s="28" t="str">
        <f>IF(OR(U67="",AM67="",W67="",X67=""),"",U67*(1+W67)^(AM67-'01_Setup'!$B$5)*(1+X67))</f>
        <v/>
      </c>
      <c r="AO67" s="25" t="str">
        <f>IF(AC67="","",AC67+'01_Setup'!$B$11)</f>
        <v/>
      </c>
      <c r="AP67" s="28" t="str">
        <f>IF(OR(U67="",AO67="",W67="",X67=""),"",U67*(1+W67)^(AO67-'01_Setup'!$B$5)*(1+X67))</f>
        <v/>
      </c>
      <c r="AQ67" s="22"/>
      <c r="AR67" s="25" t="str">
        <f>IF(OR(G67="",H67=""),"",IFERROR(VLOOKUP(G67&amp;"|"&amp;H67,'15_Lifecycle_Library'!$A$7:$K$35,5,FALSE),""))</f>
        <v/>
      </c>
      <c r="AS67" s="26" t="str">
        <f t="shared" si="11"/>
        <v/>
      </c>
      <c r="AT67" s="21"/>
      <c r="AU67" s="21"/>
      <c r="AV67" s="21"/>
    </row>
    <row r="68" spans="1:48">
      <c r="A68" s="25" t="str">
        <f t="shared" si="6"/>
        <v/>
      </c>
      <c r="B68" s="21"/>
      <c r="C68" s="21"/>
      <c r="D68" s="25" t="str">
        <f>IF(C68="","",IFERROR(VLOOKUP(C68,'01_Setup'!$B$19:$D$28,2,FALSE)&amp;"",""))</f>
        <v/>
      </c>
      <c r="E68" s="25" t="str">
        <f>IF(C68="","",IFERROR(VLOOKUP(C68,'01_Setup'!$B$19:$D$28,3,FALSE),""))</f>
        <v/>
      </c>
      <c r="F68" s="21"/>
      <c r="G68" s="21"/>
      <c r="H68" s="21"/>
      <c r="I68" s="21"/>
      <c r="J68" s="21"/>
      <c r="K68" s="21"/>
      <c r="L68" s="22"/>
      <c r="M68" s="21"/>
      <c r="N68" s="25" t="str">
        <f>IF(OR(G68="",H68=""),"",IFERROR(VLOOKUP(G68&amp;"|"&amp;H68,'15_Lifecycle_Library'!$A$7:$K$35,4,FALSE),""))</f>
        <v/>
      </c>
      <c r="O68" s="21"/>
      <c r="P68" s="25" t="str">
        <f t="shared" si="7"/>
        <v/>
      </c>
      <c r="Q68" s="21"/>
      <c r="R68" s="25" t="str">
        <f>IF(Q68="","",IFERROR(VLOOKUP(Q68,'16_Assumptions'!$A$15:$D$19,4,FALSE),0))</f>
        <v/>
      </c>
      <c r="S68" s="25" t="str">
        <f>IF(C68="","",IF(M68&lt;&gt;"",M68,IF(L68&lt;&gt;"",('01_Setup'!$B$6-L68)/365.25,"")))</f>
        <v/>
      </c>
      <c r="T68" s="25" t="str">
        <f t="shared" si="8"/>
        <v/>
      </c>
      <c r="U68" s="23"/>
      <c r="V68" s="25" t="str">
        <f>IF(OR(G68="",H68=""),"",IFERROR(VLOOKUP(G68&amp;"|"&amp;H68,'15_Lifecycle_Library'!$A$7:$K$35,6,FALSE),""))</f>
        <v/>
      </c>
      <c r="W68" s="27" t="str">
        <f>IF(V68="","",IFERROR(VLOOKUP(V68,'01_Setup'!$H$5:$I$9,2,FALSE),""))</f>
        <v/>
      </c>
      <c r="X68" s="27" t="str">
        <f>IF(C68="","",IF(OR(G68="",H68=""),'01_Setup'!$B$12,IFERROR(VLOOKUP(G68&amp;"|"&amp;H68,'15_Lifecycle_Library'!$A$7:$K$35,7,FALSE),'01_Setup'!$B$12)))</f>
        <v/>
      </c>
      <c r="Y68" s="25" t="str">
        <f>IF(T68="","",'01_Setup'!$B$5+ROUNDUP(T68,0))</f>
        <v/>
      </c>
      <c r="Z68" s="28" t="str">
        <f>IF(OR(U68="",Y68="",W68="",X68=""),"",U68*(1+W68)^(Y68-'01_Setup'!$B$5)*(1+X68))</f>
        <v/>
      </c>
      <c r="AA68" s="25" t="str">
        <f t="shared" si="9"/>
        <v/>
      </c>
      <c r="AB68" s="28" t="str">
        <f>IF(OR(U68="",AA68="",W68="",X68=""),"",U68*(1+W68)^(AA68-'01_Setup'!$B$5)*(1+X68))</f>
        <v/>
      </c>
      <c r="AC68" s="25" t="str">
        <f t="shared" si="10"/>
        <v/>
      </c>
      <c r="AD68" s="28" t="str">
        <f>IF(OR(U68="",AC68="",W68="",X68=""),"",U68*(1+W68)^(AC68-'01_Setup'!$B$5)*(1+X68))</f>
        <v/>
      </c>
      <c r="AE68" s="25" t="str">
        <f>IF(Y68="","",MAX(Y68+'01_Setup'!$B$10,'01_Setup'!$B$5))</f>
        <v/>
      </c>
      <c r="AF68" s="28" t="str">
        <f>IF(OR(U68="",AE68="",W68="",X68=""),"",U68*(1+W68)^(AE68-'01_Setup'!$B$5)*(1+X68))</f>
        <v/>
      </c>
      <c r="AG68" s="25" t="str">
        <f>IF(AA68="","",MAX(AA68+'01_Setup'!$B$10,'01_Setup'!$B$5))</f>
        <v/>
      </c>
      <c r="AH68" s="28" t="str">
        <f>IF(OR(U68="",AG68="",W68="",X68=""),"",U68*(1+W68)^(AG68-'01_Setup'!$B$5)*(1+X68))</f>
        <v/>
      </c>
      <c r="AI68" s="25" t="str">
        <f>IF(AC68="","",MAX(AC68+'01_Setup'!$B$10,'01_Setup'!$B$5))</f>
        <v/>
      </c>
      <c r="AJ68" s="28" t="str">
        <f>IF(OR(U68="",AI68="",W68="",X68=""),"",U68*(1+W68)^(AI68-'01_Setup'!$B$5)*(1+X68))</f>
        <v/>
      </c>
      <c r="AK68" s="25" t="str">
        <f>IF(Y68="","",Y68+'01_Setup'!$B$11)</f>
        <v/>
      </c>
      <c r="AL68" s="28" t="str">
        <f>IF(OR(U68="",AK68="",W68="",X68=""),"",U68*(1+W68)^(AK68-'01_Setup'!$B$5)*(1+X68))</f>
        <v/>
      </c>
      <c r="AM68" s="25" t="str">
        <f>IF(AA68="","",AA68+'01_Setup'!$B$11)</f>
        <v/>
      </c>
      <c r="AN68" s="28" t="str">
        <f>IF(OR(U68="",AM68="",W68="",X68=""),"",U68*(1+W68)^(AM68-'01_Setup'!$B$5)*(1+X68))</f>
        <v/>
      </c>
      <c r="AO68" s="25" t="str">
        <f>IF(AC68="","",AC68+'01_Setup'!$B$11)</f>
        <v/>
      </c>
      <c r="AP68" s="28" t="str">
        <f>IF(OR(U68="",AO68="",W68="",X68=""),"",U68*(1+W68)^(AO68-'01_Setup'!$B$5)*(1+X68))</f>
        <v/>
      </c>
      <c r="AQ68" s="22"/>
      <c r="AR68" s="25" t="str">
        <f>IF(OR(G68="",H68=""),"",IFERROR(VLOOKUP(G68&amp;"|"&amp;H68,'15_Lifecycle_Library'!$A$7:$K$35,5,FALSE),""))</f>
        <v/>
      </c>
      <c r="AS68" s="26" t="str">
        <f t="shared" si="11"/>
        <v/>
      </c>
      <c r="AT68" s="21"/>
      <c r="AU68" s="21"/>
      <c r="AV68" s="21"/>
    </row>
    <row r="69" spans="1:48">
      <c r="A69" s="25" t="str">
        <f t="shared" si="6"/>
        <v/>
      </c>
      <c r="B69" s="21"/>
      <c r="C69" s="21"/>
      <c r="D69" s="25" t="str">
        <f>IF(C69="","",IFERROR(VLOOKUP(C69,'01_Setup'!$B$19:$D$28,2,FALSE)&amp;"",""))</f>
        <v/>
      </c>
      <c r="E69" s="25" t="str">
        <f>IF(C69="","",IFERROR(VLOOKUP(C69,'01_Setup'!$B$19:$D$28,3,FALSE),""))</f>
        <v/>
      </c>
      <c r="F69" s="21"/>
      <c r="G69" s="21"/>
      <c r="H69" s="21"/>
      <c r="I69" s="21"/>
      <c r="J69" s="21"/>
      <c r="K69" s="21"/>
      <c r="L69" s="22"/>
      <c r="M69" s="21"/>
      <c r="N69" s="25" t="str">
        <f>IF(OR(G69="",H69=""),"",IFERROR(VLOOKUP(G69&amp;"|"&amp;H69,'15_Lifecycle_Library'!$A$7:$K$35,4,FALSE),""))</f>
        <v/>
      </c>
      <c r="O69" s="21"/>
      <c r="P69" s="25" t="str">
        <f t="shared" si="7"/>
        <v/>
      </c>
      <c r="Q69" s="21"/>
      <c r="R69" s="25" t="str">
        <f>IF(Q69="","",IFERROR(VLOOKUP(Q69,'16_Assumptions'!$A$15:$D$19,4,FALSE),0))</f>
        <v/>
      </c>
      <c r="S69" s="25" t="str">
        <f>IF(C69="","",IF(M69&lt;&gt;"",M69,IF(L69&lt;&gt;"",('01_Setup'!$B$6-L69)/365.25,"")))</f>
        <v/>
      </c>
      <c r="T69" s="25" t="str">
        <f t="shared" si="8"/>
        <v/>
      </c>
      <c r="U69" s="23"/>
      <c r="V69" s="25" t="str">
        <f>IF(OR(G69="",H69=""),"",IFERROR(VLOOKUP(G69&amp;"|"&amp;H69,'15_Lifecycle_Library'!$A$7:$K$35,6,FALSE),""))</f>
        <v/>
      </c>
      <c r="W69" s="27" t="str">
        <f>IF(V69="","",IFERROR(VLOOKUP(V69,'01_Setup'!$H$5:$I$9,2,FALSE),""))</f>
        <v/>
      </c>
      <c r="X69" s="27" t="str">
        <f>IF(C69="","",IF(OR(G69="",H69=""),'01_Setup'!$B$12,IFERROR(VLOOKUP(G69&amp;"|"&amp;H69,'15_Lifecycle_Library'!$A$7:$K$35,7,FALSE),'01_Setup'!$B$12)))</f>
        <v/>
      </c>
      <c r="Y69" s="25" t="str">
        <f>IF(T69="","",'01_Setup'!$B$5+ROUNDUP(T69,0))</f>
        <v/>
      </c>
      <c r="Z69" s="28" t="str">
        <f>IF(OR(U69="",Y69="",W69="",X69=""),"",U69*(1+W69)^(Y69-'01_Setup'!$B$5)*(1+X69))</f>
        <v/>
      </c>
      <c r="AA69" s="25" t="str">
        <f t="shared" si="9"/>
        <v/>
      </c>
      <c r="AB69" s="28" t="str">
        <f>IF(OR(U69="",AA69="",W69="",X69=""),"",U69*(1+W69)^(AA69-'01_Setup'!$B$5)*(1+X69))</f>
        <v/>
      </c>
      <c r="AC69" s="25" t="str">
        <f t="shared" si="10"/>
        <v/>
      </c>
      <c r="AD69" s="28" t="str">
        <f>IF(OR(U69="",AC69="",W69="",X69=""),"",U69*(1+W69)^(AC69-'01_Setup'!$B$5)*(1+X69))</f>
        <v/>
      </c>
      <c r="AE69" s="25" t="str">
        <f>IF(Y69="","",MAX(Y69+'01_Setup'!$B$10,'01_Setup'!$B$5))</f>
        <v/>
      </c>
      <c r="AF69" s="28" t="str">
        <f>IF(OR(U69="",AE69="",W69="",X69=""),"",U69*(1+W69)^(AE69-'01_Setup'!$B$5)*(1+X69))</f>
        <v/>
      </c>
      <c r="AG69" s="25" t="str">
        <f>IF(AA69="","",MAX(AA69+'01_Setup'!$B$10,'01_Setup'!$B$5))</f>
        <v/>
      </c>
      <c r="AH69" s="28" t="str">
        <f>IF(OR(U69="",AG69="",W69="",X69=""),"",U69*(1+W69)^(AG69-'01_Setup'!$B$5)*(1+X69))</f>
        <v/>
      </c>
      <c r="AI69" s="25" t="str">
        <f>IF(AC69="","",MAX(AC69+'01_Setup'!$B$10,'01_Setup'!$B$5))</f>
        <v/>
      </c>
      <c r="AJ69" s="28" t="str">
        <f>IF(OR(U69="",AI69="",W69="",X69=""),"",U69*(1+W69)^(AI69-'01_Setup'!$B$5)*(1+X69))</f>
        <v/>
      </c>
      <c r="AK69" s="25" t="str">
        <f>IF(Y69="","",Y69+'01_Setup'!$B$11)</f>
        <v/>
      </c>
      <c r="AL69" s="28" t="str">
        <f>IF(OR(U69="",AK69="",W69="",X69=""),"",U69*(1+W69)^(AK69-'01_Setup'!$B$5)*(1+X69))</f>
        <v/>
      </c>
      <c r="AM69" s="25" t="str">
        <f>IF(AA69="","",AA69+'01_Setup'!$B$11)</f>
        <v/>
      </c>
      <c r="AN69" s="28" t="str">
        <f>IF(OR(U69="",AM69="",W69="",X69=""),"",U69*(1+W69)^(AM69-'01_Setup'!$B$5)*(1+X69))</f>
        <v/>
      </c>
      <c r="AO69" s="25" t="str">
        <f>IF(AC69="","",AC69+'01_Setup'!$B$11)</f>
        <v/>
      </c>
      <c r="AP69" s="28" t="str">
        <f>IF(OR(U69="",AO69="",W69="",X69=""),"",U69*(1+W69)^(AO69-'01_Setup'!$B$5)*(1+X69))</f>
        <v/>
      </c>
      <c r="AQ69" s="22"/>
      <c r="AR69" s="25" t="str">
        <f>IF(OR(G69="",H69=""),"",IFERROR(VLOOKUP(G69&amp;"|"&amp;H69,'15_Lifecycle_Library'!$A$7:$K$35,5,FALSE),""))</f>
        <v/>
      </c>
      <c r="AS69" s="26" t="str">
        <f t="shared" si="11"/>
        <v/>
      </c>
      <c r="AT69" s="21"/>
      <c r="AU69" s="21"/>
      <c r="AV69" s="21"/>
    </row>
    <row r="70" spans="1:48">
      <c r="A70" s="25" t="str">
        <f t="shared" si="6"/>
        <v/>
      </c>
      <c r="B70" s="21"/>
      <c r="C70" s="21"/>
      <c r="D70" s="25" t="str">
        <f>IF(C70="","",IFERROR(VLOOKUP(C70,'01_Setup'!$B$19:$D$28,2,FALSE)&amp;"",""))</f>
        <v/>
      </c>
      <c r="E70" s="25" t="str">
        <f>IF(C70="","",IFERROR(VLOOKUP(C70,'01_Setup'!$B$19:$D$28,3,FALSE),""))</f>
        <v/>
      </c>
      <c r="F70" s="21"/>
      <c r="G70" s="21"/>
      <c r="H70" s="21"/>
      <c r="I70" s="21"/>
      <c r="J70" s="21"/>
      <c r="K70" s="21"/>
      <c r="L70" s="22"/>
      <c r="M70" s="21"/>
      <c r="N70" s="25" t="str">
        <f>IF(OR(G70="",H70=""),"",IFERROR(VLOOKUP(G70&amp;"|"&amp;H70,'15_Lifecycle_Library'!$A$7:$K$35,4,FALSE),""))</f>
        <v/>
      </c>
      <c r="O70" s="21"/>
      <c r="P70" s="25" t="str">
        <f t="shared" si="7"/>
        <v/>
      </c>
      <c r="Q70" s="21"/>
      <c r="R70" s="25" t="str">
        <f>IF(Q70="","",IFERROR(VLOOKUP(Q70,'16_Assumptions'!$A$15:$D$19,4,FALSE),0))</f>
        <v/>
      </c>
      <c r="S70" s="25" t="str">
        <f>IF(C70="","",IF(M70&lt;&gt;"",M70,IF(L70&lt;&gt;"",('01_Setup'!$B$6-L70)/365.25,"")))</f>
        <v/>
      </c>
      <c r="T70" s="25" t="str">
        <f t="shared" si="8"/>
        <v/>
      </c>
      <c r="U70" s="23"/>
      <c r="V70" s="25" t="str">
        <f>IF(OR(G70="",H70=""),"",IFERROR(VLOOKUP(G70&amp;"|"&amp;H70,'15_Lifecycle_Library'!$A$7:$K$35,6,FALSE),""))</f>
        <v/>
      </c>
      <c r="W70" s="27" t="str">
        <f>IF(V70="","",IFERROR(VLOOKUP(V70,'01_Setup'!$H$5:$I$9,2,FALSE),""))</f>
        <v/>
      </c>
      <c r="X70" s="27" t="str">
        <f>IF(C70="","",IF(OR(G70="",H70=""),'01_Setup'!$B$12,IFERROR(VLOOKUP(G70&amp;"|"&amp;H70,'15_Lifecycle_Library'!$A$7:$K$35,7,FALSE),'01_Setup'!$B$12)))</f>
        <v/>
      </c>
      <c r="Y70" s="25" t="str">
        <f>IF(T70="","",'01_Setup'!$B$5+ROUNDUP(T70,0))</f>
        <v/>
      </c>
      <c r="Z70" s="28" t="str">
        <f>IF(OR(U70="",Y70="",W70="",X70=""),"",U70*(1+W70)^(Y70-'01_Setup'!$B$5)*(1+X70))</f>
        <v/>
      </c>
      <c r="AA70" s="25" t="str">
        <f t="shared" si="9"/>
        <v/>
      </c>
      <c r="AB70" s="28" t="str">
        <f>IF(OR(U70="",AA70="",W70="",X70=""),"",U70*(1+W70)^(AA70-'01_Setup'!$B$5)*(1+X70))</f>
        <v/>
      </c>
      <c r="AC70" s="25" t="str">
        <f t="shared" si="10"/>
        <v/>
      </c>
      <c r="AD70" s="28" t="str">
        <f>IF(OR(U70="",AC70="",W70="",X70=""),"",U70*(1+W70)^(AC70-'01_Setup'!$B$5)*(1+X70))</f>
        <v/>
      </c>
      <c r="AE70" s="25" t="str">
        <f>IF(Y70="","",MAX(Y70+'01_Setup'!$B$10,'01_Setup'!$B$5))</f>
        <v/>
      </c>
      <c r="AF70" s="28" t="str">
        <f>IF(OR(U70="",AE70="",W70="",X70=""),"",U70*(1+W70)^(AE70-'01_Setup'!$B$5)*(1+X70))</f>
        <v/>
      </c>
      <c r="AG70" s="25" t="str">
        <f>IF(AA70="","",MAX(AA70+'01_Setup'!$B$10,'01_Setup'!$B$5))</f>
        <v/>
      </c>
      <c r="AH70" s="28" t="str">
        <f>IF(OR(U70="",AG70="",W70="",X70=""),"",U70*(1+W70)^(AG70-'01_Setup'!$B$5)*(1+X70))</f>
        <v/>
      </c>
      <c r="AI70" s="25" t="str">
        <f>IF(AC70="","",MAX(AC70+'01_Setup'!$B$10,'01_Setup'!$B$5))</f>
        <v/>
      </c>
      <c r="AJ70" s="28" t="str">
        <f>IF(OR(U70="",AI70="",W70="",X70=""),"",U70*(1+W70)^(AI70-'01_Setup'!$B$5)*(1+X70))</f>
        <v/>
      </c>
      <c r="AK70" s="25" t="str">
        <f>IF(Y70="","",Y70+'01_Setup'!$B$11)</f>
        <v/>
      </c>
      <c r="AL70" s="28" t="str">
        <f>IF(OR(U70="",AK70="",W70="",X70=""),"",U70*(1+W70)^(AK70-'01_Setup'!$B$5)*(1+X70))</f>
        <v/>
      </c>
      <c r="AM70" s="25" t="str">
        <f>IF(AA70="","",AA70+'01_Setup'!$B$11)</f>
        <v/>
      </c>
      <c r="AN70" s="28" t="str">
        <f>IF(OR(U70="",AM70="",W70="",X70=""),"",U70*(1+W70)^(AM70-'01_Setup'!$B$5)*(1+X70))</f>
        <v/>
      </c>
      <c r="AO70" s="25" t="str">
        <f>IF(AC70="","",AC70+'01_Setup'!$B$11)</f>
        <v/>
      </c>
      <c r="AP70" s="28" t="str">
        <f>IF(OR(U70="",AO70="",W70="",X70=""),"",U70*(1+W70)^(AO70-'01_Setup'!$B$5)*(1+X70))</f>
        <v/>
      </c>
      <c r="AQ70" s="22"/>
      <c r="AR70" s="25" t="str">
        <f>IF(OR(G70="",H70=""),"",IFERROR(VLOOKUP(G70&amp;"|"&amp;H70,'15_Lifecycle_Library'!$A$7:$K$35,5,FALSE),""))</f>
        <v/>
      </c>
      <c r="AS70" s="26" t="str">
        <f t="shared" si="11"/>
        <v/>
      </c>
      <c r="AT70" s="21"/>
      <c r="AU70" s="21"/>
      <c r="AV70" s="21"/>
    </row>
    <row r="71" spans="1:48">
      <c r="A71" s="25" t="str">
        <f t="shared" ref="A71:A102" si="12">IF(C71="","","AST-"&amp;TEXT(ROW()-6,"000"))</f>
        <v/>
      </c>
      <c r="B71" s="21"/>
      <c r="C71" s="21"/>
      <c r="D71" s="25" t="str">
        <f>IF(C71="","",IFERROR(VLOOKUP(C71,'01_Setup'!$B$19:$D$28,2,FALSE)&amp;"",""))</f>
        <v/>
      </c>
      <c r="E71" s="25" t="str">
        <f>IF(C71="","",IFERROR(VLOOKUP(C71,'01_Setup'!$B$19:$D$28,3,FALSE),""))</f>
        <v/>
      </c>
      <c r="F71" s="21"/>
      <c r="G71" s="21"/>
      <c r="H71" s="21"/>
      <c r="I71" s="21"/>
      <c r="J71" s="21"/>
      <c r="K71" s="21"/>
      <c r="L71" s="22"/>
      <c r="M71" s="21"/>
      <c r="N71" s="25" t="str">
        <f>IF(OR(G71="",H71=""),"",IFERROR(VLOOKUP(G71&amp;"|"&amp;H71,'15_Lifecycle_Library'!$A$7:$K$35,4,FALSE),""))</f>
        <v/>
      </c>
      <c r="O71" s="21"/>
      <c r="P71" s="25" t="str">
        <f t="shared" ref="P71:P102" si="13">IF(C71="","",IF(O71&lt;&gt;"",O71,N71))</f>
        <v/>
      </c>
      <c r="Q71" s="21"/>
      <c r="R71" s="25" t="str">
        <f>IF(Q71="","",IFERROR(VLOOKUP(Q71,'16_Assumptions'!$A$15:$D$19,4,FALSE),0))</f>
        <v/>
      </c>
      <c r="S71" s="25" t="str">
        <f>IF(C71="","",IF(M71&lt;&gt;"",M71,IF(L71&lt;&gt;"",('01_Setup'!$B$6-L71)/365.25,"")))</f>
        <v/>
      </c>
      <c r="T71" s="25" t="str">
        <f t="shared" ref="T71:T102" si="14">IF(OR(P71="",S71=""),"",MAX(P71-S71-R71,0))</f>
        <v/>
      </c>
      <c r="U71" s="23"/>
      <c r="V71" s="25" t="str">
        <f>IF(OR(G71="",H71=""),"",IFERROR(VLOOKUP(G71&amp;"|"&amp;H71,'15_Lifecycle_Library'!$A$7:$K$35,6,FALSE),""))</f>
        <v/>
      </c>
      <c r="W71" s="27" t="str">
        <f>IF(V71="","",IFERROR(VLOOKUP(V71,'01_Setup'!$H$5:$I$9,2,FALSE),""))</f>
        <v/>
      </c>
      <c r="X71" s="27" t="str">
        <f>IF(C71="","",IF(OR(G71="",H71=""),'01_Setup'!$B$12,IFERROR(VLOOKUP(G71&amp;"|"&amp;H71,'15_Lifecycle_Library'!$A$7:$K$35,7,FALSE),'01_Setup'!$B$12)))</f>
        <v/>
      </c>
      <c r="Y71" s="25" t="str">
        <f>IF(T71="","",'01_Setup'!$B$5+ROUNDUP(T71,0))</f>
        <v/>
      </c>
      <c r="Z71" s="28" t="str">
        <f>IF(OR(U71="",Y71="",W71="",X71=""),"",U71*(1+W71)^(Y71-'01_Setup'!$B$5)*(1+X71))</f>
        <v/>
      </c>
      <c r="AA71" s="25" t="str">
        <f t="shared" ref="AA71:AA102" si="15">IF(OR(Y71="",P71="",P71&lt;=0),"",Y71+P71)</f>
        <v/>
      </c>
      <c r="AB71" s="28" t="str">
        <f>IF(OR(U71="",AA71="",W71="",X71=""),"",U71*(1+W71)^(AA71-'01_Setup'!$B$5)*(1+X71))</f>
        <v/>
      </c>
      <c r="AC71" s="25" t="str">
        <f t="shared" ref="AC71:AC102" si="16">IF(OR(AA71="",P71="",P71&lt;=0),"",AA71+P71)</f>
        <v/>
      </c>
      <c r="AD71" s="28" t="str">
        <f>IF(OR(U71="",AC71="",W71="",X71=""),"",U71*(1+W71)^(AC71-'01_Setup'!$B$5)*(1+X71))</f>
        <v/>
      </c>
      <c r="AE71" s="25" t="str">
        <f>IF(Y71="","",MAX(Y71+'01_Setup'!$B$10,'01_Setup'!$B$5))</f>
        <v/>
      </c>
      <c r="AF71" s="28" t="str">
        <f>IF(OR(U71="",AE71="",W71="",X71=""),"",U71*(1+W71)^(AE71-'01_Setup'!$B$5)*(1+X71))</f>
        <v/>
      </c>
      <c r="AG71" s="25" t="str">
        <f>IF(AA71="","",MAX(AA71+'01_Setup'!$B$10,'01_Setup'!$B$5))</f>
        <v/>
      </c>
      <c r="AH71" s="28" t="str">
        <f>IF(OR(U71="",AG71="",W71="",X71=""),"",U71*(1+W71)^(AG71-'01_Setup'!$B$5)*(1+X71))</f>
        <v/>
      </c>
      <c r="AI71" s="25" t="str">
        <f>IF(AC71="","",MAX(AC71+'01_Setup'!$B$10,'01_Setup'!$B$5))</f>
        <v/>
      </c>
      <c r="AJ71" s="28" t="str">
        <f>IF(OR(U71="",AI71="",W71="",X71=""),"",U71*(1+W71)^(AI71-'01_Setup'!$B$5)*(1+X71))</f>
        <v/>
      </c>
      <c r="AK71" s="25" t="str">
        <f>IF(Y71="","",Y71+'01_Setup'!$B$11)</f>
        <v/>
      </c>
      <c r="AL71" s="28" t="str">
        <f>IF(OR(U71="",AK71="",W71="",X71=""),"",U71*(1+W71)^(AK71-'01_Setup'!$B$5)*(1+X71))</f>
        <v/>
      </c>
      <c r="AM71" s="25" t="str">
        <f>IF(AA71="","",AA71+'01_Setup'!$B$11)</f>
        <v/>
      </c>
      <c r="AN71" s="28" t="str">
        <f>IF(OR(U71="",AM71="",W71="",X71=""),"",U71*(1+W71)^(AM71-'01_Setup'!$B$5)*(1+X71))</f>
        <v/>
      </c>
      <c r="AO71" s="25" t="str">
        <f>IF(AC71="","",AC71+'01_Setup'!$B$11)</f>
        <v/>
      </c>
      <c r="AP71" s="28" t="str">
        <f>IF(OR(U71="",AO71="",W71="",X71=""),"",U71*(1+W71)^(AO71-'01_Setup'!$B$5)*(1+X71))</f>
        <v/>
      </c>
      <c r="AQ71" s="22"/>
      <c r="AR71" s="25" t="str">
        <f>IF(OR(G71="",H71=""),"",IFERROR(VLOOKUP(G71&amp;"|"&amp;H71,'15_Lifecycle_Library'!$A$7:$K$35,5,FALSE),""))</f>
        <v/>
      </c>
      <c r="AS71" s="26" t="str">
        <f t="shared" ref="AS71:AS102" si="17">IF(OR(AQ71="",AR71=""),"",DATE(YEAR(AQ71),MONTH(AQ71)+AR71,DAY(AQ71)))</f>
        <v/>
      </c>
      <c r="AT71" s="21"/>
      <c r="AU71" s="21"/>
      <c r="AV71" s="21"/>
    </row>
    <row r="72" spans="1:48">
      <c r="A72" s="25" t="str">
        <f t="shared" si="12"/>
        <v/>
      </c>
      <c r="B72" s="21"/>
      <c r="C72" s="21"/>
      <c r="D72" s="25" t="str">
        <f>IF(C72="","",IFERROR(VLOOKUP(C72,'01_Setup'!$B$19:$D$28,2,FALSE)&amp;"",""))</f>
        <v/>
      </c>
      <c r="E72" s="25" t="str">
        <f>IF(C72="","",IFERROR(VLOOKUP(C72,'01_Setup'!$B$19:$D$28,3,FALSE),""))</f>
        <v/>
      </c>
      <c r="F72" s="21"/>
      <c r="G72" s="21"/>
      <c r="H72" s="21"/>
      <c r="I72" s="21"/>
      <c r="J72" s="21"/>
      <c r="K72" s="21"/>
      <c r="L72" s="22"/>
      <c r="M72" s="21"/>
      <c r="N72" s="25" t="str">
        <f>IF(OR(G72="",H72=""),"",IFERROR(VLOOKUP(G72&amp;"|"&amp;H72,'15_Lifecycle_Library'!$A$7:$K$35,4,FALSE),""))</f>
        <v/>
      </c>
      <c r="O72" s="21"/>
      <c r="P72" s="25" t="str">
        <f t="shared" si="13"/>
        <v/>
      </c>
      <c r="Q72" s="21"/>
      <c r="R72" s="25" t="str">
        <f>IF(Q72="","",IFERROR(VLOOKUP(Q72,'16_Assumptions'!$A$15:$D$19,4,FALSE),0))</f>
        <v/>
      </c>
      <c r="S72" s="25" t="str">
        <f>IF(C72="","",IF(M72&lt;&gt;"",M72,IF(L72&lt;&gt;"",('01_Setup'!$B$6-L72)/365.25,"")))</f>
        <v/>
      </c>
      <c r="T72" s="25" t="str">
        <f t="shared" si="14"/>
        <v/>
      </c>
      <c r="U72" s="23"/>
      <c r="V72" s="25" t="str">
        <f>IF(OR(G72="",H72=""),"",IFERROR(VLOOKUP(G72&amp;"|"&amp;H72,'15_Lifecycle_Library'!$A$7:$K$35,6,FALSE),""))</f>
        <v/>
      </c>
      <c r="W72" s="27" t="str">
        <f>IF(V72="","",IFERROR(VLOOKUP(V72,'01_Setup'!$H$5:$I$9,2,FALSE),""))</f>
        <v/>
      </c>
      <c r="X72" s="27" t="str">
        <f>IF(C72="","",IF(OR(G72="",H72=""),'01_Setup'!$B$12,IFERROR(VLOOKUP(G72&amp;"|"&amp;H72,'15_Lifecycle_Library'!$A$7:$K$35,7,FALSE),'01_Setup'!$B$12)))</f>
        <v/>
      </c>
      <c r="Y72" s="25" t="str">
        <f>IF(T72="","",'01_Setup'!$B$5+ROUNDUP(T72,0))</f>
        <v/>
      </c>
      <c r="Z72" s="28" t="str">
        <f>IF(OR(U72="",Y72="",W72="",X72=""),"",U72*(1+W72)^(Y72-'01_Setup'!$B$5)*(1+X72))</f>
        <v/>
      </c>
      <c r="AA72" s="25" t="str">
        <f t="shared" si="15"/>
        <v/>
      </c>
      <c r="AB72" s="28" t="str">
        <f>IF(OR(U72="",AA72="",W72="",X72=""),"",U72*(1+W72)^(AA72-'01_Setup'!$B$5)*(1+X72))</f>
        <v/>
      </c>
      <c r="AC72" s="25" t="str">
        <f t="shared" si="16"/>
        <v/>
      </c>
      <c r="AD72" s="28" t="str">
        <f>IF(OR(U72="",AC72="",W72="",X72=""),"",U72*(1+W72)^(AC72-'01_Setup'!$B$5)*(1+X72))</f>
        <v/>
      </c>
      <c r="AE72" s="25" t="str">
        <f>IF(Y72="","",MAX(Y72+'01_Setup'!$B$10,'01_Setup'!$B$5))</f>
        <v/>
      </c>
      <c r="AF72" s="28" t="str">
        <f>IF(OR(U72="",AE72="",W72="",X72=""),"",U72*(1+W72)^(AE72-'01_Setup'!$B$5)*(1+X72))</f>
        <v/>
      </c>
      <c r="AG72" s="25" t="str">
        <f>IF(AA72="","",MAX(AA72+'01_Setup'!$B$10,'01_Setup'!$B$5))</f>
        <v/>
      </c>
      <c r="AH72" s="28" t="str">
        <f>IF(OR(U72="",AG72="",W72="",X72=""),"",U72*(1+W72)^(AG72-'01_Setup'!$B$5)*(1+X72))</f>
        <v/>
      </c>
      <c r="AI72" s="25" t="str">
        <f>IF(AC72="","",MAX(AC72+'01_Setup'!$B$10,'01_Setup'!$B$5))</f>
        <v/>
      </c>
      <c r="AJ72" s="28" t="str">
        <f>IF(OR(U72="",AI72="",W72="",X72=""),"",U72*(1+W72)^(AI72-'01_Setup'!$B$5)*(1+X72))</f>
        <v/>
      </c>
      <c r="AK72" s="25" t="str">
        <f>IF(Y72="","",Y72+'01_Setup'!$B$11)</f>
        <v/>
      </c>
      <c r="AL72" s="28" t="str">
        <f>IF(OR(U72="",AK72="",W72="",X72=""),"",U72*(1+W72)^(AK72-'01_Setup'!$B$5)*(1+X72))</f>
        <v/>
      </c>
      <c r="AM72" s="25" t="str">
        <f>IF(AA72="","",AA72+'01_Setup'!$B$11)</f>
        <v/>
      </c>
      <c r="AN72" s="28" t="str">
        <f>IF(OR(U72="",AM72="",W72="",X72=""),"",U72*(1+W72)^(AM72-'01_Setup'!$B$5)*(1+X72))</f>
        <v/>
      </c>
      <c r="AO72" s="25" t="str">
        <f>IF(AC72="","",AC72+'01_Setup'!$B$11)</f>
        <v/>
      </c>
      <c r="AP72" s="28" t="str">
        <f>IF(OR(U72="",AO72="",W72="",X72=""),"",U72*(1+W72)^(AO72-'01_Setup'!$B$5)*(1+X72))</f>
        <v/>
      </c>
      <c r="AQ72" s="22"/>
      <c r="AR72" s="25" t="str">
        <f>IF(OR(G72="",H72=""),"",IFERROR(VLOOKUP(G72&amp;"|"&amp;H72,'15_Lifecycle_Library'!$A$7:$K$35,5,FALSE),""))</f>
        <v/>
      </c>
      <c r="AS72" s="26" t="str">
        <f t="shared" si="17"/>
        <v/>
      </c>
      <c r="AT72" s="21"/>
      <c r="AU72" s="21"/>
      <c r="AV72" s="21"/>
    </row>
    <row r="73" spans="1:48">
      <c r="A73" s="25" t="str">
        <f t="shared" si="12"/>
        <v/>
      </c>
      <c r="B73" s="21"/>
      <c r="C73" s="21"/>
      <c r="D73" s="25" t="str">
        <f>IF(C73="","",IFERROR(VLOOKUP(C73,'01_Setup'!$B$19:$D$28,2,FALSE)&amp;"",""))</f>
        <v/>
      </c>
      <c r="E73" s="25" t="str">
        <f>IF(C73="","",IFERROR(VLOOKUP(C73,'01_Setup'!$B$19:$D$28,3,FALSE),""))</f>
        <v/>
      </c>
      <c r="F73" s="21"/>
      <c r="G73" s="21"/>
      <c r="H73" s="21"/>
      <c r="I73" s="21"/>
      <c r="J73" s="21"/>
      <c r="K73" s="21"/>
      <c r="L73" s="22"/>
      <c r="M73" s="21"/>
      <c r="N73" s="25" t="str">
        <f>IF(OR(G73="",H73=""),"",IFERROR(VLOOKUP(G73&amp;"|"&amp;H73,'15_Lifecycle_Library'!$A$7:$K$35,4,FALSE),""))</f>
        <v/>
      </c>
      <c r="O73" s="21"/>
      <c r="P73" s="25" t="str">
        <f t="shared" si="13"/>
        <v/>
      </c>
      <c r="Q73" s="21"/>
      <c r="R73" s="25" t="str">
        <f>IF(Q73="","",IFERROR(VLOOKUP(Q73,'16_Assumptions'!$A$15:$D$19,4,FALSE),0))</f>
        <v/>
      </c>
      <c r="S73" s="25" t="str">
        <f>IF(C73="","",IF(M73&lt;&gt;"",M73,IF(L73&lt;&gt;"",('01_Setup'!$B$6-L73)/365.25,"")))</f>
        <v/>
      </c>
      <c r="T73" s="25" t="str">
        <f t="shared" si="14"/>
        <v/>
      </c>
      <c r="U73" s="23"/>
      <c r="V73" s="25" t="str">
        <f>IF(OR(G73="",H73=""),"",IFERROR(VLOOKUP(G73&amp;"|"&amp;H73,'15_Lifecycle_Library'!$A$7:$K$35,6,FALSE),""))</f>
        <v/>
      </c>
      <c r="W73" s="27" t="str">
        <f>IF(V73="","",IFERROR(VLOOKUP(V73,'01_Setup'!$H$5:$I$9,2,FALSE),""))</f>
        <v/>
      </c>
      <c r="X73" s="27" t="str">
        <f>IF(C73="","",IF(OR(G73="",H73=""),'01_Setup'!$B$12,IFERROR(VLOOKUP(G73&amp;"|"&amp;H73,'15_Lifecycle_Library'!$A$7:$K$35,7,FALSE),'01_Setup'!$B$12)))</f>
        <v/>
      </c>
      <c r="Y73" s="25" t="str">
        <f>IF(T73="","",'01_Setup'!$B$5+ROUNDUP(T73,0))</f>
        <v/>
      </c>
      <c r="Z73" s="28" t="str">
        <f>IF(OR(U73="",Y73="",W73="",X73=""),"",U73*(1+W73)^(Y73-'01_Setup'!$B$5)*(1+X73))</f>
        <v/>
      </c>
      <c r="AA73" s="25" t="str">
        <f t="shared" si="15"/>
        <v/>
      </c>
      <c r="AB73" s="28" t="str">
        <f>IF(OR(U73="",AA73="",W73="",X73=""),"",U73*(1+W73)^(AA73-'01_Setup'!$B$5)*(1+X73))</f>
        <v/>
      </c>
      <c r="AC73" s="25" t="str">
        <f t="shared" si="16"/>
        <v/>
      </c>
      <c r="AD73" s="28" t="str">
        <f>IF(OR(U73="",AC73="",W73="",X73=""),"",U73*(1+W73)^(AC73-'01_Setup'!$B$5)*(1+X73))</f>
        <v/>
      </c>
      <c r="AE73" s="25" t="str">
        <f>IF(Y73="","",MAX(Y73+'01_Setup'!$B$10,'01_Setup'!$B$5))</f>
        <v/>
      </c>
      <c r="AF73" s="28" t="str">
        <f>IF(OR(U73="",AE73="",W73="",X73=""),"",U73*(1+W73)^(AE73-'01_Setup'!$B$5)*(1+X73))</f>
        <v/>
      </c>
      <c r="AG73" s="25" t="str">
        <f>IF(AA73="","",MAX(AA73+'01_Setup'!$B$10,'01_Setup'!$B$5))</f>
        <v/>
      </c>
      <c r="AH73" s="28" t="str">
        <f>IF(OR(U73="",AG73="",W73="",X73=""),"",U73*(1+W73)^(AG73-'01_Setup'!$B$5)*(1+X73))</f>
        <v/>
      </c>
      <c r="AI73" s="25" t="str">
        <f>IF(AC73="","",MAX(AC73+'01_Setup'!$B$10,'01_Setup'!$B$5))</f>
        <v/>
      </c>
      <c r="AJ73" s="28" t="str">
        <f>IF(OR(U73="",AI73="",W73="",X73=""),"",U73*(1+W73)^(AI73-'01_Setup'!$B$5)*(1+X73))</f>
        <v/>
      </c>
      <c r="AK73" s="25" t="str">
        <f>IF(Y73="","",Y73+'01_Setup'!$B$11)</f>
        <v/>
      </c>
      <c r="AL73" s="28" t="str">
        <f>IF(OR(U73="",AK73="",W73="",X73=""),"",U73*(1+W73)^(AK73-'01_Setup'!$B$5)*(1+X73))</f>
        <v/>
      </c>
      <c r="AM73" s="25" t="str">
        <f>IF(AA73="","",AA73+'01_Setup'!$B$11)</f>
        <v/>
      </c>
      <c r="AN73" s="28" t="str">
        <f>IF(OR(U73="",AM73="",W73="",X73=""),"",U73*(1+W73)^(AM73-'01_Setup'!$B$5)*(1+X73))</f>
        <v/>
      </c>
      <c r="AO73" s="25" t="str">
        <f>IF(AC73="","",AC73+'01_Setup'!$B$11)</f>
        <v/>
      </c>
      <c r="AP73" s="28" t="str">
        <f>IF(OR(U73="",AO73="",W73="",X73=""),"",U73*(1+W73)^(AO73-'01_Setup'!$B$5)*(1+X73))</f>
        <v/>
      </c>
      <c r="AQ73" s="22"/>
      <c r="AR73" s="25" t="str">
        <f>IF(OR(G73="",H73=""),"",IFERROR(VLOOKUP(G73&amp;"|"&amp;H73,'15_Lifecycle_Library'!$A$7:$K$35,5,FALSE),""))</f>
        <v/>
      </c>
      <c r="AS73" s="26" t="str">
        <f t="shared" si="17"/>
        <v/>
      </c>
      <c r="AT73" s="21"/>
      <c r="AU73" s="21"/>
      <c r="AV73" s="21"/>
    </row>
    <row r="74" spans="1:48">
      <c r="A74" s="25" t="str">
        <f t="shared" si="12"/>
        <v/>
      </c>
      <c r="B74" s="21"/>
      <c r="C74" s="21"/>
      <c r="D74" s="25" t="str">
        <f>IF(C74="","",IFERROR(VLOOKUP(C74,'01_Setup'!$B$19:$D$28,2,FALSE)&amp;"",""))</f>
        <v/>
      </c>
      <c r="E74" s="25" t="str">
        <f>IF(C74="","",IFERROR(VLOOKUP(C74,'01_Setup'!$B$19:$D$28,3,FALSE),""))</f>
        <v/>
      </c>
      <c r="F74" s="21"/>
      <c r="G74" s="21"/>
      <c r="H74" s="21"/>
      <c r="I74" s="21"/>
      <c r="J74" s="21"/>
      <c r="K74" s="21"/>
      <c r="L74" s="22"/>
      <c r="M74" s="21"/>
      <c r="N74" s="25" t="str">
        <f>IF(OR(G74="",H74=""),"",IFERROR(VLOOKUP(G74&amp;"|"&amp;H74,'15_Lifecycle_Library'!$A$7:$K$35,4,FALSE),""))</f>
        <v/>
      </c>
      <c r="O74" s="21"/>
      <c r="P74" s="25" t="str">
        <f t="shared" si="13"/>
        <v/>
      </c>
      <c r="Q74" s="21"/>
      <c r="R74" s="25" t="str">
        <f>IF(Q74="","",IFERROR(VLOOKUP(Q74,'16_Assumptions'!$A$15:$D$19,4,FALSE),0))</f>
        <v/>
      </c>
      <c r="S74" s="25" t="str">
        <f>IF(C74="","",IF(M74&lt;&gt;"",M74,IF(L74&lt;&gt;"",('01_Setup'!$B$6-L74)/365.25,"")))</f>
        <v/>
      </c>
      <c r="T74" s="25" t="str">
        <f t="shared" si="14"/>
        <v/>
      </c>
      <c r="U74" s="23"/>
      <c r="V74" s="25" t="str">
        <f>IF(OR(G74="",H74=""),"",IFERROR(VLOOKUP(G74&amp;"|"&amp;H74,'15_Lifecycle_Library'!$A$7:$K$35,6,FALSE),""))</f>
        <v/>
      </c>
      <c r="W74" s="27" t="str">
        <f>IF(V74="","",IFERROR(VLOOKUP(V74,'01_Setup'!$H$5:$I$9,2,FALSE),""))</f>
        <v/>
      </c>
      <c r="X74" s="27" t="str">
        <f>IF(C74="","",IF(OR(G74="",H74=""),'01_Setup'!$B$12,IFERROR(VLOOKUP(G74&amp;"|"&amp;H74,'15_Lifecycle_Library'!$A$7:$K$35,7,FALSE),'01_Setup'!$B$12)))</f>
        <v/>
      </c>
      <c r="Y74" s="25" t="str">
        <f>IF(T74="","",'01_Setup'!$B$5+ROUNDUP(T74,0))</f>
        <v/>
      </c>
      <c r="Z74" s="28" t="str">
        <f>IF(OR(U74="",Y74="",W74="",X74=""),"",U74*(1+W74)^(Y74-'01_Setup'!$B$5)*(1+X74))</f>
        <v/>
      </c>
      <c r="AA74" s="25" t="str">
        <f t="shared" si="15"/>
        <v/>
      </c>
      <c r="AB74" s="28" t="str">
        <f>IF(OR(U74="",AA74="",W74="",X74=""),"",U74*(1+W74)^(AA74-'01_Setup'!$B$5)*(1+X74))</f>
        <v/>
      </c>
      <c r="AC74" s="25" t="str">
        <f t="shared" si="16"/>
        <v/>
      </c>
      <c r="AD74" s="28" t="str">
        <f>IF(OR(U74="",AC74="",W74="",X74=""),"",U74*(1+W74)^(AC74-'01_Setup'!$B$5)*(1+X74))</f>
        <v/>
      </c>
      <c r="AE74" s="25" t="str">
        <f>IF(Y74="","",MAX(Y74+'01_Setup'!$B$10,'01_Setup'!$B$5))</f>
        <v/>
      </c>
      <c r="AF74" s="28" t="str">
        <f>IF(OR(U74="",AE74="",W74="",X74=""),"",U74*(1+W74)^(AE74-'01_Setup'!$B$5)*(1+X74))</f>
        <v/>
      </c>
      <c r="AG74" s="25" t="str">
        <f>IF(AA74="","",MAX(AA74+'01_Setup'!$B$10,'01_Setup'!$B$5))</f>
        <v/>
      </c>
      <c r="AH74" s="28" t="str">
        <f>IF(OR(U74="",AG74="",W74="",X74=""),"",U74*(1+W74)^(AG74-'01_Setup'!$B$5)*(1+X74))</f>
        <v/>
      </c>
      <c r="AI74" s="25" t="str">
        <f>IF(AC74="","",MAX(AC74+'01_Setup'!$B$10,'01_Setup'!$B$5))</f>
        <v/>
      </c>
      <c r="AJ74" s="28" t="str">
        <f>IF(OR(U74="",AI74="",W74="",X74=""),"",U74*(1+W74)^(AI74-'01_Setup'!$B$5)*(1+X74))</f>
        <v/>
      </c>
      <c r="AK74" s="25" t="str">
        <f>IF(Y74="","",Y74+'01_Setup'!$B$11)</f>
        <v/>
      </c>
      <c r="AL74" s="28" t="str">
        <f>IF(OR(U74="",AK74="",W74="",X74=""),"",U74*(1+W74)^(AK74-'01_Setup'!$B$5)*(1+X74))</f>
        <v/>
      </c>
      <c r="AM74" s="25" t="str">
        <f>IF(AA74="","",AA74+'01_Setup'!$B$11)</f>
        <v/>
      </c>
      <c r="AN74" s="28" t="str">
        <f>IF(OR(U74="",AM74="",W74="",X74=""),"",U74*(1+W74)^(AM74-'01_Setup'!$B$5)*(1+X74))</f>
        <v/>
      </c>
      <c r="AO74" s="25" t="str">
        <f>IF(AC74="","",AC74+'01_Setup'!$B$11)</f>
        <v/>
      </c>
      <c r="AP74" s="28" t="str">
        <f>IF(OR(U74="",AO74="",W74="",X74=""),"",U74*(1+W74)^(AO74-'01_Setup'!$B$5)*(1+X74))</f>
        <v/>
      </c>
      <c r="AQ74" s="22"/>
      <c r="AR74" s="25" t="str">
        <f>IF(OR(G74="",H74=""),"",IFERROR(VLOOKUP(G74&amp;"|"&amp;H74,'15_Lifecycle_Library'!$A$7:$K$35,5,FALSE),""))</f>
        <v/>
      </c>
      <c r="AS74" s="26" t="str">
        <f t="shared" si="17"/>
        <v/>
      </c>
      <c r="AT74" s="21"/>
      <c r="AU74" s="21"/>
      <c r="AV74" s="21"/>
    </row>
    <row r="75" spans="1:48">
      <c r="A75" s="25" t="str">
        <f t="shared" si="12"/>
        <v/>
      </c>
      <c r="B75" s="21"/>
      <c r="C75" s="21"/>
      <c r="D75" s="25" t="str">
        <f>IF(C75="","",IFERROR(VLOOKUP(C75,'01_Setup'!$B$19:$D$28,2,FALSE)&amp;"",""))</f>
        <v/>
      </c>
      <c r="E75" s="25" t="str">
        <f>IF(C75="","",IFERROR(VLOOKUP(C75,'01_Setup'!$B$19:$D$28,3,FALSE),""))</f>
        <v/>
      </c>
      <c r="F75" s="21"/>
      <c r="G75" s="21"/>
      <c r="H75" s="21"/>
      <c r="I75" s="21"/>
      <c r="J75" s="21"/>
      <c r="K75" s="21"/>
      <c r="L75" s="22"/>
      <c r="M75" s="21"/>
      <c r="N75" s="25" t="str">
        <f>IF(OR(G75="",H75=""),"",IFERROR(VLOOKUP(G75&amp;"|"&amp;H75,'15_Lifecycle_Library'!$A$7:$K$35,4,FALSE),""))</f>
        <v/>
      </c>
      <c r="O75" s="21"/>
      <c r="P75" s="25" t="str">
        <f t="shared" si="13"/>
        <v/>
      </c>
      <c r="Q75" s="21"/>
      <c r="R75" s="25" t="str">
        <f>IF(Q75="","",IFERROR(VLOOKUP(Q75,'16_Assumptions'!$A$15:$D$19,4,FALSE),0))</f>
        <v/>
      </c>
      <c r="S75" s="25" t="str">
        <f>IF(C75="","",IF(M75&lt;&gt;"",M75,IF(L75&lt;&gt;"",('01_Setup'!$B$6-L75)/365.25,"")))</f>
        <v/>
      </c>
      <c r="T75" s="25" t="str">
        <f t="shared" si="14"/>
        <v/>
      </c>
      <c r="U75" s="23"/>
      <c r="V75" s="25" t="str">
        <f>IF(OR(G75="",H75=""),"",IFERROR(VLOOKUP(G75&amp;"|"&amp;H75,'15_Lifecycle_Library'!$A$7:$K$35,6,FALSE),""))</f>
        <v/>
      </c>
      <c r="W75" s="27" t="str">
        <f>IF(V75="","",IFERROR(VLOOKUP(V75,'01_Setup'!$H$5:$I$9,2,FALSE),""))</f>
        <v/>
      </c>
      <c r="X75" s="27" t="str">
        <f>IF(C75="","",IF(OR(G75="",H75=""),'01_Setup'!$B$12,IFERROR(VLOOKUP(G75&amp;"|"&amp;H75,'15_Lifecycle_Library'!$A$7:$K$35,7,FALSE),'01_Setup'!$B$12)))</f>
        <v/>
      </c>
      <c r="Y75" s="25" t="str">
        <f>IF(T75="","",'01_Setup'!$B$5+ROUNDUP(T75,0))</f>
        <v/>
      </c>
      <c r="Z75" s="28" t="str">
        <f>IF(OR(U75="",Y75="",W75="",X75=""),"",U75*(1+W75)^(Y75-'01_Setup'!$B$5)*(1+X75))</f>
        <v/>
      </c>
      <c r="AA75" s="25" t="str">
        <f t="shared" si="15"/>
        <v/>
      </c>
      <c r="AB75" s="28" t="str">
        <f>IF(OR(U75="",AA75="",W75="",X75=""),"",U75*(1+W75)^(AA75-'01_Setup'!$B$5)*(1+X75))</f>
        <v/>
      </c>
      <c r="AC75" s="25" t="str">
        <f t="shared" si="16"/>
        <v/>
      </c>
      <c r="AD75" s="28" t="str">
        <f>IF(OR(U75="",AC75="",W75="",X75=""),"",U75*(1+W75)^(AC75-'01_Setup'!$B$5)*(1+X75))</f>
        <v/>
      </c>
      <c r="AE75" s="25" t="str">
        <f>IF(Y75="","",MAX(Y75+'01_Setup'!$B$10,'01_Setup'!$B$5))</f>
        <v/>
      </c>
      <c r="AF75" s="28" t="str">
        <f>IF(OR(U75="",AE75="",W75="",X75=""),"",U75*(1+W75)^(AE75-'01_Setup'!$B$5)*(1+X75))</f>
        <v/>
      </c>
      <c r="AG75" s="25" t="str">
        <f>IF(AA75="","",MAX(AA75+'01_Setup'!$B$10,'01_Setup'!$B$5))</f>
        <v/>
      </c>
      <c r="AH75" s="28" t="str">
        <f>IF(OR(U75="",AG75="",W75="",X75=""),"",U75*(1+W75)^(AG75-'01_Setup'!$B$5)*(1+X75))</f>
        <v/>
      </c>
      <c r="AI75" s="25" t="str">
        <f>IF(AC75="","",MAX(AC75+'01_Setup'!$B$10,'01_Setup'!$B$5))</f>
        <v/>
      </c>
      <c r="AJ75" s="28" t="str">
        <f>IF(OR(U75="",AI75="",W75="",X75=""),"",U75*(1+W75)^(AI75-'01_Setup'!$B$5)*(1+X75))</f>
        <v/>
      </c>
      <c r="AK75" s="25" t="str">
        <f>IF(Y75="","",Y75+'01_Setup'!$B$11)</f>
        <v/>
      </c>
      <c r="AL75" s="28" t="str">
        <f>IF(OR(U75="",AK75="",W75="",X75=""),"",U75*(1+W75)^(AK75-'01_Setup'!$B$5)*(1+X75))</f>
        <v/>
      </c>
      <c r="AM75" s="25" t="str">
        <f>IF(AA75="","",AA75+'01_Setup'!$B$11)</f>
        <v/>
      </c>
      <c r="AN75" s="28" t="str">
        <f>IF(OR(U75="",AM75="",W75="",X75=""),"",U75*(1+W75)^(AM75-'01_Setup'!$B$5)*(1+X75))</f>
        <v/>
      </c>
      <c r="AO75" s="25" t="str">
        <f>IF(AC75="","",AC75+'01_Setup'!$B$11)</f>
        <v/>
      </c>
      <c r="AP75" s="28" t="str">
        <f>IF(OR(U75="",AO75="",W75="",X75=""),"",U75*(1+W75)^(AO75-'01_Setup'!$B$5)*(1+X75))</f>
        <v/>
      </c>
      <c r="AQ75" s="22"/>
      <c r="AR75" s="25" t="str">
        <f>IF(OR(G75="",H75=""),"",IFERROR(VLOOKUP(G75&amp;"|"&amp;H75,'15_Lifecycle_Library'!$A$7:$K$35,5,FALSE),""))</f>
        <v/>
      </c>
      <c r="AS75" s="26" t="str">
        <f t="shared" si="17"/>
        <v/>
      </c>
      <c r="AT75" s="21"/>
      <c r="AU75" s="21"/>
      <c r="AV75" s="21"/>
    </row>
    <row r="76" spans="1:48">
      <c r="A76" s="25" t="str">
        <f t="shared" si="12"/>
        <v/>
      </c>
      <c r="B76" s="21"/>
      <c r="C76" s="21"/>
      <c r="D76" s="25" t="str">
        <f>IF(C76="","",IFERROR(VLOOKUP(C76,'01_Setup'!$B$19:$D$28,2,FALSE)&amp;"",""))</f>
        <v/>
      </c>
      <c r="E76" s="25" t="str">
        <f>IF(C76="","",IFERROR(VLOOKUP(C76,'01_Setup'!$B$19:$D$28,3,FALSE),""))</f>
        <v/>
      </c>
      <c r="F76" s="21"/>
      <c r="G76" s="21"/>
      <c r="H76" s="21"/>
      <c r="I76" s="21"/>
      <c r="J76" s="21"/>
      <c r="K76" s="21"/>
      <c r="L76" s="22"/>
      <c r="M76" s="21"/>
      <c r="N76" s="25" t="str">
        <f>IF(OR(G76="",H76=""),"",IFERROR(VLOOKUP(G76&amp;"|"&amp;H76,'15_Lifecycle_Library'!$A$7:$K$35,4,FALSE),""))</f>
        <v/>
      </c>
      <c r="O76" s="21"/>
      <c r="P76" s="25" t="str">
        <f t="shared" si="13"/>
        <v/>
      </c>
      <c r="Q76" s="21"/>
      <c r="R76" s="25" t="str">
        <f>IF(Q76="","",IFERROR(VLOOKUP(Q76,'16_Assumptions'!$A$15:$D$19,4,FALSE),0))</f>
        <v/>
      </c>
      <c r="S76" s="25" t="str">
        <f>IF(C76="","",IF(M76&lt;&gt;"",M76,IF(L76&lt;&gt;"",('01_Setup'!$B$6-L76)/365.25,"")))</f>
        <v/>
      </c>
      <c r="T76" s="25" t="str">
        <f t="shared" si="14"/>
        <v/>
      </c>
      <c r="U76" s="23"/>
      <c r="V76" s="25" t="str">
        <f>IF(OR(G76="",H76=""),"",IFERROR(VLOOKUP(G76&amp;"|"&amp;H76,'15_Lifecycle_Library'!$A$7:$K$35,6,FALSE),""))</f>
        <v/>
      </c>
      <c r="W76" s="27" t="str">
        <f>IF(V76="","",IFERROR(VLOOKUP(V76,'01_Setup'!$H$5:$I$9,2,FALSE),""))</f>
        <v/>
      </c>
      <c r="X76" s="27" t="str">
        <f>IF(C76="","",IF(OR(G76="",H76=""),'01_Setup'!$B$12,IFERROR(VLOOKUP(G76&amp;"|"&amp;H76,'15_Lifecycle_Library'!$A$7:$K$35,7,FALSE),'01_Setup'!$B$12)))</f>
        <v/>
      </c>
      <c r="Y76" s="25" t="str">
        <f>IF(T76="","",'01_Setup'!$B$5+ROUNDUP(T76,0))</f>
        <v/>
      </c>
      <c r="Z76" s="28" t="str">
        <f>IF(OR(U76="",Y76="",W76="",X76=""),"",U76*(1+W76)^(Y76-'01_Setup'!$B$5)*(1+X76))</f>
        <v/>
      </c>
      <c r="AA76" s="25" t="str">
        <f t="shared" si="15"/>
        <v/>
      </c>
      <c r="AB76" s="28" t="str">
        <f>IF(OR(U76="",AA76="",W76="",X76=""),"",U76*(1+W76)^(AA76-'01_Setup'!$B$5)*(1+X76))</f>
        <v/>
      </c>
      <c r="AC76" s="25" t="str">
        <f t="shared" si="16"/>
        <v/>
      </c>
      <c r="AD76" s="28" t="str">
        <f>IF(OR(U76="",AC76="",W76="",X76=""),"",U76*(1+W76)^(AC76-'01_Setup'!$B$5)*(1+X76))</f>
        <v/>
      </c>
      <c r="AE76" s="25" t="str">
        <f>IF(Y76="","",MAX(Y76+'01_Setup'!$B$10,'01_Setup'!$B$5))</f>
        <v/>
      </c>
      <c r="AF76" s="28" t="str">
        <f>IF(OR(U76="",AE76="",W76="",X76=""),"",U76*(1+W76)^(AE76-'01_Setup'!$B$5)*(1+X76))</f>
        <v/>
      </c>
      <c r="AG76" s="25" t="str">
        <f>IF(AA76="","",MAX(AA76+'01_Setup'!$B$10,'01_Setup'!$B$5))</f>
        <v/>
      </c>
      <c r="AH76" s="28" t="str">
        <f>IF(OR(U76="",AG76="",W76="",X76=""),"",U76*(1+W76)^(AG76-'01_Setup'!$B$5)*(1+X76))</f>
        <v/>
      </c>
      <c r="AI76" s="25" t="str">
        <f>IF(AC76="","",MAX(AC76+'01_Setup'!$B$10,'01_Setup'!$B$5))</f>
        <v/>
      </c>
      <c r="AJ76" s="28" t="str">
        <f>IF(OR(U76="",AI76="",W76="",X76=""),"",U76*(1+W76)^(AI76-'01_Setup'!$B$5)*(1+X76))</f>
        <v/>
      </c>
      <c r="AK76" s="25" t="str">
        <f>IF(Y76="","",Y76+'01_Setup'!$B$11)</f>
        <v/>
      </c>
      <c r="AL76" s="28" t="str">
        <f>IF(OR(U76="",AK76="",W76="",X76=""),"",U76*(1+W76)^(AK76-'01_Setup'!$B$5)*(1+X76))</f>
        <v/>
      </c>
      <c r="AM76" s="25" t="str">
        <f>IF(AA76="","",AA76+'01_Setup'!$B$11)</f>
        <v/>
      </c>
      <c r="AN76" s="28" t="str">
        <f>IF(OR(U76="",AM76="",W76="",X76=""),"",U76*(1+W76)^(AM76-'01_Setup'!$B$5)*(1+X76))</f>
        <v/>
      </c>
      <c r="AO76" s="25" t="str">
        <f>IF(AC76="","",AC76+'01_Setup'!$B$11)</f>
        <v/>
      </c>
      <c r="AP76" s="28" t="str">
        <f>IF(OR(U76="",AO76="",W76="",X76=""),"",U76*(1+W76)^(AO76-'01_Setup'!$B$5)*(1+X76))</f>
        <v/>
      </c>
      <c r="AQ76" s="22"/>
      <c r="AR76" s="25" t="str">
        <f>IF(OR(G76="",H76=""),"",IFERROR(VLOOKUP(G76&amp;"|"&amp;H76,'15_Lifecycle_Library'!$A$7:$K$35,5,FALSE),""))</f>
        <v/>
      </c>
      <c r="AS76" s="26" t="str">
        <f t="shared" si="17"/>
        <v/>
      </c>
      <c r="AT76" s="21"/>
      <c r="AU76" s="21"/>
      <c r="AV76" s="21"/>
    </row>
    <row r="77" spans="1:48">
      <c r="A77" s="25" t="str">
        <f t="shared" si="12"/>
        <v/>
      </c>
      <c r="B77" s="21"/>
      <c r="C77" s="21"/>
      <c r="D77" s="25" t="str">
        <f>IF(C77="","",IFERROR(VLOOKUP(C77,'01_Setup'!$B$19:$D$28,2,FALSE)&amp;"",""))</f>
        <v/>
      </c>
      <c r="E77" s="25" t="str">
        <f>IF(C77="","",IFERROR(VLOOKUP(C77,'01_Setup'!$B$19:$D$28,3,FALSE),""))</f>
        <v/>
      </c>
      <c r="F77" s="21"/>
      <c r="G77" s="21"/>
      <c r="H77" s="21"/>
      <c r="I77" s="21"/>
      <c r="J77" s="21"/>
      <c r="K77" s="21"/>
      <c r="L77" s="22"/>
      <c r="M77" s="21"/>
      <c r="N77" s="25" t="str">
        <f>IF(OR(G77="",H77=""),"",IFERROR(VLOOKUP(G77&amp;"|"&amp;H77,'15_Lifecycle_Library'!$A$7:$K$35,4,FALSE),""))</f>
        <v/>
      </c>
      <c r="O77" s="21"/>
      <c r="P77" s="25" t="str">
        <f t="shared" si="13"/>
        <v/>
      </c>
      <c r="Q77" s="21"/>
      <c r="R77" s="25" t="str">
        <f>IF(Q77="","",IFERROR(VLOOKUP(Q77,'16_Assumptions'!$A$15:$D$19,4,FALSE),0))</f>
        <v/>
      </c>
      <c r="S77" s="25" t="str">
        <f>IF(C77="","",IF(M77&lt;&gt;"",M77,IF(L77&lt;&gt;"",('01_Setup'!$B$6-L77)/365.25,"")))</f>
        <v/>
      </c>
      <c r="T77" s="25" t="str">
        <f t="shared" si="14"/>
        <v/>
      </c>
      <c r="U77" s="23"/>
      <c r="V77" s="25" t="str">
        <f>IF(OR(G77="",H77=""),"",IFERROR(VLOOKUP(G77&amp;"|"&amp;H77,'15_Lifecycle_Library'!$A$7:$K$35,6,FALSE),""))</f>
        <v/>
      </c>
      <c r="W77" s="27" t="str">
        <f>IF(V77="","",IFERROR(VLOOKUP(V77,'01_Setup'!$H$5:$I$9,2,FALSE),""))</f>
        <v/>
      </c>
      <c r="X77" s="27" t="str">
        <f>IF(C77="","",IF(OR(G77="",H77=""),'01_Setup'!$B$12,IFERROR(VLOOKUP(G77&amp;"|"&amp;H77,'15_Lifecycle_Library'!$A$7:$K$35,7,FALSE),'01_Setup'!$B$12)))</f>
        <v/>
      </c>
      <c r="Y77" s="25" t="str">
        <f>IF(T77="","",'01_Setup'!$B$5+ROUNDUP(T77,0))</f>
        <v/>
      </c>
      <c r="Z77" s="28" t="str">
        <f>IF(OR(U77="",Y77="",W77="",X77=""),"",U77*(1+W77)^(Y77-'01_Setup'!$B$5)*(1+X77))</f>
        <v/>
      </c>
      <c r="AA77" s="25" t="str">
        <f t="shared" si="15"/>
        <v/>
      </c>
      <c r="AB77" s="28" t="str">
        <f>IF(OR(U77="",AA77="",W77="",X77=""),"",U77*(1+W77)^(AA77-'01_Setup'!$B$5)*(1+X77))</f>
        <v/>
      </c>
      <c r="AC77" s="25" t="str">
        <f t="shared" si="16"/>
        <v/>
      </c>
      <c r="AD77" s="28" t="str">
        <f>IF(OR(U77="",AC77="",W77="",X77=""),"",U77*(1+W77)^(AC77-'01_Setup'!$B$5)*(1+X77))</f>
        <v/>
      </c>
      <c r="AE77" s="25" t="str">
        <f>IF(Y77="","",MAX(Y77+'01_Setup'!$B$10,'01_Setup'!$B$5))</f>
        <v/>
      </c>
      <c r="AF77" s="28" t="str">
        <f>IF(OR(U77="",AE77="",W77="",X77=""),"",U77*(1+W77)^(AE77-'01_Setup'!$B$5)*(1+X77))</f>
        <v/>
      </c>
      <c r="AG77" s="25" t="str">
        <f>IF(AA77="","",MAX(AA77+'01_Setup'!$B$10,'01_Setup'!$B$5))</f>
        <v/>
      </c>
      <c r="AH77" s="28" t="str">
        <f>IF(OR(U77="",AG77="",W77="",X77=""),"",U77*(1+W77)^(AG77-'01_Setup'!$B$5)*(1+X77))</f>
        <v/>
      </c>
      <c r="AI77" s="25" t="str">
        <f>IF(AC77="","",MAX(AC77+'01_Setup'!$B$10,'01_Setup'!$B$5))</f>
        <v/>
      </c>
      <c r="AJ77" s="28" t="str">
        <f>IF(OR(U77="",AI77="",W77="",X77=""),"",U77*(1+W77)^(AI77-'01_Setup'!$B$5)*(1+X77))</f>
        <v/>
      </c>
      <c r="AK77" s="25" t="str">
        <f>IF(Y77="","",Y77+'01_Setup'!$B$11)</f>
        <v/>
      </c>
      <c r="AL77" s="28" t="str">
        <f>IF(OR(U77="",AK77="",W77="",X77=""),"",U77*(1+W77)^(AK77-'01_Setup'!$B$5)*(1+X77))</f>
        <v/>
      </c>
      <c r="AM77" s="25" t="str">
        <f>IF(AA77="","",AA77+'01_Setup'!$B$11)</f>
        <v/>
      </c>
      <c r="AN77" s="28" t="str">
        <f>IF(OR(U77="",AM77="",W77="",X77=""),"",U77*(1+W77)^(AM77-'01_Setup'!$B$5)*(1+X77))</f>
        <v/>
      </c>
      <c r="AO77" s="25" t="str">
        <f>IF(AC77="","",AC77+'01_Setup'!$B$11)</f>
        <v/>
      </c>
      <c r="AP77" s="28" t="str">
        <f>IF(OR(U77="",AO77="",W77="",X77=""),"",U77*(1+W77)^(AO77-'01_Setup'!$B$5)*(1+X77))</f>
        <v/>
      </c>
      <c r="AQ77" s="22"/>
      <c r="AR77" s="25" t="str">
        <f>IF(OR(G77="",H77=""),"",IFERROR(VLOOKUP(G77&amp;"|"&amp;H77,'15_Lifecycle_Library'!$A$7:$K$35,5,FALSE),""))</f>
        <v/>
      </c>
      <c r="AS77" s="26" t="str">
        <f t="shared" si="17"/>
        <v/>
      </c>
      <c r="AT77" s="21"/>
      <c r="AU77" s="21"/>
      <c r="AV77" s="21"/>
    </row>
    <row r="78" spans="1:48">
      <c r="A78" s="25" t="str">
        <f t="shared" si="12"/>
        <v/>
      </c>
      <c r="B78" s="21"/>
      <c r="C78" s="21"/>
      <c r="D78" s="25" t="str">
        <f>IF(C78="","",IFERROR(VLOOKUP(C78,'01_Setup'!$B$19:$D$28,2,FALSE)&amp;"",""))</f>
        <v/>
      </c>
      <c r="E78" s="25" t="str">
        <f>IF(C78="","",IFERROR(VLOOKUP(C78,'01_Setup'!$B$19:$D$28,3,FALSE),""))</f>
        <v/>
      </c>
      <c r="F78" s="21"/>
      <c r="G78" s="21"/>
      <c r="H78" s="21"/>
      <c r="I78" s="21"/>
      <c r="J78" s="21"/>
      <c r="K78" s="21"/>
      <c r="L78" s="22"/>
      <c r="M78" s="21"/>
      <c r="N78" s="25" t="str">
        <f>IF(OR(G78="",H78=""),"",IFERROR(VLOOKUP(G78&amp;"|"&amp;H78,'15_Lifecycle_Library'!$A$7:$K$35,4,FALSE),""))</f>
        <v/>
      </c>
      <c r="O78" s="21"/>
      <c r="P78" s="25" t="str">
        <f t="shared" si="13"/>
        <v/>
      </c>
      <c r="Q78" s="21"/>
      <c r="R78" s="25" t="str">
        <f>IF(Q78="","",IFERROR(VLOOKUP(Q78,'16_Assumptions'!$A$15:$D$19,4,FALSE),0))</f>
        <v/>
      </c>
      <c r="S78" s="25" t="str">
        <f>IF(C78="","",IF(M78&lt;&gt;"",M78,IF(L78&lt;&gt;"",('01_Setup'!$B$6-L78)/365.25,"")))</f>
        <v/>
      </c>
      <c r="T78" s="25" t="str">
        <f t="shared" si="14"/>
        <v/>
      </c>
      <c r="U78" s="23"/>
      <c r="V78" s="25" t="str">
        <f>IF(OR(G78="",H78=""),"",IFERROR(VLOOKUP(G78&amp;"|"&amp;H78,'15_Lifecycle_Library'!$A$7:$K$35,6,FALSE),""))</f>
        <v/>
      </c>
      <c r="W78" s="27" t="str">
        <f>IF(V78="","",IFERROR(VLOOKUP(V78,'01_Setup'!$H$5:$I$9,2,FALSE),""))</f>
        <v/>
      </c>
      <c r="X78" s="27" t="str">
        <f>IF(C78="","",IF(OR(G78="",H78=""),'01_Setup'!$B$12,IFERROR(VLOOKUP(G78&amp;"|"&amp;H78,'15_Lifecycle_Library'!$A$7:$K$35,7,FALSE),'01_Setup'!$B$12)))</f>
        <v/>
      </c>
      <c r="Y78" s="25" t="str">
        <f>IF(T78="","",'01_Setup'!$B$5+ROUNDUP(T78,0))</f>
        <v/>
      </c>
      <c r="Z78" s="28" t="str">
        <f>IF(OR(U78="",Y78="",W78="",X78=""),"",U78*(1+W78)^(Y78-'01_Setup'!$B$5)*(1+X78))</f>
        <v/>
      </c>
      <c r="AA78" s="25" t="str">
        <f t="shared" si="15"/>
        <v/>
      </c>
      <c r="AB78" s="28" t="str">
        <f>IF(OR(U78="",AA78="",W78="",X78=""),"",U78*(1+W78)^(AA78-'01_Setup'!$B$5)*(1+X78))</f>
        <v/>
      </c>
      <c r="AC78" s="25" t="str">
        <f t="shared" si="16"/>
        <v/>
      </c>
      <c r="AD78" s="28" t="str">
        <f>IF(OR(U78="",AC78="",W78="",X78=""),"",U78*(1+W78)^(AC78-'01_Setup'!$B$5)*(1+X78))</f>
        <v/>
      </c>
      <c r="AE78" s="25" t="str">
        <f>IF(Y78="","",MAX(Y78+'01_Setup'!$B$10,'01_Setup'!$B$5))</f>
        <v/>
      </c>
      <c r="AF78" s="28" t="str">
        <f>IF(OR(U78="",AE78="",W78="",X78=""),"",U78*(1+W78)^(AE78-'01_Setup'!$B$5)*(1+X78))</f>
        <v/>
      </c>
      <c r="AG78" s="25" t="str">
        <f>IF(AA78="","",MAX(AA78+'01_Setup'!$B$10,'01_Setup'!$B$5))</f>
        <v/>
      </c>
      <c r="AH78" s="28" t="str">
        <f>IF(OR(U78="",AG78="",W78="",X78=""),"",U78*(1+W78)^(AG78-'01_Setup'!$B$5)*(1+X78))</f>
        <v/>
      </c>
      <c r="AI78" s="25" t="str">
        <f>IF(AC78="","",MAX(AC78+'01_Setup'!$B$10,'01_Setup'!$B$5))</f>
        <v/>
      </c>
      <c r="AJ78" s="28" t="str">
        <f>IF(OR(U78="",AI78="",W78="",X78=""),"",U78*(1+W78)^(AI78-'01_Setup'!$B$5)*(1+X78))</f>
        <v/>
      </c>
      <c r="AK78" s="25" t="str">
        <f>IF(Y78="","",Y78+'01_Setup'!$B$11)</f>
        <v/>
      </c>
      <c r="AL78" s="28" t="str">
        <f>IF(OR(U78="",AK78="",W78="",X78=""),"",U78*(1+W78)^(AK78-'01_Setup'!$B$5)*(1+X78))</f>
        <v/>
      </c>
      <c r="AM78" s="25" t="str">
        <f>IF(AA78="","",AA78+'01_Setup'!$B$11)</f>
        <v/>
      </c>
      <c r="AN78" s="28" t="str">
        <f>IF(OR(U78="",AM78="",W78="",X78=""),"",U78*(1+W78)^(AM78-'01_Setup'!$B$5)*(1+X78))</f>
        <v/>
      </c>
      <c r="AO78" s="25" t="str">
        <f>IF(AC78="","",AC78+'01_Setup'!$B$11)</f>
        <v/>
      </c>
      <c r="AP78" s="28" t="str">
        <f>IF(OR(U78="",AO78="",W78="",X78=""),"",U78*(1+W78)^(AO78-'01_Setup'!$B$5)*(1+X78))</f>
        <v/>
      </c>
      <c r="AQ78" s="22"/>
      <c r="AR78" s="25" t="str">
        <f>IF(OR(G78="",H78=""),"",IFERROR(VLOOKUP(G78&amp;"|"&amp;H78,'15_Lifecycle_Library'!$A$7:$K$35,5,FALSE),""))</f>
        <v/>
      </c>
      <c r="AS78" s="26" t="str">
        <f t="shared" si="17"/>
        <v/>
      </c>
      <c r="AT78" s="21"/>
      <c r="AU78" s="21"/>
      <c r="AV78" s="21"/>
    </row>
    <row r="79" spans="1:48">
      <c r="A79" s="25" t="str">
        <f t="shared" si="12"/>
        <v/>
      </c>
      <c r="B79" s="21"/>
      <c r="C79" s="21"/>
      <c r="D79" s="25" t="str">
        <f>IF(C79="","",IFERROR(VLOOKUP(C79,'01_Setup'!$B$19:$D$28,2,FALSE)&amp;"",""))</f>
        <v/>
      </c>
      <c r="E79" s="25" t="str">
        <f>IF(C79="","",IFERROR(VLOOKUP(C79,'01_Setup'!$B$19:$D$28,3,FALSE),""))</f>
        <v/>
      </c>
      <c r="F79" s="21"/>
      <c r="G79" s="21"/>
      <c r="H79" s="21"/>
      <c r="I79" s="21"/>
      <c r="J79" s="21"/>
      <c r="K79" s="21"/>
      <c r="L79" s="22"/>
      <c r="M79" s="21"/>
      <c r="N79" s="25" t="str">
        <f>IF(OR(G79="",H79=""),"",IFERROR(VLOOKUP(G79&amp;"|"&amp;H79,'15_Lifecycle_Library'!$A$7:$K$35,4,FALSE),""))</f>
        <v/>
      </c>
      <c r="O79" s="21"/>
      <c r="P79" s="25" t="str">
        <f t="shared" si="13"/>
        <v/>
      </c>
      <c r="Q79" s="21"/>
      <c r="R79" s="25" t="str">
        <f>IF(Q79="","",IFERROR(VLOOKUP(Q79,'16_Assumptions'!$A$15:$D$19,4,FALSE),0))</f>
        <v/>
      </c>
      <c r="S79" s="25" t="str">
        <f>IF(C79="","",IF(M79&lt;&gt;"",M79,IF(L79&lt;&gt;"",('01_Setup'!$B$6-L79)/365.25,"")))</f>
        <v/>
      </c>
      <c r="T79" s="25" t="str">
        <f t="shared" si="14"/>
        <v/>
      </c>
      <c r="U79" s="23"/>
      <c r="V79" s="25" t="str">
        <f>IF(OR(G79="",H79=""),"",IFERROR(VLOOKUP(G79&amp;"|"&amp;H79,'15_Lifecycle_Library'!$A$7:$K$35,6,FALSE),""))</f>
        <v/>
      </c>
      <c r="W79" s="27" t="str">
        <f>IF(V79="","",IFERROR(VLOOKUP(V79,'01_Setup'!$H$5:$I$9,2,FALSE),""))</f>
        <v/>
      </c>
      <c r="X79" s="27" t="str">
        <f>IF(C79="","",IF(OR(G79="",H79=""),'01_Setup'!$B$12,IFERROR(VLOOKUP(G79&amp;"|"&amp;H79,'15_Lifecycle_Library'!$A$7:$K$35,7,FALSE),'01_Setup'!$B$12)))</f>
        <v/>
      </c>
      <c r="Y79" s="25" t="str">
        <f>IF(T79="","",'01_Setup'!$B$5+ROUNDUP(T79,0))</f>
        <v/>
      </c>
      <c r="Z79" s="28" t="str">
        <f>IF(OR(U79="",Y79="",W79="",X79=""),"",U79*(1+W79)^(Y79-'01_Setup'!$B$5)*(1+X79))</f>
        <v/>
      </c>
      <c r="AA79" s="25" t="str">
        <f t="shared" si="15"/>
        <v/>
      </c>
      <c r="AB79" s="28" t="str">
        <f>IF(OR(U79="",AA79="",W79="",X79=""),"",U79*(1+W79)^(AA79-'01_Setup'!$B$5)*(1+X79))</f>
        <v/>
      </c>
      <c r="AC79" s="25" t="str">
        <f t="shared" si="16"/>
        <v/>
      </c>
      <c r="AD79" s="28" t="str">
        <f>IF(OR(U79="",AC79="",W79="",X79=""),"",U79*(1+W79)^(AC79-'01_Setup'!$B$5)*(1+X79))</f>
        <v/>
      </c>
      <c r="AE79" s="25" t="str">
        <f>IF(Y79="","",MAX(Y79+'01_Setup'!$B$10,'01_Setup'!$B$5))</f>
        <v/>
      </c>
      <c r="AF79" s="28" t="str">
        <f>IF(OR(U79="",AE79="",W79="",X79=""),"",U79*(1+W79)^(AE79-'01_Setup'!$B$5)*(1+X79))</f>
        <v/>
      </c>
      <c r="AG79" s="25" t="str">
        <f>IF(AA79="","",MAX(AA79+'01_Setup'!$B$10,'01_Setup'!$B$5))</f>
        <v/>
      </c>
      <c r="AH79" s="28" t="str">
        <f>IF(OR(U79="",AG79="",W79="",X79=""),"",U79*(1+W79)^(AG79-'01_Setup'!$B$5)*(1+X79))</f>
        <v/>
      </c>
      <c r="AI79" s="25" t="str">
        <f>IF(AC79="","",MAX(AC79+'01_Setup'!$B$10,'01_Setup'!$B$5))</f>
        <v/>
      </c>
      <c r="AJ79" s="28" t="str">
        <f>IF(OR(U79="",AI79="",W79="",X79=""),"",U79*(1+W79)^(AI79-'01_Setup'!$B$5)*(1+X79))</f>
        <v/>
      </c>
      <c r="AK79" s="25" t="str">
        <f>IF(Y79="","",Y79+'01_Setup'!$B$11)</f>
        <v/>
      </c>
      <c r="AL79" s="28" t="str">
        <f>IF(OR(U79="",AK79="",W79="",X79=""),"",U79*(1+W79)^(AK79-'01_Setup'!$B$5)*(1+X79))</f>
        <v/>
      </c>
      <c r="AM79" s="25" t="str">
        <f>IF(AA79="","",AA79+'01_Setup'!$B$11)</f>
        <v/>
      </c>
      <c r="AN79" s="28" t="str">
        <f>IF(OR(U79="",AM79="",W79="",X79=""),"",U79*(1+W79)^(AM79-'01_Setup'!$B$5)*(1+X79))</f>
        <v/>
      </c>
      <c r="AO79" s="25" t="str">
        <f>IF(AC79="","",AC79+'01_Setup'!$B$11)</f>
        <v/>
      </c>
      <c r="AP79" s="28" t="str">
        <f>IF(OR(U79="",AO79="",W79="",X79=""),"",U79*(1+W79)^(AO79-'01_Setup'!$B$5)*(1+X79))</f>
        <v/>
      </c>
      <c r="AQ79" s="22"/>
      <c r="AR79" s="25" t="str">
        <f>IF(OR(G79="",H79=""),"",IFERROR(VLOOKUP(G79&amp;"|"&amp;H79,'15_Lifecycle_Library'!$A$7:$K$35,5,FALSE),""))</f>
        <v/>
      </c>
      <c r="AS79" s="26" t="str">
        <f t="shared" si="17"/>
        <v/>
      </c>
      <c r="AT79" s="21"/>
      <c r="AU79" s="21"/>
      <c r="AV79" s="21"/>
    </row>
    <row r="80" spans="1:48">
      <c r="A80" s="25" t="str">
        <f t="shared" si="12"/>
        <v/>
      </c>
      <c r="B80" s="21"/>
      <c r="C80" s="21"/>
      <c r="D80" s="25" t="str">
        <f>IF(C80="","",IFERROR(VLOOKUP(C80,'01_Setup'!$B$19:$D$28,2,FALSE)&amp;"",""))</f>
        <v/>
      </c>
      <c r="E80" s="25" t="str">
        <f>IF(C80="","",IFERROR(VLOOKUP(C80,'01_Setup'!$B$19:$D$28,3,FALSE),""))</f>
        <v/>
      </c>
      <c r="F80" s="21"/>
      <c r="G80" s="21"/>
      <c r="H80" s="21"/>
      <c r="I80" s="21"/>
      <c r="J80" s="21"/>
      <c r="K80" s="21"/>
      <c r="L80" s="22"/>
      <c r="M80" s="21"/>
      <c r="N80" s="25" t="str">
        <f>IF(OR(G80="",H80=""),"",IFERROR(VLOOKUP(G80&amp;"|"&amp;H80,'15_Lifecycle_Library'!$A$7:$K$35,4,FALSE),""))</f>
        <v/>
      </c>
      <c r="O80" s="21"/>
      <c r="P80" s="25" t="str">
        <f t="shared" si="13"/>
        <v/>
      </c>
      <c r="Q80" s="21"/>
      <c r="R80" s="25" t="str">
        <f>IF(Q80="","",IFERROR(VLOOKUP(Q80,'16_Assumptions'!$A$15:$D$19,4,FALSE),0))</f>
        <v/>
      </c>
      <c r="S80" s="25" t="str">
        <f>IF(C80="","",IF(M80&lt;&gt;"",M80,IF(L80&lt;&gt;"",('01_Setup'!$B$6-L80)/365.25,"")))</f>
        <v/>
      </c>
      <c r="T80" s="25" t="str">
        <f t="shared" si="14"/>
        <v/>
      </c>
      <c r="U80" s="23"/>
      <c r="V80" s="25" t="str">
        <f>IF(OR(G80="",H80=""),"",IFERROR(VLOOKUP(G80&amp;"|"&amp;H80,'15_Lifecycle_Library'!$A$7:$K$35,6,FALSE),""))</f>
        <v/>
      </c>
      <c r="W80" s="27" t="str">
        <f>IF(V80="","",IFERROR(VLOOKUP(V80,'01_Setup'!$H$5:$I$9,2,FALSE),""))</f>
        <v/>
      </c>
      <c r="X80" s="27" t="str">
        <f>IF(C80="","",IF(OR(G80="",H80=""),'01_Setup'!$B$12,IFERROR(VLOOKUP(G80&amp;"|"&amp;H80,'15_Lifecycle_Library'!$A$7:$K$35,7,FALSE),'01_Setup'!$B$12)))</f>
        <v/>
      </c>
      <c r="Y80" s="25" t="str">
        <f>IF(T80="","",'01_Setup'!$B$5+ROUNDUP(T80,0))</f>
        <v/>
      </c>
      <c r="Z80" s="28" t="str">
        <f>IF(OR(U80="",Y80="",W80="",X80=""),"",U80*(1+W80)^(Y80-'01_Setup'!$B$5)*(1+X80))</f>
        <v/>
      </c>
      <c r="AA80" s="25" t="str">
        <f t="shared" si="15"/>
        <v/>
      </c>
      <c r="AB80" s="28" t="str">
        <f>IF(OR(U80="",AA80="",W80="",X80=""),"",U80*(1+W80)^(AA80-'01_Setup'!$B$5)*(1+X80))</f>
        <v/>
      </c>
      <c r="AC80" s="25" t="str">
        <f t="shared" si="16"/>
        <v/>
      </c>
      <c r="AD80" s="28" t="str">
        <f>IF(OR(U80="",AC80="",W80="",X80=""),"",U80*(1+W80)^(AC80-'01_Setup'!$B$5)*(1+X80))</f>
        <v/>
      </c>
      <c r="AE80" s="25" t="str">
        <f>IF(Y80="","",MAX(Y80+'01_Setup'!$B$10,'01_Setup'!$B$5))</f>
        <v/>
      </c>
      <c r="AF80" s="28" t="str">
        <f>IF(OR(U80="",AE80="",W80="",X80=""),"",U80*(1+W80)^(AE80-'01_Setup'!$B$5)*(1+X80))</f>
        <v/>
      </c>
      <c r="AG80" s="25" t="str">
        <f>IF(AA80="","",MAX(AA80+'01_Setup'!$B$10,'01_Setup'!$B$5))</f>
        <v/>
      </c>
      <c r="AH80" s="28" t="str">
        <f>IF(OR(U80="",AG80="",W80="",X80=""),"",U80*(1+W80)^(AG80-'01_Setup'!$B$5)*(1+X80))</f>
        <v/>
      </c>
      <c r="AI80" s="25" t="str">
        <f>IF(AC80="","",MAX(AC80+'01_Setup'!$B$10,'01_Setup'!$B$5))</f>
        <v/>
      </c>
      <c r="AJ80" s="28" t="str">
        <f>IF(OR(U80="",AI80="",W80="",X80=""),"",U80*(1+W80)^(AI80-'01_Setup'!$B$5)*(1+X80))</f>
        <v/>
      </c>
      <c r="AK80" s="25" t="str">
        <f>IF(Y80="","",Y80+'01_Setup'!$B$11)</f>
        <v/>
      </c>
      <c r="AL80" s="28" t="str">
        <f>IF(OR(U80="",AK80="",W80="",X80=""),"",U80*(1+W80)^(AK80-'01_Setup'!$B$5)*(1+X80))</f>
        <v/>
      </c>
      <c r="AM80" s="25" t="str">
        <f>IF(AA80="","",AA80+'01_Setup'!$B$11)</f>
        <v/>
      </c>
      <c r="AN80" s="28" t="str">
        <f>IF(OR(U80="",AM80="",W80="",X80=""),"",U80*(1+W80)^(AM80-'01_Setup'!$B$5)*(1+X80))</f>
        <v/>
      </c>
      <c r="AO80" s="25" t="str">
        <f>IF(AC80="","",AC80+'01_Setup'!$B$11)</f>
        <v/>
      </c>
      <c r="AP80" s="28" t="str">
        <f>IF(OR(U80="",AO80="",W80="",X80=""),"",U80*(1+W80)^(AO80-'01_Setup'!$B$5)*(1+X80))</f>
        <v/>
      </c>
      <c r="AQ80" s="22"/>
      <c r="AR80" s="25" t="str">
        <f>IF(OR(G80="",H80=""),"",IFERROR(VLOOKUP(G80&amp;"|"&amp;H80,'15_Lifecycle_Library'!$A$7:$K$35,5,FALSE),""))</f>
        <v/>
      </c>
      <c r="AS80" s="26" t="str">
        <f t="shared" si="17"/>
        <v/>
      </c>
      <c r="AT80" s="21"/>
      <c r="AU80" s="21"/>
      <c r="AV80" s="21"/>
    </row>
    <row r="81" spans="1:48">
      <c r="A81" s="25" t="str">
        <f t="shared" si="12"/>
        <v/>
      </c>
      <c r="B81" s="21"/>
      <c r="C81" s="21"/>
      <c r="D81" s="25" t="str">
        <f>IF(C81="","",IFERROR(VLOOKUP(C81,'01_Setup'!$B$19:$D$28,2,FALSE)&amp;"",""))</f>
        <v/>
      </c>
      <c r="E81" s="25" t="str">
        <f>IF(C81="","",IFERROR(VLOOKUP(C81,'01_Setup'!$B$19:$D$28,3,FALSE),""))</f>
        <v/>
      </c>
      <c r="F81" s="21"/>
      <c r="G81" s="21"/>
      <c r="H81" s="21"/>
      <c r="I81" s="21"/>
      <c r="J81" s="21"/>
      <c r="K81" s="21"/>
      <c r="L81" s="22"/>
      <c r="M81" s="21"/>
      <c r="N81" s="25" t="str">
        <f>IF(OR(G81="",H81=""),"",IFERROR(VLOOKUP(G81&amp;"|"&amp;H81,'15_Lifecycle_Library'!$A$7:$K$35,4,FALSE),""))</f>
        <v/>
      </c>
      <c r="O81" s="21"/>
      <c r="P81" s="25" t="str">
        <f t="shared" si="13"/>
        <v/>
      </c>
      <c r="Q81" s="21"/>
      <c r="R81" s="25" t="str">
        <f>IF(Q81="","",IFERROR(VLOOKUP(Q81,'16_Assumptions'!$A$15:$D$19,4,FALSE),0))</f>
        <v/>
      </c>
      <c r="S81" s="25" t="str">
        <f>IF(C81="","",IF(M81&lt;&gt;"",M81,IF(L81&lt;&gt;"",('01_Setup'!$B$6-L81)/365.25,"")))</f>
        <v/>
      </c>
      <c r="T81" s="25" t="str">
        <f t="shared" si="14"/>
        <v/>
      </c>
      <c r="U81" s="23"/>
      <c r="V81" s="25" t="str">
        <f>IF(OR(G81="",H81=""),"",IFERROR(VLOOKUP(G81&amp;"|"&amp;H81,'15_Lifecycle_Library'!$A$7:$K$35,6,FALSE),""))</f>
        <v/>
      </c>
      <c r="W81" s="27" t="str">
        <f>IF(V81="","",IFERROR(VLOOKUP(V81,'01_Setup'!$H$5:$I$9,2,FALSE),""))</f>
        <v/>
      </c>
      <c r="X81" s="27" t="str">
        <f>IF(C81="","",IF(OR(G81="",H81=""),'01_Setup'!$B$12,IFERROR(VLOOKUP(G81&amp;"|"&amp;H81,'15_Lifecycle_Library'!$A$7:$K$35,7,FALSE),'01_Setup'!$B$12)))</f>
        <v/>
      </c>
      <c r="Y81" s="25" t="str">
        <f>IF(T81="","",'01_Setup'!$B$5+ROUNDUP(T81,0))</f>
        <v/>
      </c>
      <c r="Z81" s="28" t="str">
        <f>IF(OR(U81="",Y81="",W81="",X81=""),"",U81*(1+W81)^(Y81-'01_Setup'!$B$5)*(1+X81))</f>
        <v/>
      </c>
      <c r="AA81" s="25" t="str">
        <f t="shared" si="15"/>
        <v/>
      </c>
      <c r="AB81" s="28" t="str">
        <f>IF(OR(U81="",AA81="",W81="",X81=""),"",U81*(1+W81)^(AA81-'01_Setup'!$B$5)*(1+X81))</f>
        <v/>
      </c>
      <c r="AC81" s="25" t="str">
        <f t="shared" si="16"/>
        <v/>
      </c>
      <c r="AD81" s="28" t="str">
        <f>IF(OR(U81="",AC81="",W81="",X81=""),"",U81*(1+W81)^(AC81-'01_Setup'!$B$5)*(1+X81))</f>
        <v/>
      </c>
      <c r="AE81" s="25" t="str">
        <f>IF(Y81="","",MAX(Y81+'01_Setup'!$B$10,'01_Setup'!$B$5))</f>
        <v/>
      </c>
      <c r="AF81" s="28" t="str">
        <f>IF(OR(U81="",AE81="",W81="",X81=""),"",U81*(1+W81)^(AE81-'01_Setup'!$B$5)*(1+X81))</f>
        <v/>
      </c>
      <c r="AG81" s="25" t="str">
        <f>IF(AA81="","",MAX(AA81+'01_Setup'!$B$10,'01_Setup'!$B$5))</f>
        <v/>
      </c>
      <c r="AH81" s="28" t="str">
        <f>IF(OR(U81="",AG81="",W81="",X81=""),"",U81*(1+W81)^(AG81-'01_Setup'!$B$5)*(1+X81))</f>
        <v/>
      </c>
      <c r="AI81" s="25" t="str">
        <f>IF(AC81="","",MAX(AC81+'01_Setup'!$B$10,'01_Setup'!$B$5))</f>
        <v/>
      </c>
      <c r="AJ81" s="28" t="str">
        <f>IF(OR(U81="",AI81="",W81="",X81=""),"",U81*(1+W81)^(AI81-'01_Setup'!$B$5)*(1+X81))</f>
        <v/>
      </c>
      <c r="AK81" s="25" t="str">
        <f>IF(Y81="","",Y81+'01_Setup'!$B$11)</f>
        <v/>
      </c>
      <c r="AL81" s="28" t="str">
        <f>IF(OR(U81="",AK81="",W81="",X81=""),"",U81*(1+W81)^(AK81-'01_Setup'!$B$5)*(1+X81))</f>
        <v/>
      </c>
      <c r="AM81" s="25" t="str">
        <f>IF(AA81="","",AA81+'01_Setup'!$B$11)</f>
        <v/>
      </c>
      <c r="AN81" s="28" t="str">
        <f>IF(OR(U81="",AM81="",W81="",X81=""),"",U81*(1+W81)^(AM81-'01_Setup'!$B$5)*(1+X81))</f>
        <v/>
      </c>
      <c r="AO81" s="25" t="str">
        <f>IF(AC81="","",AC81+'01_Setup'!$B$11)</f>
        <v/>
      </c>
      <c r="AP81" s="28" t="str">
        <f>IF(OR(U81="",AO81="",W81="",X81=""),"",U81*(1+W81)^(AO81-'01_Setup'!$B$5)*(1+X81))</f>
        <v/>
      </c>
      <c r="AQ81" s="22"/>
      <c r="AR81" s="25" t="str">
        <f>IF(OR(G81="",H81=""),"",IFERROR(VLOOKUP(G81&amp;"|"&amp;H81,'15_Lifecycle_Library'!$A$7:$K$35,5,FALSE),""))</f>
        <v/>
      </c>
      <c r="AS81" s="26" t="str">
        <f t="shared" si="17"/>
        <v/>
      </c>
      <c r="AT81" s="21"/>
      <c r="AU81" s="21"/>
      <c r="AV81" s="21"/>
    </row>
    <row r="82" spans="1:48">
      <c r="A82" s="25" t="str">
        <f t="shared" si="12"/>
        <v/>
      </c>
      <c r="B82" s="21"/>
      <c r="C82" s="21"/>
      <c r="D82" s="25" t="str">
        <f>IF(C82="","",IFERROR(VLOOKUP(C82,'01_Setup'!$B$19:$D$28,2,FALSE)&amp;"",""))</f>
        <v/>
      </c>
      <c r="E82" s="25" t="str">
        <f>IF(C82="","",IFERROR(VLOOKUP(C82,'01_Setup'!$B$19:$D$28,3,FALSE),""))</f>
        <v/>
      </c>
      <c r="F82" s="21"/>
      <c r="G82" s="21"/>
      <c r="H82" s="21"/>
      <c r="I82" s="21"/>
      <c r="J82" s="21"/>
      <c r="K82" s="21"/>
      <c r="L82" s="22"/>
      <c r="M82" s="21"/>
      <c r="N82" s="25" t="str">
        <f>IF(OR(G82="",H82=""),"",IFERROR(VLOOKUP(G82&amp;"|"&amp;H82,'15_Lifecycle_Library'!$A$7:$K$35,4,FALSE),""))</f>
        <v/>
      </c>
      <c r="O82" s="21"/>
      <c r="P82" s="25" t="str">
        <f t="shared" si="13"/>
        <v/>
      </c>
      <c r="Q82" s="21"/>
      <c r="R82" s="25" t="str">
        <f>IF(Q82="","",IFERROR(VLOOKUP(Q82,'16_Assumptions'!$A$15:$D$19,4,FALSE),0))</f>
        <v/>
      </c>
      <c r="S82" s="25" t="str">
        <f>IF(C82="","",IF(M82&lt;&gt;"",M82,IF(L82&lt;&gt;"",('01_Setup'!$B$6-L82)/365.25,"")))</f>
        <v/>
      </c>
      <c r="T82" s="25" t="str">
        <f t="shared" si="14"/>
        <v/>
      </c>
      <c r="U82" s="23"/>
      <c r="V82" s="25" t="str">
        <f>IF(OR(G82="",H82=""),"",IFERROR(VLOOKUP(G82&amp;"|"&amp;H82,'15_Lifecycle_Library'!$A$7:$K$35,6,FALSE),""))</f>
        <v/>
      </c>
      <c r="W82" s="27" t="str">
        <f>IF(V82="","",IFERROR(VLOOKUP(V82,'01_Setup'!$H$5:$I$9,2,FALSE),""))</f>
        <v/>
      </c>
      <c r="X82" s="27" t="str">
        <f>IF(C82="","",IF(OR(G82="",H82=""),'01_Setup'!$B$12,IFERROR(VLOOKUP(G82&amp;"|"&amp;H82,'15_Lifecycle_Library'!$A$7:$K$35,7,FALSE),'01_Setup'!$B$12)))</f>
        <v/>
      </c>
      <c r="Y82" s="25" t="str">
        <f>IF(T82="","",'01_Setup'!$B$5+ROUNDUP(T82,0))</f>
        <v/>
      </c>
      <c r="Z82" s="28" t="str">
        <f>IF(OR(U82="",Y82="",W82="",X82=""),"",U82*(1+W82)^(Y82-'01_Setup'!$B$5)*(1+X82))</f>
        <v/>
      </c>
      <c r="AA82" s="25" t="str">
        <f t="shared" si="15"/>
        <v/>
      </c>
      <c r="AB82" s="28" t="str">
        <f>IF(OR(U82="",AA82="",W82="",X82=""),"",U82*(1+W82)^(AA82-'01_Setup'!$B$5)*(1+X82))</f>
        <v/>
      </c>
      <c r="AC82" s="25" t="str">
        <f t="shared" si="16"/>
        <v/>
      </c>
      <c r="AD82" s="28" t="str">
        <f>IF(OR(U82="",AC82="",W82="",X82=""),"",U82*(1+W82)^(AC82-'01_Setup'!$B$5)*(1+X82))</f>
        <v/>
      </c>
      <c r="AE82" s="25" t="str">
        <f>IF(Y82="","",MAX(Y82+'01_Setup'!$B$10,'01_Setup'!$B$5))</f>
        <v/>
      </c>
      <c r="AF82" s="28" t="str">
        <f>IF(OR(U82="",AE82="",W82="",X82=""),"",U82*(1+W82)^(AE82-'01_Setup'!$B$5)*(1+X82))</f>
        <v/>
      </c>
      <c r="AG82" s="25" t="str">
        <f>IF(AA82="","",MAX(AA82+'01_Setup'!$B$10,'01_Setup'!$B$5))</f>
        <v/>
      </c>
      <c r="AH82" s="28" t="str">
        <f>IF(OR(U82="",AG82="",W82="",X82=""),"",U82*(1+W82)^(AG82-'01_Setup'!$B$5)*(1+X82))</f>
        <v/>
      </c>
      <c r="AI82" s="25" t="str">
        <f>IF(AC82="","",MAX(AC82+'01_Setup'!$B$10,'01_Setup'!$B$5))</f>
        <v/>
      </c>
      <c r="AJ82" s="28" t="str">
        <f>IF(OR(U82="",AI82="",W82="",X82=""),"",U82*(1+W82)^(AI82-'01_Setup'!$B$5)*(1+X82))</f>
        <v/>
      </c>
      <c r="AK82" s="25" t="str">
        <f>IF(Y82="","",Y82+'01_Setup'!$B$11)</f>
        <v/>
      </c>
      <c r="AL82" s="28" t="str">
        <f>IF(OR(U82="",AK82="",W82="",X82=""),"",U82*(1+W82)^(AK82-'01_Setup'!$B$5)*(1+X82))</f>
        <v/>
      </c>
      <c r="AM82" s="25" t="str">
        <f>IF(AA82="","",AA82+'01_Setup'!$B$11)</f>
        <v/>
      </c>
      <c r="AN82" s="28" t="str">
        <f>IF(OR(U82="",AM82="",W82="",X82=""),"",U82*(1+W82)^(AM82-'01_Setup'!$B$5)*(1+X82))</f>
        <v/>
      </c>
      <c r="AO82" s="25" t="str">
        <f>IF(AC82="","",AC82+'01_Setup'!$B$11)</f>
        <v/>
      </c>
      <c r="AP82" s="28" t="str">
        <f>IF(OR(U82="",AO82="",W82="",X82=""),"",U82*(1+W82)^(AO82-'01_Setup'!$B$5)*(1+X82))</f>
        <v/>
      </c>
      <c r="AQ82" s="22"/>
      <c r="AR82" s="25" t="str">
        <f>IF(OR(G82="",H82=""),"",IFERROR(VLOOKUP(G82&amp;"|"&amp;H82,'15_Lifecycle_Library'!$A$7:$K$35,5,FALSE),""))</f>
        <v/>
      </c>
      <c r="AS82" s="26" t="str">
        <f t="shared" si="17"/>
        <v/>
      </c>
      <c r="AT82" s="21"/>
      <c r="AU82" s="21"/>
      <c r="AV82" s="21"/>
    </row>
    <row r="83" spans="1:48">
      <c r="A83" s="25" t="str">
        <f t="shared" si="12"/>
        <v/>
      </c>
      <c r="B83" s="21"/>
      <c r="C83" s="21"/>
      <c r="D83" s="25" t="str">
        <f>IF(C83="","",IFERROR(VLOOKUP(C83,'01_Setup'!$B$19:$D$28,2,FALSE)&amp;"",""))</f>
        <v/>
      </c>
      <c r="E83" s="25" t="str">
        <f>IF(C83="","",IFERROR(VLOOKUP(C83,'01_Setup'!$B$19:$D$28,3,FALSE),""))</f>
        <v/>
      </c>
      <c r="F83" s="21"/>
      <c r="G83" s="21"/>
      <c r="H83" s="21"/>
      <c r="I83" s="21"/>
      <c r="J83" s="21"/>
      <c r="K83" s="21"/>
      <c r="L83" s="22"/>
      <c r="M83" s="21"/>
      <c r="N83" s="25" t="str">
        <f>IF(OR(G83="",H83=""),"",IFERROR(VLOOKUP(G83&amp;"|"&amp;H83,'15_Lifecycle_Library'!$A$7:$K$35,4,FALSE),""))</f>
        <v/>
      </c>
      <c r="O83" s="21"/>
      <c r="P83" s="25" t="str">
        <f t="shared" si="13"/>
        <v/>
      </c>
      <c r="Q83" s="21"/>
      <c r="R83" s="25" t="str">
        <f>IF(Q83="","",IFERROR(VLOOKUP(Q83,'16_Assumptions'!$A$15:$D$19,4,FALSE),0))</f>
        <v/>
      </c>
      <c r="S83" s="25" t="str">
        <f>IF(C83="","",IF(M83&lt;&gt;"",M83,IF(L83&lt;&gt;"",('01_Setup'!$B$6-L83)/365.25,"")))</f>
        <v/>
      </c>
      <c r="T83" s="25" t="str">
        <f t="shared" si="14"/>
        <v/>
      </c>
      <c r="U83" s="23"/>
      <c r="V83" s="25" t="str">
        <f>IF(OR(G83="",H83=""),"",IFERROR(VLOOKUP(G83&amp;"|"&amp;H83,'15_Lifecycle_Library'!$A$7:$K$35,6,FALSE),""))</f>
        <v/>
      </c>
      <c r="W83" s="27" t="str">
        <f>IF(V83="","",IFERROR(VLOOKUP(V83,'01_Setup'!$H$5:$I$9,2,FALSE),""))</f>
        <v/>
      </c>
      <c r="X83" s="27" t="str">
        <f>IF(C83="","",IF(OR(G83="",H83=""),'01_Setup'!$B$12,IFERROR(VLOOKUP(G83&amp;"|"&amp;H83,'15_Lifecycle_Library'!$A$7:$K$35,7,FALSE),'01_Setup'!$B$12)))</f>
        <v/>
      </c>
      <c r="Y83" s="25" t="str">
        <f>IF(T83="","",'01_Setup'!$B$5+ROUNDUP(T83,0))</f>
        <v/>
      </c>
      <c r="Z83" s="28" t="str">
        <f>IF(OR(U83="",Y83="",W83="",X83=""),"",U83*(1+W83)^(Y83-'01_Setup'!$B$5)*(1+X83))</f>
        <v/>
      </c>
      <c r="AA83" s="25" t="str">
        <f t="shared" si="15"/>
        <v/>
      </c>
      <c r="AB83" s="28" t="str">
        <f>IF(OR(U83="",AA83="",W83="",X83=""),"",U83*(1+W83)^(AA83-'01_Setup'!$B$5)*(1+X83))</f>
        <v/>
      </c>
      <c r="AC83" s="25" t="str">
        <f t="shared" si="16"/>
        <v/>
      </c>
      <c r="AD83" s="28" t="str">
        <f>IF(OR(U83="",AC83="",W83="",X83=""),"",U83*(1+W83)^(AC83-'01_Setup'!$B$5)*(1+X83))</f>
        <v/>
      </c>
      <c r="AE83" s="25" t="str">
        <f>IF(Y83="","",MAX(Y83+'01_Setup'!$B$10,'01_Setup'!$B$5))</f>
        <v/>
      </c>
      <c r="AF83" s="28" t="str">
        <f>IF(OR(U83="",AE83="",W83="",X83=""),"",U83*(1+W83)^(AE83-'01_Setup'!$B$5)*(1+X83))</f>
        <v/>
      </c>
      <c r="AG83" s="25" t="str">
        <f>IF(AA83="","",MAX(AA83+'01_Setup'!$B$10,'01_Setup'!$B$5))</f>
        <v/>
      </c>
      <c r="AH83" s="28" t="str">
        <f>IF(OR(U83="",AG83="",W83="",X83=""),"",U83*(1+W83)^(AG83-'01_Setup'!$B$5)*(1+X83))</f>
        <v/>
      </c>
      <c r="AI83" s="25" t="str">
        <f>IF(AC83="","",MAX(AC83+'01_Setup'!$B$10,'01_Setup'!$B$5))</f>
        <v/>
      </c>
      <c r="AJ83" s="28" t="str">
        <f>IF(OR(U83="",AI83="",W83="",X83=""),"",U83*(1+W83)^(AI83-'01_Setup'!$B$5)*(1+X83))</f>
        <v/>
      </c>
      <c r="AK83" s="25" t="str">
        <f>IF(Y83="","",Y83+'01_Setup'!$B$11)</f>
        <v/>
      </c>
      <c r="AL83" s="28" t="str">
        <f>IF(OR(U83="",AK83="",W83="",X83=""),"",U83*(1+W83)^(AK83-'01_Setup'!$B$5)*(1+X83))</f>
        <v/>
      </c>
      <c r="AM83" s="25" t="str">
        <f>IF(AA83="","",AA83+'01_Setup'!$B$11)</f>
        <v/>
      </c>
      <c r="AN83" s="28" t="str">
        <f>IF(OR(U83="",AM83="",W83="",X83=""),"",U83*(1+W83)^(AM83-'01_Setup'!$B$5)*(1+X83))</f>
        <v/>
      </c>
      <c r="AO83" s="25" t="str">
        <f>IF(AC83="","",AC83+'01_Setup'!$B$11)</f>
        <v/>
      </c>
      <c r="AP83" s="28" t="str">
        <f>IF(OR(U83="",AO83="",W83="",X83=""),"",U83*(1+W83)^(AO83-'01_Setup'!$B$5)*(1+X83))</f>
        <v/>
      </c>
      <c r="AQ83" s="22"/>
      <c r="AR83" s="25" t="str">
        <f>IF(OR(G83="",H83=""),"",IFERROR(VLOOKUP(G83&amp;"|"&amp;H83,'15_Lifecycle_Library'!$A$7:$K$35,5,FALSE),""))</f>
        <v/>
      </c>
      <c r="AS83" s="26" t="str">
        <f t="shared" si="17"/>
        <v/>
      </c>
      <c r="AT83" s="21"/>
      <c r="AU83" s="21"/>
      <c r="AV83" s="21"/>
    </row>
    <row r="84" spans="1:48">
      <c r="A84" s="25" t="str">
        <f t="shared" si="12"/>
        <v/>
      </c>
      <c r="B84" s="21"/>
      <c r="C84" s="21"/>
      <c r="D84" s="25" t="str">
        <f>IF(C84="","",IFERROR(VLOOKUP(C84,'01_Setup'!$B$19:$D$28,2,FALSE)&amp;"",""))</f>
        <v/>
      </c>
      <c r="E84" s="25" t="str">
        <f>IF(C84="","",IFERROR(VLOOKUP(C84,'01_Setup'!$B$19:$D$28,3,FALSE),""))</f>
        <v/>
      </c>
      <c r="F84" s="21"/>
      <c r="G84" s="21"/>
      <c r="H84" s="21"/>
      <c r="I84" s="21"/>
      <c r="J84" s="21"/>
      <c r="K84" s="21"/>
      <c r="L84" s="22"/>
      <c r="M84" s="21"/>
      <c r="N84" s="25" t="str">
        <f>IF(OR(G84="",H84=""),"",IFERROR(VLOOKUP(G84&amp;"|"&amp;H84,'15_Lifecycle_Library'!$A$7:$K$35,4,FALSE),""))</f>
        <v/>
      </c>
      <c r="O84" s="21"/>
      <c r="P84" s="25" t="str">
        <f t="shared" si="13"/>
        <v/>
      </c>
      <c r="Q84" s="21"/>
      <c r="R84" s="25" t="str">
        <f>IF(Q84="","",IFERROR(VLOOKUP(Q84,'16_Assumptions'!$A$15:$D$19,4,FALSE),0))</f>
        <v/>
      </c>
      <c r="S84" s="25" t="str">
        <f>IF(C84="","",IF(M84&lt;&gt;"",M84,IF(L84&lt;&gt;"",('01_Setup'!$B$6-L84)/365.25,"")))</f>
        <v/>
      </c>
      <c r="T84" s="25" t="str">
        <f t="shared" si="14"/>
        <v/>
      </c>
      <c r="U84" s="23"/>
      <c r="V84" s="25" t="str">
        <f>IF(OR(G84="",H84=""),"",IFERROR(VLOOKUP(G84&amp;"|"&amp;H84,'15_Lifecycle_Library'!$A$7:$K$35,6,FALSE),""))</f>
        <v/>
      </c>
      <c r="W84" s="27" t="str">
        <f>IF(V84="","",IFERROR(VLOOKUP(V84,'01_Setup'!$H$5:$I$9,2,FALSE),""))</f>
        <v/>
      </c>
      <c r="X84" s="27" t="str">
        <f>IF(C84="","",IF(OR(G84="",H84=""),'01_Setup'!$B$12,IFERROR(VLOOKUP(G84&amp;"|"&amp;H84,'15_Lifecycle_Library'!$A$7:$K$35,7,FALSE),'01_Setup'!$B$12)))</f>
        <v/>
      </c>
      <c r="Y84" s="25" t="str">
        <f>IF(T84="","",'01_Setup'!$B$5+ROUNDUP(T84,0))</f>
        <v/>
      </c>
      <c r="Z84" s="28" t="str">
        <f>IF(OR(U84="",Y84="",W84="",X84=""),"",U84*(1+W84)^(Y84-'01_Setup'!$B$5)*(1+X84))</f>
        <v/>
      </c>
      <c r="AA84" s="25" t="str">
        <f t="shared" si="15"/>
        <v/>
      </c>
      <c r="AB84" s="28" t="str">
        <f>IF(OR(U84="",AA84="",W84="",X84=""),"",U84*(1+W84)^(AA84-'01_Setup'!$B$5)*(1+X84))</f>
        <v/>
      </c>
      <c r="AC84" s="25" t="str">
        <f t="shared" si="16"/>
        <v/>
      </c>
      <c r="AD84" s="28" t="str">
        <f>IF(OR(U84="",AC84="",W84="",X84=""),"",U84*(1+W84)^(AC84-'01_Setup'!$B$5)*(1+X84))</f>
        <v/>
      </c>
      <c r="AE84" s="25" t="str">
        <f>IF(Y84="","",MAX(Y84+'01_Setup'!$B$10,'01_Setup'!$B$5))</f>
        <v/>
      </c>
      <c r="AF84" s="28" t="str">
        <f>IF(OR(U84="",AE84="",W84="",X84=""),"",U84*(1+W84)^(AE84-'01_Setup'!$B$5)*(1+X84))</f>
        <v/>
      </c>
      <c r="AG84" s="25" t="str">
        <f>IF(AA84="","",MAX(AA84+'01_Setup'!$B$10,'01_Setup'!$B$5))</f>
        <v/>
      </c>
      <c r="AH84" s="28" t="str">
        <f>IF(OR(U84="",AG84="",W84="",X84=""),"",U84*(1+W84)^(AG84-'01_Setup'!$B$5)*(1+X84))</f>
        <v/>
      </c>
      <c r="AI84" s="25" t="str">
        <f>IF(AC84="","",MAX(AC84+'01_Setup'!$B$10,'01_Setup'!$B$5))</f>
        <v/>
      </c>
      <c r="AJ84" s="28" t="str">
        <f>IF(OR(U84="",AI84="",W84="",X84=""),"",U84*(1+W84)^(AI84-'01_Setup'!$B$5)*(1+X84))</f>
        <v/>
      </c>
      <c r="AK84" s="25" t="str">
        <f>IF(Y84="","",Y84+'01_Setup'!$B$11)</f>
        <v/>
      </c>
      <c r="AL84" s="28" t="str">
        <f>IF(OR(U84="",AK84="",W84="",X84=""),"",U84*(1+W84)^(AK84-'01_Setup'!$B$5)*(1+X84))</f>
        <v/>
      </c>
      <c r="AM84" s="25" t="str">
        <f>IF(AA84="","",AA84+'01_Setup'!$B$11)</f>
        <v/>
      </c>
      <c r="AN84" s="28" t="str">
        <f>IF(OR(U84="",AM84="",W84="",X84=""),"",U84*(1+W84)^(AM84-'01_Setup'!$B$5)*(1+X84))</f>
        <v/>
      </c>
      <c r="AO84" s="25" t="str">
        <f>IF(AC84="","",AC84+'01_Setup'!$B$11)</f>
        <v/>
      </c>
      <c r="AP84" s="28" t="str">
        <f>IF(OR(U84="",AO84="",W84="",X84=""),"",U84*(1+W84)^(AO84-'01_Setup'!$B$5)*(1+X84))</f>
        <v/>
      </c>
      <c r="AQ84" s="22"/>
      <c r="AR84" s="25" t="str">
        <f>IF(OR(G84="",H84=""),"",IFERROR(VLOOKUP(G84&amp;"|"&amp;H84,'15_Lifecycle_Library'!$A$7:$K$35,5,FALSE),""))</f>
        <v/>
      </c>
      <c r="AS84" s="26" t="str">
        <f t="shared" si="17"/>
        <v/>
      </c>
      <c r="AT84" s="21"/>
      <c r="AU84" s="21"/>
      <c r="AV84" s="21"/>
    </row>
    <row r="85" spans="1:48">
      <c r="A85" s="25" t="str">
        <f t="shared" si="12"/>
        <v/>
      </c>
      <c r="B85" s="21"/>
      <c r="C85" s="21"/>
      <c r="D85" s="25" t="str">
        <f>IF(C85="","",IFERROR(VLOOKUP(C85,'01_Setup'!$B$19:$D$28,2,FALSE)&amp;"",""))</f>
        <v/>
      </c>
      <c r="E85" s="25" t="str">
        <f>IF(C85="","",IFERROR(VLOOKUP(C85,'01_Setup'!$B$19:$D$28,3,FALSE),""))</f>
        <v/>
      </c>
      <c r="F85" s="21"/>
      <c r="G85" s="21"/>
      <c r="H85" s="21"/>
      <c r="I85" s="21"/>
      <c r="J85" s="21"/>
      <c r="K85" s="21"/>
      <c r="L85" s="22"/>
      <c r="M85" s="21"/>
      <c r="N85" s="25" t="str">
        <f>IF(OR(G85="",H85=""),"",IFERROR(VLOOKUP(G85&amp;"|"&amp;H85,'15_Lifecycle_Library'!$A$7:$K$35,4,FALSE),""))</f>
        <v/>
      </c>
      <c r="O85" s="21"/>
      <c r="P85" s="25" t="str">
        <f t="shared" si="13"/>
        <v/>
      </c>
      <c r="Q85" s="21"/>
      <c r="R85" s="25" t="str">
        <f>IF(Q85="","",IFERROR(VLOOKUP(Q85,'16_Assumptions'!$A$15:$D$19,4,FALSE),0))</f>
        <v/>
      </c>
      <c r="S85" s="25" t="str">
        <f>IF(C85="","",IF(M85&lt;&gt;"",M85,IF(L85&lt;&gt;"",('01_Setup'!$B$6-L85)/365.25,"")))</f>
        <v/>
      </c>
      <c r="T85" s="25" t="str">
        <f t="shared" si="14"/>
        <v/>
      </c>
      <c r="U85" s="23"/>
      <c r="V85" s="25" t="str">
        <f>IF(OR(G85="",H85=""),"",IFERROR(VLOOKUP(G85&amp;"|"&amp;H85,'15_Lifecycle_Library'!$A$7:$K$35,6,FALSE),""))</f>
        <v/>
      </c>
      <c r="W85" s="27" t="str">
        <f>IF(V85="","",IFERROR(VLOOKUP(V85,'01_Setup'!$H$5:$I$9,2,FALSE),""))</f>
        <v/>
      </c>
      <c r="X85" s="27" t="str">
        <f>IF(C85="","",IF(OR(G85="",H85=""),'01_Setup'!$B$12,IFERROR(VLOOKUP(G85&amp;"|"&amp;H85,'15_Lifecycle_Library'!$A$7:$K$35,7,FALSE),'01_Setup'!$B$12)))</f>
        <v/>
      </c>
      <c r="Y85" s="25" t="str">
        <f>IF(T85="","",'01_Setup'!$B$5+ROUNDUP(T85,0))</f>
        <v/>
      </c>
      <c r="Z85" s="28" t="str">
        <f>IF(OR(U85="",Y85="",W85="",X85=""),"",U85*(1+W85)^(Y85-'01_Setup'!$B$5)*(1+X85))</f>
        <v/>
      </c>
      <c r="AA85" s="25" t="str">
        <f t="shared" si="15"/>
        <v/>
      </c>
      <c r="AB85" s="28" t="str">
        <f>IF(OR(U85="",AA85="",W85="",X85=""),"",U85*(1+W85)^(AA85-'01_Setup'!$B$5)*(1+X85))</f>
        <v/>
      </c>
      <c r="AC85" s="25" t="str">
        <f t="shared" si="16"/>
        <v/>
      </c>
      <c r="AD85" s="28" t="str">
        <f>IF(OR(U85="",AC85="",W85="",X85=""),"",U85*(1+W85)^(AC85-'01_Setup'!$B$5)*(1+X85))</f>
        <v/>
      </c>
      <c r="AE85" s="25" t="str">
        <f>IF(Y85="","",MAX(Y85+'01_Setup'!$B$10,'01_Setup'!$B$5))</f>
        <v/>
      </c>
      <c r="AF85" s="28" t="str">
        <f>IF(OR(U85="",AE85="",W85="",X85=""),"",U85*(1+W85)^(AE85-'01_Setup'!$B$5)*(1+X85))</f>
        <v/>
      </c>
      <c r="AG85" s="25" t="str">
        <f>IF(AA85="","",MAX(AA85+'01_Setup'!$B$10,'01_Setup'!$B$5))</f>
        <v/>
      </c>
      <c r="AH85" s="28" t="str">
        <f>IF(OR(U85="",AG85="",W85="",X85=""),"",U85*(1+W85)^(AG85-'01_Setup'!$B$5)*(1+X85))</f>
        <v/>
      </c>
      <c r="AI85" s="25" t="str">
        <f>IF(AC85="","",MAX(AC85+'01_Setup'!$B$10,'01_Setup'!$B$5))</f>
        <v/>
      </c>
      <c r="AJ85" s="28" t="str">
        <f>IF(OR(U85="",AI85="",W85="",X85=""),"",U85*(1+W85)^(AI85-'01_Setup'!$B$5)*(1+X85))</f>
        <v/>
      </c>
      <c r="AK85" s="25" t="str">
        <f>IF(Y85="","",Y85+'01_Setup'!$B$11)</f>
        <v/>
      </c>
      <c r="AL85" s="28" t="str">
        <f>IF(OR(U85="",AK85="",W85="",X85=""),"",U85*(1+W85)^(AK85-'01_Setup'!$B$5)*(1+X85))</f>
        <v/>
      </c>
      <c r="AM85" s="25" t="str">
        <f>IF(AA85="","",AA85+'01_Setup'!$B$11)</f>
        <v/>
      </c>
      <c r="AN85" s="28" t="str">
        <f>IF(OR(U85="",AM85="",W85="",X85=""),"",U85*(1+W85)^(AM85-'01_Setup'!$B$5)*(1+X85))</f>
        <v/>
      </c>
      <c r="AO85" s="25" t="str">
        <f>IF(AC85="","",AC85+'01_Setup'!$B$11)</f>
        <v/>
      </c>
      <c r="AP85" s="28" t="str">
        <f>IF(OR(U85="",AO85="",W85="",X85=""),"",U85*(1+W85)^(AO85-'01_Setup'!$B$5)*(1+X85))</f>
        <v/>
      </c>
      <c r="AQ85" s="22"/>
      <c r="AR85" s="25" t="str">
        <f>IF(OR(G85="",H85=""),"",IFERROR(VLOOKUP(G85&amp;"|"&amp;H85,'15_Lifecycle_Library'!$A$7:$K$35,5,FALSE),""))</f>
        <v/>
      </c>
      <c r="AS85" s="26" t="str">
        <f t="shared" si="17"/>
        <v/>
      </c>
      <c r="AT85" s="21"/>
      <c r="AU85" s="21"/>
      <c r="AV85" s="21"/>
    </row>
    <row r="86" spans="1:48">
      <c r="A86" s="25" t="str">
        <f t="shared" si="12"/>
        <v/>
      </c>
      <c r="B86" s="21"/>
      <c r="C86" s="21"/>
      <c r="D86" s="25" t="str">
        <f>IF(C86="","",IFERROR(VLOOKUP(C86,'01_Setup'!$B$19:$D$28,2,FALSE)&amp;"",""))</f>
        <v/>
      </c>
      <c r="E86" s="25" t="str">
        <f>IF(C86="","",IFERROR(VLOOKUP(C86,'01_Setup'!$B$19:$D$28,3,FALSE),""))</f>
        <v/>
      </c>
      <c r="F86" s="21"/>
      <c r="G86" s="21"/>
      <c r="H86" s="21"/>
      <c r="I86" s="21"/>
      <c r="J86" s="21"/>
      <c r="K86" s="21"/>
      <c r="L86" s="22"/>
      <c r="M86" s="21"/>
      <c r="N86" s="25" t="str">
        <f>IF(OR(G86="",H86=""),"",IFERROR(VLOOKUP(G86&amp;"|"&amp;H86,'15_Lifecycle_Library'!$A$7:$K$35,4,FALSE),""))</f>
        <v/>
      </c>
      <c r="O86" s="21"/>
      <c r="P86" s="25" t="str">
        <f t="shared" si="13"/>
        <v/>
      </c>
      <c r="Q86" s="21"/>
      <c r="R86" s="25" t="str">
        <f>IF(Q86="","",IFERROR(VLOOKUP(Q86,'16_Assumptions'!$A$15:$D$19,4,FALSE),0))</f>
        <v/>
      </c>
      <c r="S86" s="25" t="str">
        <f>IF(C86="","",IF(M86&lt;&gt;"",M86,IF(L86&lt;&gt;"",('01_Setup'!$B$6-L86)/365.25,"")))</f>
        <v/>
      </c>
      <c r="T86" s="25" t="str">
        <f t="shared" si="14"/>
        <v/>
      </c>
      <c r="U86" s="23"/>
      <c r="V86" s="25" t="str">
        <f>IF(OR(G86="",H86=""),"",IFERROR(VLOOKUP(G86&amp;"|"&amp;H86,'15_Lifecycle_Library'!$A$7:$K$35,6,FALSE),""))</f>
        <v/>
      </c>
      <c r="W86" s="27" t="str">
        <f>IF(V86="","",IFERROR(VLOOKUP(V86,'01_Setup'!$H$5:$I$9,2,FALSE),""))</f>
        <v/>
      </c>
      <c r="X86" s="27" t="str">
        <f>IF(C86="","",IF(OR(G86="",H86=""),'01_Setup'!$B$12,IFERROR(VLOOKUP(G86&amp;"|"&amp;H86,'15_Lifecycle_Library'!$A$7:$K$35,7,FALSE),'01_Setup'!$B$12)))</f>
        <v/>
      </c>
      <c r="Y86" s="25" t="str">
        <f>IF(T86="","",'01_Setup'!$B$5+ROUNDUP(T86,0))</f>
        <v/>
      </c>
      <c r="Z86" s="28" t="str">
        <f>IF(OR(U86="",Y86="",W86="",X86=""),"",U86*(1+W86)^(Y86-'01_Setup'!$B$5)*(1+X86))</f>
        <v/>
      </c>
      <c r="AA86" s="25" t="str">
        <f t="shared" si="15"/>
        <v/>
      </c>
      <c r="AB86" s="28" t="str">
        <f>IF(OR(U86="",AA86="",W86="",X86=""),"",U86*(1+W86)^(AA86-'01_Setup'!$B$5)*(1+X86))</f>
        <v/>
      </c>
      <c r="AC86" s="25" t="str">
        <f t="shared" si="16"/>
        <v/>
      </c>
      <c r="AD86" s="28" t="str">
        <f>IF(OR(U86="",AC86="",W86="",X86=""),"",U86*(1+W86)^(AC86-'01_Setup'!$B$5)*(1+X86))</f>
        <v/>
      </c>
      <c r="AE86" s="25" t="str">
        <f>IF(Y86="","",MAX(Y86+'01_Setup'!$B$10,'01_Setup'!$B$5))</f>
        <v/>
      </c>
      <c r="AF86" s="28" t="str">
        <f>IF(OR(U86="",AE86="",W86="",X86=""),"",U86*(1+W86)^(AE86-'01_Setup'!$B$5)*(1+X86))</f>
        <v/>
      </c>
      <c r="AG86" s="25" t="str">
        <f>IF(AA86="","",MAX(AA86+'01_Setup'!$B$10,'01_Setup'!$B$5))</f>
        <v/>
      </c>
      <c r="AH86" s="28" t="str">
        <f>IF(OR(U86="",AG86="",W86="",X86=""),"",U86*(1+W86)^(AG86-'01_Setup'!$B$5)*(1+X86))</f>
        <v/>
      </c>
      <c r="AI86" s="25" t="str">
        <f>IF(AC86="","",MAX(AC86+'01_Setup'!$B$10,'01_Setup'!$B$5))</f>
        <v/>
      </c>
      <c r="AJ86" s="28" t="str">
        <f>IF(OR(U86="",AI86="",W86="",X86=""),"",U86*(1+W86)^(AI86-'01_Setup'!$B$5)*(1+X86))</f>
        <v/>
      </c>
      <c r="AK86" s="25" t="str">
        <f>IF(Y86="","",Y86+'01_Setup'!$B$11)</f>
        <v/>
      </c>
      <c r="AL86" s="28" t="str">
        <f>IF(OR(U86="",AK86="",W86="",X86=""),"",U86*(1+W86)^(AK86-'01_Setup'!$B$5)*(1+X86))</f>
        <v/>
      </c>
      <c r="AM86" s="25" t="str">
        <f>IF(AA86="","",AA86+'01_Setup'!$B$11)</f>
        <v/>
      </c>
      <c r="AN86" s="28" t="str">
        <f>IF(OR(U86="",AM86="",W86="",X86=""),"",U86*(1+W86)^(AM86-'01_Setup'!$B$5)*(1+X86))</f>
        <v/>
      </c>
      <c r="AO86" s="25" t="str">
        <f>IF(AC86="","",AC86+'01_Setup'!$B$11)</f>
        <v/>
      </c>
      <c r="AP86" s="28" t="str">
        <f>IF(OR(U86="",AO86="",W86="",X86=""),"",U86*(1+W86)^(AO86-'01_Setup'!$B$5)*(1+X86))</f>
        <v/>
      </c>
      <c r="AQ86" s="22"/>
      <c r="AR86" s="25" t="str">
        <f>IF(OR(G86="",H86=""),"",IFERROR(VLOOKUP(G86&amp;"|"&amp;H86,'15_Lifecycle_Library'!$A$7:$K$35,5,FALSE),""))</f>
        <v/>
      </c>
      <c r="AS86" s="26" t="str">
        <f t="shared" si="17"/>
        <v/>
      </c>
      <c r="AT86" s="21"/>
      <c r="AU86" s="21"/>
      <c r="AV86" s="21"/>
    </row>
    <row r="87" spans="1:48">
      <c r="A87" s="25" t="str">
        <f t="shared" si="12"/>
        <v/>
      </c>
      <c r="B87" s="21"/>
      <c r="C87" s="21"/>
      <c r="D87" s="25" t="str">
        <f>IF(C87="","",IFERROR(VLOOKUP(C87,'01_Setup'!$B$19:$D$28,2,FALSE)&amp;"",""))</f>
        <v/>
      </c>
      <c r="E87" s="25" t="str">
        <f>IF(C87="","",IFERROR(VLOOKUP(C87,'01_Setup'!$B$19:$D$28,3,FALSE),""))</f>
        <v/>
      </c>
      <c r="F87" s="21"/>
      <c r="G87" s="21"/>
      <c r="H87" s="21"/>
      <c r="I87" s="21"/>
      <c r="J87" s="21"/>
      <c r="K87" s="21"/>
      <c r="L87" s="22"/>
      <c r="M87" s="21"/>
      <c r="N87" s="25" t="str">
        <f>IF(OR(G87="",H87=""),"",IFERROR(VLOOKUP(G87&amp;"|"&amp;H87,'15_Lifecycle_Library'!$A$7:$K$35,4,FALSE),""))</f>
        <v/>
      </c>
      <c r="O87" s="21"/>
      <c r="P87" s="25" t="str">
        <f t="shared" si="13"/>
        <v/>
      </c>
      <c r="Q87" s="21"/>
      <c r="R87" s="25" t="str">
        <f>IF(Q87="","",IFERROR(VLOOKUP(Q87,'16_Assumptions'!$A$15:$D$19,4,FALSE),0))</f>
        <v/>
      </c>
      <c r="S87" s="25" t="str">
        <f>IF(C87="","",IF(M87&lt;&gt;"",M87,IF(L87&lt;&gt;"",('01_Setup'!$B$6-L87)/365.25,"")))</f>
        <v/>
      </c>
      <c r="T87" s="25" t="str">
        <f t="shared" si="14"/>
        <v/>
      </c>
      <c r="U87" s="23"/>
      <c r="V87" s="25" t="str">
        <f>IF(OR(G87="",H87=""),"",IFERROR(VLOOKUP(G87&amp;"|"&amp;H87,'15_Lifecycle_Library'!$A$7:$K$35,6,FALSE),""))</f>
        <v/>
      </c>
      <c r="W87" s="27" t="str">
        <f>IF(V87="","",IFERROR(VLOOKUP(V87,'01_Setup'!$H$5:$I$9,2,FALSE),""))</f>
        <v/>
      </c>
      <c r="X87" s="27" t="str">
        <f>IF(C87="","",IF(OR(G87="",H87=""),'01_Setup'!$B$12,IFERROR(VLOOKUP(G87&amp;"|"&amp;H87,'15_Lifecycle_Library'!$A$7:$K$35,7,FALSE),'01_Setup'!$B$12)))</f>
        <v/>
      </c>
      <c r="Y87" s="25" t="str">
        <f>IF(T87="","",'01_Setup'!$B$5+ROUNDUP(T87,0))</f>
        <v/>
      </c>
      <c r="Z87" s="28" t="str">
        <f>IF(OR(U87="",Y87="",W87="",X87=""),"",U87*(1+W87)^(Y87-'01_Setup'!$B$5)*(1+X87))</f>
        <v/>
      </c>
      <c r="AA87" s="25" t="str">
        <f t="shared" si="15"/>
        <v/>
      </c>
      <c r="AB87" s="28" t="str">
        <f>IF(OR(U87="",AA87="",W87="",X87=""),"",U87*(1+W87)^(AA87-'01_Setup'!$B$5)*(1+X87))</f>
        <v/>
      </c>
      <c r="AC87" s="25" t="str">
        <f t="shared" si="16"/>
        <v/>
      </c>
      <c r="AD87" s="28" t="str">
        <f>IF(OR(U87="",AC87="",W87="",X87=""),"",U87*(1+W87)^(AC87-'01_Setup'!$B$5)*(1+X87))</f>
        <v/>
      </c>
      <c r="AE87" s="25" t="str">
        <f>IF(Y87="","",MAX(Y87+'01_Setup'!$B$10,'01_Setup'!$B$5))</f>
        <v/>
      </c>
      <c r="AF87" s="28" t="str">
        <f>IF(OR(U87="",AE87="",W87="",X87=""),"",U87*(1+W87)^(AE87-'01_Setup'!$B$5)*(1+X87))</f>
        <v/>
      </c>
      <c r="AG87" s="25" t="str">
        <f>IF(AA87="","",MAX(AA87+'01_Setup'!$B$10,'01_Setup'!$B$5))</f>
        <v/>
      </c>
      <c r="AH87" s="28" t="str">
        <f>IF(OR(U87="",AG87="",W87="",X87=""),"",U87*(1+W87)^(AG87-'01_Setup'!$B$5)*(1+X87))</f>
        <v/>
      </c>
      <c r="AI87" s="25" t="str">
        <f>IF(AC87="","",MAX(AC87+'01_Setup'!$B$10,'01_Setup'!$B$5))</f>
        <v/>
      </c>
      <c r="AJ87" s="28" t="str">
        <f>IF(OR(U87="",AI87="",W87="",X87=""),"",U87*(1+W87)^(AI87-'01_Setup'!$B$5)*(1+X87))</f>
        <v/>
      </c>
      <c r="AK87" s="25" t="str">
        <f>IF(Y87="","",Y87+'01_Setup'!$B$11)</f>
        <v/>
      </c>
      <c r="AL87" s="28" t="str">
        <f>IF(OR(U87="",AK87="",W87="",X87=""),"",U87*(1+W87)^(AK87-'01_Setup'!$B$5)*(1+X87))</f>
        <v/>
      </c>
      <c r="AM87" s="25" t="str">
        <f>IF(AA87="","",AA87+'01_Setup'!$B$11)</f>
        <v/>
      </c>
      <c r="AN87" s="28" t="str">
        <f>IF(OR(U87="",AM87="",W87="",X87=""),"",U87*(1+W87)^(AM87-'01_Setup'!$B$5)*(1+X87))</f>
        <v/>
      </c>
      <c r="AO87" s="25" t="str">
        <f>IF(AC87="","",AC87+'01_Setup'!$B$11)</f>
        <v/>
      </c>
      <c r="AP87" s="28" t="str">
        <f>IF(OR(U87="",AO87="",W87="",X87=""),"",U87*(1+W87)^(AO87-'01_Setup'!$B$5)*(1+X87))</f>
        <v/>
      </c>
      <c r="AQ87" s="22"/>
      <c r="AR87" s="25" t="str">
        <f>IF(OR(G87="",H87=""),"",IFERROR(VLOOKUP(G87&amp;"|"&amp;H87,'15_Lifecycle_Library'!$A$7:$K$35,5,FALSE),""))</f>
        <v/>
      </c>
      <c r="AS87" s="26" t="str">
        <f t="shared" si="17"/>
        <v/>
      </c>
      <c r="AT87" s="21"/>
      <c r="AU87" s="21"/>
      <c r="AV87" s="21"/>
    </row>
    <row r="88" spans="1:48">
      <c r="A88" s="25" t="str">
        <f t="shared" si="12"/>
        <v/>
      </c>
      <c r="B88" s="21"/>
      <c r="C88" s="21"/>
      <c r="D88" s="25" t="str">
        <f>IF(C88="","",IFERROR(VLOOKUP(C88,'01_Setup'!$B$19:$D$28,2,FALSE)&amp;"",""))</f>
        <v/>
      </c>
      <c r="E88" s="25" t="str">
        <f>IF(C88="","",IFERROR(VLOOKUP(C88,'01_Setup'!$B$19:$D$28,3,FALSE),""))</f>
        <v/>
      </c>
      <c r="F88" s="21"/>
      <c r="G88" s="21"/>
      <c r="H88" s="21"/>
      <c r="I88" s="21"/>
      <c r="J88" s="21"/>
      <c r="K88" s="21"/>
      <c r="L88" s="22"/>
      <c r="M88" s="21"/>
      <c r="N88" s="25" t="str">
        <f>IF(OR(G88="",H88=""),"",IFERROR(VLOOKUP(G88&amp;"|"&amp;H88,'15_Lifecycle_Library'!$A$7:$K$35,4,FALSE),""))</f>
        <v/>
      </c>
      <c r="O88" s="21"/>
      <c r="P88" s="25" t="str">
        <f t="shared" si="13"/>
        <v/>
      </c>
      <c r="Q88" s="21"/>
      <c r="R88" s="25" t="str">
        <f>IF(Q88="","",IFERROR(VLOOKUP(Q88,'16_Assumptions'!$A$15:$D$19,4,FALSE),0))</f>
        <v/>
      </c>
      <c r="S88" s="25" t="str">
        <f>IF(C88="","",IF(M88&lt;&gt;"",M88,IF(L88&lt;&gt;"",('01_Setup'!$B$6-L88)/365.25,"")))</f>
        <v/>
      </c>
      <c r="T88" s="25" t="str">
        <f t="shared" si="14"/>
        <v/>
      </c>
      <c r="U88" s="23"/>
      <c r="V88" s="25" t="str">
        <f>IF(OR(G88="",H88=""),"",IFERROR(VLOOKUP(G88&amp;"|"&amp;H88,'15_Lifecycle_Library'!$A$7:$K$35,6,FALSE),""))</f>
        <v/>
      </c>
      <c r="W88" s="27" t="str">
        <f>IF(V88="","",IFERROR(VLOOKUP(V88,'01_Setup'!$H$5:$I$9,2,FALSE),""))</f>
        <v/>
      </c>
      <c r="X88" s="27" t="str">
        <f>IF(C88="","",IF(OR(G88="",H88=""),'01_Setup'!$B$12,IFERROR(VLOOKUP(G88&amp;"|"&amp;H88,'15_Lifecycle_Library'!$A$7:$K$35,7,FALSE),'01_Setup'!$B$12)))</f>
        <v/>
      </c>
      <c r="Y88" s="25" t="str">
        <f>IF(T88="","",'01_Setup'!$B$5+ROUNDUP(T88,0))</f>
        <v/>
      </c>
      <c r="Z88" s="28" t="str">
        <f>IF(OR(U88="",Y88="",W88="",X88=""),"",U88*(1+W88)^(Y88-'01_Setup'!$B$5)*(1+X88))</f>
        <v/>
      </c>
      <c r="AA88" s="25" t="str">
        <f t="shared" si="15"/>
        <v/>
      </c>
      <c r="AB88" s="28" t="str">
        <f>IF(OR(U88="",AA88="",W88="",X88=""),"",U88*(1+W88)^(AA88-'01_Setup'!$B$5)*(1+X88))</f>
        <v/>
      </c>
      <c r="AC88" s="25" t="str">
        <f t="shared" si="16"/>
        <v/>
      </c>
      <c r="AD88" s="28" t="str">
        <f>IF(OR(U88="",AC88="",W88="",X88=""),"",U88*(1+W88)^(AC88-'01_Setup'!$B$5)*(1+X88))</f>
        <v/>
      </c>
      <c r="AE88" s="25" t="str">
        <f>IF(Y88="","",MAX(Y88+'01_Setup'!$B$10,'01_Setup'!$B$5))</f>
        <v/>
      </c>
      <c r="AF88" s="28" t="str">
        <f>IF(OR(U88="",AE88="",W88="",X88=""),"",U88*(1+W88)^(AE88-'01_Setup'!$B$5)*(1+X88))</f>
        <v/>
      </c>
      <c r="AG88" s="25" t="str">
        <f>IF(AA88="","",MAX(AA88+'01_Setup'!$B$10,'01_Setup'!$B$5))</f>
        <v/>
      </c>
      <c r="AH88" s="28" t="str">
        <f>IF(OR(U88="",AG88="",W88="",X88=""),"",U88*(1+W88)^(AG88-'01_Setup'!$B$5)*(1+X88))</f>
        <v/>
      </c>
      <c r="AI88" s="25" t="str">
        <f>IF(AC88="","",MAX(AC88+'01_Setup'!$B$10,'01_Setup'!$B$5))</f>
        <v/>
      </c>
      <c r="AJ88" s="28" t="str">
        <f>IF(OR(U88="",AI88="",W88="",X88=""),"",U88*(1+W88)^(AI88-'01_Setup'!$B$5)*(1+X88))</f>
        <v/>
      </c>
      <c r="AK88" s="25" t="str">
        <f>IF(Y88="","",Y88+'01_Setup'!$B$11)</f>
        <v/>
      </c>
      <c r="AL88" s="28" t="str">
        <f>IF(OR(U88="",AK88="",W88="",X88=""),"",U88*(1+W88)^(AK88-'01_Setup'!$B$5)*(1+X88))</f>
        <v/>
      </c>
      <c r="AM88" s="25" t="str">
        <f>IF(AA88="","",AA88+'01_Setup'!$B$11)</f>
        <v/>
      </c>
      <c r="AN88" s="28" t="str">
        <f>IF(OR(U88="",AM88="",W88="",X88=""),"",U88*(1+W88)^(AM88-'01_Setup'!$B$5)*(1+X88))</f>
        <v/>
      </c>
      <c r="AO88" s="25" t="str">
        <f>IF(AC88="","",AC88+'01_Setup'!$B$11)</f>
        <v/>
      </c>
      <c r="AP88" s="28" t="str">
        <f>IF(OR(U88="",AO88="",W88="",X88=""),"",U88*(1+W88)^(AO88-'01_Setup'!$B$5)*(1+X88))</f>
        <v/>
      </c>
      <c r="AQ88" s="22"/>
      <c r="AR88" s="25" t="str">
        <f>IF(OR(G88="",H88=""),"",IFERROR(VLOOKUP(G88&amp;"|"&amp;H88,'15_Lifecycle_Library'!$A$7:$K$35,5,FALSE),""))</f>
        <v/>
      </c>
      <c r="AS88" s="26" t="str">
        <f t="shared" si="17"/>
        <v/>
      </c>
      <c r="AT88" s="21"/>
      <c r="AU88" s="21"/>
      <c r="AV88" s="21"/>
    </row>
    <row r="89" spans="1:48">
      <c r="A89" s="25" t="str">
        <f t="shared" si="12"/>
        <v/>
      </c>
      <c r="B89" s="21"/>
      <c r="C89" s="21"/>
      <c r="D89" s="25" t="str">
        <f>IF(C89="","",IFERROR(VLOOKUP(C89,'01_Setup'!$B$19:$D$28,2,FALSE)&amp;"",""))</f>
        <v/>
      </c>
      <c r="E89" s="25" t="str">
        <f>IF(C89="","",IFERROR(VLOOKUP(C89,'01_Setup'!$B$19:$D$28,3,FALSE),""))</f>
        <v/>
      </c>
      <c r="F89" s="21"/>
      <c r="G89" s="21"/>
      <c r="H89" s="21"/>
      <c r="I89" s="21"/>
      <c r="J89" s="21"/>
      <c r="K89" s="21"/>
      <c r="L89" s="22"/>
      <c r="M89" s="21"/>
      <c r="N89" s="25" t="str">
        <f>IF(OR(G89="",H89=""),"",IFERROR(VLOOKUP(G89&amp;"|"&amp;H89,'15_Lifecycle_Library'!$A$7:$K$35,4,FALSE),""))</f>
        <v/>
      </c>
      <c r="O89" s="21"/>
      <c r="P89" s="25" t="str">
        <f t="shared" si="13"/>
        <v/>
      </c>
      <c r="Q89" s="21"/>
      <c r="R89" s="25" t="str">
        <f>IF(Q89="","",IFERROR(VLOOKUP(Q89,'16_Assumptions'!$A$15:$D$19,4,FALSE),0))</f>
        <v/>
      </c>
      <c r="S89" s="25" t="str">
        <f>IF(C89="","",IF(M89&lt;&gt;"",M89,IF(L89&lt;&gt;"",('01_Setup'!$B$6-L89)/365.25,"")))</f>
        <v/>
      </c>
      <c r="T89" s="25" t="str">
        <f t="shared" si="14"/>
        <v/>
      </c>
      <c r="U89" s="23"/>
      <c r="V89" s="25" t="str">
        <f>IF(OR(G89="",H89=""),"",IFERROR(VLOOKUP(G89&amp;"|"&amp;H89,'15_Lifecycle_Library'!$A$7:$K$35,6,FALSE),""))</f>
        <v/>
      </c>
      <c r="W89" s="27" t="str">
        <f>IF(V89="","",IFERROR(VLOOKUP(V89,'01_Setup'!$H$5:$I$9,2,FALSE),""))</f>
        <v/>
      </c>
      <c r="X89" s="27" t="str">
        <f>IF(C89="","",IF(OR(G89="",H89=""),'01_Setup'!$B$12,IFERROR(VLOOKUP(G89&amp;"|"&amp;H89,'15_Lifecycle_Library'!$A$7:$K$35,7,FALSE),'01_Setup'!$B$12)))</f>
        <v/>
      </c>
      <c r="Y89" s="25" t="str">
        <f>IF(T89="","",'01_Setup'!$B$5+ROUNDUP(T89,0))</f>
        <v/>
      </c>
      <c r="Z89" s="28" t="str">
        <f>IF(OR(U89="",Y89="",W89="",X89=""),"",U89*(1+W89)^(Y89-'01_Setup'!$B$5)*(1+X89))</f>
        <v/>
      </c>
      <c r="AA89" s="25" t="str">
        <f t="shared" si="15"/>
        <v/>
      </c>
      <c r="AB89" s="28" t="str">
        <f>IF(OR(U89="",AA89="",W89="",X89=""),"",U89*(1+W89)^(AA89-'01_Setup'!$B$5)*(1+X89))</f>
        <v/>
      </c>
      <c r="AC89" s="25" t="str">
        <f t="shared" si="16"/>
        <v/>
      </c>
      <c r="AD89" s="28" t="str">
        <f>IF(OR(U89="",AC89="",W89="",X89=""),"",U89*(1+W89)^(AC89-'01_Setup'!$B$5)*(1+X89))</f>
        <v/>
      </c>
      <c r="AE89" s="25" t="str">
        <f>IF(Y89="","",MAX(Y89+'01_Setup'!$B$10,'01_Setup'!$B$5))</f>
        <v/>
      </c>
      <c r="AF89" s="28" t="str">
        <f>IF(OR(U89="",AE89="",W89="",X89=""),"",U89*(1+W89)^(AE89-'01_Setup'!$B$5)*(1+X89))</f>
        <v/>
      </c>
      <c r="AG89" s="25" t="str">
        <f>IF(AA89="","",MAX(AA89+'01_Setup'!$B$10,'01_Setup'!$B$5))</f>
        <v/>
      </c>
      <c r="AH89" s="28" t="str">
        <f>IF(OR(U89="",AG89="",W89="",X89=""),"",U89*(1+W89)^(AG89-'01_Setup'!$B$5)*(1+X89))</f>
        <v/>
      </c>
      <c r="AI89" s="25" t="str">
        <f>IF(AC89="","",MAX(AC89+'01_Setup'!$B$10,'01_Setup'!$B$5))</f>
        <v/>
      </c>
      <c r="AJ89" s="28" t="str">
        <f>IF(OR(U89="",AI89="",W89="",X89=""),"",U89*(1+W89)^(AI89-'01_Setup'!$B$5)*(1+X89))</f>
        <v/>
      </c>
      <c r="AK89" s="25" t="str">
        <f>IF(Y89="","",Y89+'01_Setup'!$B$11)</f>
        <v/>
      </c>
      <c r="AL89" s="28" t="str">
        <f>IF(OR(U89="",AK89="",W89="",X89=""),"",U89*(1+W89)^(AK89-'01_Setup'!$B$5)*(1+X89))</f>
        <v/>
      </c>
      <c r="AM89" s="25" t="str">
        <f>IF(AA89="","",AA89+'01_Setup'!$B$11)</f>
        <v/>
      </c>
      <c r="AN89" s="28" t="str">
        <f>IF(OR(U89="",AM89="",W89="",X89=""),"",U89*(1+W89)^(AM89-'01_Setup'!$B$5)*(1+X89))</f>
        <v/>
      </c>
      <c r="AO89" s="25" t="str">
        <f>IF(AC89="","",AC89+'01_Setup'!$B$11)</f>
        <v/>
      </c>
      <c r="AP89" s="28" t="str">
        <f>IF(OR(U89="",AO89="",W89="",X89=""),"",U89*(1+W89)^(AO89-'01_Setup'!$B$5)*(1+X89))</f>
        <v/>
      </c>
      <c r="AQ89" s="22"/>
      <c r="AR89" s="25" t="str">
        <f>IF(OR(G89="",H89=""),"",IFERROR(VLOOKUP(G89&amp;"|"&amp;H89,'15_Lifecycle_Library'!$A$7:$K$35,5,FALSE),""))</f>
        <v/>
      </c>
      <c r="AS89" s="26" t="str">
        <f t="shared" si="17"/>
        <v/>
      </c>
      <c r="AT89" s="21"/>
      <c r="AU89" s="21"/>
      <c r="AV89" s="21"/>
    </row>
    <row r="90" spans="1:48">
      <c r="A90" s="25" t="str">
        <f t="shared" si="12"/>
        <v/>
      </c>
      <c r="B90" s="21"/>
      <c r="C90" s="21"/>
      <c r="D90" s="25" t="str">
        <f>IF(C90="","",IFERROR(VLOOKUP(C90,'01_Setup'!$B$19:$D$28,2,FALSE)&amp;"",""))</f>
        <v/>
      </c>
      <c r="E90" s="25" t="str">
        <f>IF(C90="","",IFERROR(VLOOKUP(C90,'01_Setup'!$B$19:$D$28,3,FALSE),""))</f>
        <v/>
      </c>
      <c r="F90" s="21"/>
      <c r="G90" s="21"/>
      <c r="H90" s="21"/>
      <c r="I90" s="21"/>
      <c r="J90" s="21"/>
      <c r="K90" s="21"/>
      <c r="L90" s="22"/>
      <c r="M90" s="21"/>
      <c r="N90" s="25" t="str">
        <f>IF(OR(G90="",H90=""),"",IFERROR(VLOOKUP(G90&amp;"|"&amp;H90,'15_Lifecycle_Library'!$A$7:$K$35,4,FALSE),""))</f>
        <v/>
      </c>
      <c r="O90" s="21"/>
      <c r="P90" s="25" t="str">
        <f t="shared" si="13"/>
        <v/>
      </c>
      <c r="Q90" s="21"/>
      <c r="R90" s="25" t="str">
        <f>IF(Q90="","",IFERROR(VLOOKUP(Q90,'16_Assumptions'!$A$15:$D$19,4,FALSE),0))</f>
        <v/>
      </c>
      <c r="S90" s="25" t="str">
        <f>IF(C90="","",IF(M90&lt;&gt;"",M90,IF(L90&lt;&gt;"",('01_Setup'!$B$6-L90)/365.25,"")))</f>
        <v/>
      </c>
      <c r="T90" s="25" t="str">
        <f t="shared" si="14"/>
        <v/>
      </c>
      <c r="U90" s="23"/>
      <c r="V90" s="25" t="str">
        <f>IF(OR(G90="",H90=""),"",IFERROR(VLOOKUP(G90&amp;"|"&amp;H90,'15_Lifecycle_Library'!$A$7:$K$35,6,FALSE),""))</f>
        <v/>
      </c>
      <c r="W90" s="27" t="str">
        <f>IF(V90="","",IFERROR(VLOOKUP(V90,'01_Setup'!$H$5:$I$9,2,FALSE),""))</f>
        <v/>
      </c>
      <c r="X90" s="27" t="str">
        <f>IF(C90="","",IF(OR(G90="",H90=""),'01_Setup'!$B$12,IFERROR(VLOOKUP(G90&amp;"|"&amp;H90,'15_Lifecycle_Library'!$A$7:$K$35,7,FALSE),'01_Setup'!$B$12)))</f>
        <v/>
      </c>
      <c r="Y90" s="25" t="str">
        <f>IF(T90="","",'01_Setup'!$B$5+ROUNDUP(T90,0))</f>
        <v/>
      </c>
      <c r="Z90" s="28" t="str">
        <f>IF(OR(U90="",Y90="",W90="",X90=""),"",U90*(1+W90)^(Y90-'01_Setup'!$B$5)*(1+X90))</f>
        <v/>
      </c>
      <c r="AA90" s="25" t="str">
        <f t="shared" si="15"/>
        <v/>
      </c>
      <c r="AB90" s="28" t="str">
        <f>IF(OR(U90="",AA90="",W90="",X90=""),"",U90*(1+W90)^(AA90-'01_Setup'!$B$5)*(1+X90))</f>
        <v/>
      </c>
      <c r="AC90" s="25" t="str">
        <f t="shared" si="16"/>
        <v/>
      </c>
      <c r="AD90" s="28" t="str">
        <f>IF(OR(U90="",AC90="",W90="",X90=""),"",U90*(1+W90)^(AC90-'01_Setup'!$B$5)*(1+X90))</f>
        <v/>
      </c>
      <c r="AE90" s="25" t="str">
        <f>IF(Y90="","",MAX(Y90+'01_Setup'!$B$10,'01_Setup'!$B$5))</f>
        <v/>
      </c>
      <c r="AF90" s="28" t="str">
        <f>IF(OR(U90="",AE90="",W90="",X90=""),"",U90*(1+W90)^(AE90-'01_Setup'!$B$5)*(1+X90))</f>
        <v/>
      </c>
      <c r="AG90" s="25" t="str">
        <f>IF(AA90="","",MAX(AA90+'01_Setup'!$B$10,'01_Setup'!$B$5))</f>
        <v/>
      </c>
      <c r="AH90" s="28" t="str">
        <f>IF(OR(U90="",AG90="",W90="",X90=""),"",U90*(1+W90)^(AG90-'01_Setup'!$B$5)*(1+X90))</f>
        <v/>
      </c>
      <c r="AI90" s="25" t="str">
        <f>IF(AC90="","",MAX(AC90+'01_Setup'!$B$10,'01_Setup'!$B$5))</f>
        <v/>
      </c>
      <c r="AJ90" s="28" t="str">
        <f>IF(OR(U90="",AI90="",W90="",X90=""),"",U90*(1+W90)^(AI90-'01_Setup'!$B$5)*(1+X90))</f>
        <v/>
      </c>
      <c r="AK90" s="25" t="str">
        <f>IF(Y90="","",Y90+'01_Setup'!$B$11)</f>
        <v/>
      </c>
      <c r="AL90" s="28" t="str">
        <f>IF(OR(U90="",AK90="",W90="",X90=""),"",U90*(1+W90)^(AK90-'01_Setup'!$B$5)*(1+X90))</f>
        <v/>
      </c>
      <c r="AM90" s="25" t="str">
        <f>IF(AA90="","",AA90+'01_Setup'!$B$11)</f>
        <v/>
      </c>
      <c r="AN90" s="28" t="str">
        <f>IF(OR(U90="",AM90="",W90="",X90=""),"",U90*(1+W90)^(AM90-'01_Setup'!$B$5)*(1+X90))</f>
        <v/>
      </c>
      <c r="AO90" s="25" t="str">
        <f>IF(AC90="","",AC90+'01_Setup'!$B$11)</f>
        <v/>
      </c>
      <c r="AP90" s="28" t="str">
        <f>IF(OR(U90="",AO90="",W90="",X90=""),"",U90*(1+W90)^(AO90-'01_Setup'!$B$5)*(1+X90))</f>
        <v/>
      </c>
      <c r="AQ90" s="22"/>
      <c r="AR90" s="25" t="str">
        <f>IF(OR(G90="",H90=""),"",IFERROR(VLOOKUP(G90&amp;"|"&amp;H90,'15_Lifecycle_Library'!$A$7:$K$35,5,FALSE),""))</f>
        <v/>
      </c>
      <c r="AS90" s="26" t="str">
        <f t="shared" si="17"/>
        <v/>
      </c>
      <c r="AT90" s="21"/>
      <c r="AU90" s="21"/>
      <c r="AV90" s="21"/>
    </row>
    <row r="91" spans="1:48">
      <c r="A91" s="25" t="str">
        <f t="shared" si="12"/>
        <v/>
      </c>
      <c r="B91" s="21"/>
      <c r="C91" s="21"/>
      <c r="D91" s="25" t="str">
        <f>IF(C91="","",IFERROR(VLOOKUP(C91,'01_Setup'!$B$19:$D$28,2,FALSE)&amp;"",""))</f>
        <v/>
      </c>
      <c r="E91" s="25" t="str">
        <f>IF(C91="","",IFERROR(VLOOKUP(C91,'01_Setup'!$B$19:$D$28,3,FALSE),""))</f>
        <v/>
      </c>
      <c r="F91" s="21"/>
      <c r="G91" s="21"/>
      <c r="H91" s="21"/>
      <c r="I91" s="21"/>
      <c r="J91" s="21"/>
      <c r="K91" s="21"/>
      <c r="L91" s="22"/>
      <c r="M91" s="21"/>
      <c r="N91" s="25" t="str">
        <f>IF(OR(G91="",H91=""),"",IFERROR(VLOOKUP(G91&amp;"|"&amp;H91,'15_Lifecycle_Library'!$A$7:$K$35,4,FALSE),""))</f>
        <v/>
      </c>
      <c r="O91" s="21"/>
      <c r="P91" s="25" t="str">
        <f t="shared" si="13"/>
        <v/>
      </c>
      <c r="Q91" s="21"/>
      <c r="R91" s="25" t="str">
        <f>IF(Q91="","",IFERROR(VLOOKUP(Q91,'16_Assumptions'!$A$15:$D$19,4,FALSE),0))</f>
        <v/>
      </c>
      <c r="S91" s="25" t="str">
        <f>IF(C91="","",IF(M91&lt;&gt;"",M91,IF(L91&lt;&gt;"",('01_Setup'!$B$6-L91)/365.25,"")))</f>
        <v/>
      </c>
      <c r="T91" s="25" t="str">
        <f t="shared" si="14"/>
        <v/>
      </c>
      <c r="U91" s="23"/>
      <c r="V91" s="25" t="str">
        <f>IF(OR(G91="",H91=""),"",IFERROR(VLOOKUP(G91&amp;"|"&amp;H91,'15_Lifecycle_Library'!$A$7:$K$35,6,FALSE),""))</f>
        <v/>
      </c>
      <c r="W91" s="27" t="str">
        <f>IF(V91="","",IFERROR(VLOOKUP(V91,'01_Setup'!$H$5:$I$9,2,FALSE),""))</f>
        <v/>
      </c>
      <c r="X91" s="27" t="str">
        <f>IF(C91="","",IF(OR(G91="",H91=""),'01_Setup'!$B$12,IFERROR(VLOOKUP(G91&amp;"|"&amp;H91,'15_Lifecycle_Library'!$A$7:$K$35,7,FALSE),'01_Setup'!$B$12)))</f>
        <v/>
      </c>
      <c r="Y91" s="25" t="str">
        <f>IF(T91="","",'01_Setup'!$B$5+ROUNDUP(T91,0))</f>
        <v/>
      </c>
      <c r="Z91" s="28" t="str">
        <f>IF(OR(U91="",Y91="",W91="",X91=""),"",U91*(1+W91)^(Y91-'01_Setup'!$B$5)*(1+X91))</f>
        <v/>
      </c>
      <c r="AA91" s="25" t="str">
        <f t="shared" si="15"/>
        <v/>
      </c>
      <c r="AB91" s="28" t="str">
        <f>IF(OR(U91="",AA91="",W91="",X91=""),"",U91*(1+W91)^(AA91-'01_Setup'!$B$5)*(1+X91))</f>
        <v/>
      </c>
      <c r="AC91" s="25" t="str">
        <f t="shared" si="16"/>
        <v/>
      </c>
      <c r="AD91" s="28" t="str">
        <f>IF(OR(U91="",AC91="",W91="",X91=""),"",U91*(1+W91)^(AC91-'01_Setup'!$B$5)*(1+X91))</f>
        <v/>
      </c>
      <c r="AE91" s="25" t="str">
        <f>IF(Y91="","",MAX(Y91+'01_Setup'!$B$10,'01_Setup'!$B$5))</f>
        <v/>
      </c>
      <c r="AF91" s="28" t="str">
        <f>IF(OR(U91="",AE91="",W91="",X91=""),"",U91*(1+W91)^(AE91-'01_Setup'!$B$5)*(1+X91))</f>
        <v/>
      </c>
      <c r="AG91" s="25" t="str">
        <f>IF(AA91="","",MAX(AA91+'01_Setup'!$B$10,'01_Setup'!$B$5))</f>
        <v/>
      </c>
      <c r="AH91" s="28" t="str">
        <f>IF(OR(U91="",AG91="",W91="",X91=""),"",U91*(1+W91)^(AG91-'01_Setup'!$B$5)*(1+X91))</f>
        <v/>
      </c>
      <c r="AI91" s="25" t="str">
        <f>IF(AC91="","",MAX(AC91+'01_Setup'!$B$10,'01_Setup'!$B$5))</f>
        <v/>
      </c>
      <c r="AJ91" s="28" t="str">
        <f>IF(OR(U91="",AI91="",W91="",X91=""),"",U91*(1+W91)^(AI91-'01_Setup'!$B$5)*(1+X91))</f>
        <v/>
      </c>
      <c r="AK91" s="25" t="str">
        <f>IF(Y91="","",Y91+'01_Setup'!$B$11)</f>
        <v/>
      </c>
      <c r="AL91" s="28" t="str">
        <f>IF(OR(U91="",AK91="",W91="",X91=""),"",U91*(1+W91)^(AK91-'01_Setup'!$B$5)*(1+X91))</f>
        <v/>
      </c>
      <c r="AM91" s="25" t="str">
        <f>IF(AA91="","",AA91+'01_Setup'!$B$11)</f>
        <v/>
      </c>
      <c r="AN91" s="28" t="str">
        <f>IF(OR(U91="",AM91="",W91="",X91=""),"",U91*(1+W91)^(AM91-'01_Setup'!$B$5)*(1+X91))</f>
        <v/>
      </c>
      <c r="AO91" s="25" t="str">
        <f>IF(AC91="","",AC91+'01_Setup'!$B$11)</f>
        <v/>
      </c>
      <c r="AP91" s="28" t="str">
        <f>IF(OR(U91="",AO91="",W91="",X91=""),"",U91*(1+W91)^(AO91-'01_Setup'!$B$5)*(1+X91))</f>
        <v/>
      </c>
      <c r="AQ91" s="22"/>
      <c r="AR91" s="25" t="str">
        <f>IF(OR(G91="",H91=""),"",IFERROR(VLOOKUP(G91&amp;"|"&amp;H91,'15_Lifecycle_Library'!$A$7:$K$35,5,FALSE),""))</f>
        <v/>
      </c>
      <c r="AS91" s="26" t="str">
        <f t="shared" si="17"/>
        <v/>
      </c>
      <c r="AT91" s="21"/>
      <c r="AU91" s="21"/>
      <c r="AV91" s="21"/>
    </row>
    <row r="92" spans="1:48">
      <c r="A92" s="25" t="str">
        <f t="shared" si="12"/>
        <v/>
      </c>
      <c r="B92" s="21"/>
      <c r="C92" s="21"/>
      <c r="D92" s="25" t="str">
        <f>IF(C92="","",IFERROR(VLOOKUP(C92,'01_Setup'!$B$19:$D$28,2,FALSE)&amp;"",""))</f>
        <v/>
      </c>
      <c r="E92" s="25" t="str">
        <f>IF(C92="","",IFERROR(VLOOKUP(C92,'01_Setup'!$B$19:$D$28,3,FALSE),""))</f>
        <v/>
      </c>
      <c r="F92" s="21"/>
      <c r="G92" s="21"/>
      <c r="H92" s="21"/>
      <c r="I92" s="21"/>
      <c r="J92" s="21"/>
      <c r="K92" s="21"/>
      <c r="L92" s="22"/>
      <c r="M92" s="21"/>
      <c r="N92" s="25" t="str">
        <f>IF(OR(G92="",H92=""),"",IFERROR(VLOOKUP(G92&amp;"|"&amp;H92,'15_Lifecycle_Library'!$A$7:$K$35,4,FALSE),""))</f>
        <v/>
      </c>
      <c r="O92" s="21"/>
      <c r="P92" s="25" t="str">
        <f t="shared" si="13"/>
        <v/>
      </c>
      <c r="Q92" s="21"/>
      <c r="R92" s="25" t="str">
        <f>IF(Q92="","",IFERROR(VLOOKUP(Q92,'16_Assumptions'!$A$15:$D$19,4,FALSE),0))</f>
        <v/>
      </c>
      <c r="S92" s="25" t="str">
        <f>IF(C92="","",IF(M92&lt;&gt;"",M92,IF(L92&lt;&gt;"",('01_Setup'!$B$6-L92)/365.25,"")))</f>
        <v/>
      </c>
      <c r="T92" s="25" t="str">
        <f t="shared" si="14"/>
        <v/>
      </c>
      <c r="U92" s="23"/>
      <c r="V92" s="25" t="str">
        <f>IF(OR(G92="",H92=""),"",IFERROR(VLOOKUP(G92&amp;"|"&amp;H92,'15_Lifecycle_Library'!$A$7:$K$35,6,FALSE),""))</f>
        <v/>
      </c>
      <c r="W92" s="27" t="str">
        <f>IF(V92="","",IFERROR(VLOOKUP(V92,'01_Setup'!$H$5:$I$9,2,FALSE),""))</f>
        <v/>
      </c>
      <c r="X92" s="27" t="str">
        <f>IF(C92="","",IF(OR(G92="",H92=""),'01_Setup'!$B$12,IFERROR(VLOOKUP(G92&amp;"|"&amp;H92,'15_Lifecycle_Library'!$A$7:$K$35,7,FALSE),'01_Setup'!$B$12)))</f>
        <v/>
      </c>
      <c r="Y92" s="25" t="str">
        <f>IF(T92="","",'01_Setup'!$B$5+ROUNDUP(T92,0))</f>
        <v/>
      </c>
      <c r="Z92" s="28" t="str">
        <f>IF(OR(U92="",Y92="",W92="",X92=""),"",U92*(1+W92)^(Y92-'01_Setup'!$B$5)*(1+X92))</f>
        <v/>
      </c>
      <c r="AA92" s="25" t="str">
        <f t="shared" si="15"/>
        <v/>
      </c>
      <c r="AB92" s="28" t="str">
        <f>IF(OR(U92="",AA92="",W92="",X92=""),"",U92*(1+W92)^(AA92-'01_Setup'!$B$5)*(1+X92))</f>
        <v/>
      </c>
      <c r="AC92" s="25" t="str">
        <f t="shared" si="16"/>
        <v/>
      </c>
      <c r="AD92" s="28" t="str">
        <f>IF(OR(U92="",AC92="",W92="",X92=""),"",U92*(1+W92)^(AC92-'01_Setup'!$B$5)*(1+X92))</f>
        <v/>
      </c>
      <c r="AE92" s="25" t="str">
        <f>IF(Y92="","",MAX(Y92+'01_Setup'!$B$10,'01_Setup'!$B$5))</f>
        <v/>
      </c>
      <c r="AF92" s="28" t="str">
        <f>IF(OR(U92="",AE92="",W92="",X92=""),"",U92*(1+W92)^(AE92-'01_Setup'!$B$5)*(1+X92))</f>
        <v/>
      </c>
      <c r="AG92" s="25" t="str">
        <f>IF(AA92="","",MAX(AA92+'01_Setup'!$B$10,'01_Setup'!$B$5))</f>
        <v/>
      </c>
      <c r="AH92" s="28" t="str">
        <f>IF(OR(U92="",AG92="",W92="",X92=""),"",U92*(1+W92)^(AG92-'01_Setup'!$B$5)*(1+X92))</f>
        <v/>
      </c>
      <c r="AI92" s="25" t="str">
        <f>IF(AC92="","",MAX(AC92+'01_Setup'!$B$10,'01_Setup'!$B$5))</f>
        <v/>
      </c>
      <c r="AJ92" s="28" t="str">
        <f>IF(OR(U92="",AI92="",W92="",X92=""),"",U92*(1+W92)^(AI92-'01_Setup'!$B$5)*(1+X92))</f>
        <v/>
      </c>
      <c r="AK92" s="25" t="str">
        <f>IF(Y92="","",Y92+'01_Setup'!$B$11)</f>
        <v/>
      </c>
      <c r="AL92" s="28" t="str">
        <f>IF(OR(U92="",AK92="",W92="",X92=""),"",U92*(1+W92)^(AK92-'01_Setup'!$B$5)*(1+X92))</f>
        <v/>
      </c>
      <c r="AM92" s="25" t="str">
        <f>IF(AA92="","",AA92+'01_Setup'!$B$11)</f>
        <v/>
      </c>
      <c r="AN92" s="28" t="str">
        <f>IF(OR(U92="",AM92="",W92="",X92=""),"",U92*(1+W92)^(AM92-'01_Setup'!$B$5)*(1+X92))</f>
        <v/>
      </c>
      <c r="AO92" s="25" t="str">
        <f>IF(AC92="","",AC92+'01_Setup'!$B$11)</f>
        <v/>
      </c>
      <c r="AP92" s="28" t="str">
        <f>IF(OR(U92="",AO92="",W92="",X92=""),"",U92*(1+W92)^(AO92-'01_Setup'!$B$5)*(1+X92))</f>
        <v/>
      </c>
      <c r="AQ92" s="22"/>
      <c r="AR92" s="25" t="str">
        <f>IF(OR(G92="",H92=""),"",IFERROR(VLOOKUP(G92&amp;"|"&amp;H92,'15_Lifecycle_Library'!$A$7:$K$35,5,FALSE),""))</f>
        <v/>
      </c>
      <c r="AS92" s="26" t="str">
        <f t="shared" si="17"/>
        <v/>
      </c>
      <c r="AT92" s="21"/>
      <c r="AU92" s="21"/>
      <c r="AV92" s="21"/>
    </row>
    <row r="93" spans="1:48">
      <c r="A93" s="25" t="str">
        <f t="shared" si="12"/>
        <v/>
      </c>
      <c r="B93" s="21"/>
      <c r="C93" s="21"/>
      <c r="D93" s="25" t="str">
        <f>IF(C93="","",IFERROR(VLOOKUP(C93,'01_Setup'!$B$19:$D$28,2,FALSE)&amp;"",""))</f>
        <v/>
      </c>
      <c r="E93" s="25" t="str">
        <f>IF(C93="","",IFERROR(VLOOKUP(C93,'01_Setup'!$B$19:$D$28,3,FALSE),""))</f>
        <v/>
      </c>
      <c r="F93" s="21"/>
      <c r="G93" s="21"/>
      <c r="H93" s="21"/>
      <c r="I93" s="21"/>
      <c r="J93" s="21"/>
      <c r="K93" s="21"/>
      <c r="L93" s="22"/>
      <c r="M93" s="21"/>
      <c r="N93" s="25" t="str">
        <f>IF(OR(G93="",H93=""),"",IFERROR(VLOOKUP(G93&amp;"|"&amp;H93,'15_Lifecycle_Library'!$A$7:$K$35,4,FALSE),""))</f>
        <v/>
      </c>
      <c r="O93" s="21"/>
      <c r="P93" s="25" t="str">
        <f t="shared" si="13"/>
        <v/>
      </c>
      <c r="Q93" s="21"/>
      <c r="R93" s="25" t="str">
        <f>IF(Q93="","",IFERROR(VLOOKUP(Q93,'16_Assumptions'!$A$15:$D$19,4,FALSE),0))</f>
        <v/>
      </c>
      <c r="S93" s="25" t="str">
        <f>IF(C93="","",IF(M93&lt;&gt;"",M93,IF(L93&lt;&gt;"",('01_Setup'!$B$6-L93)/365.25,"")))</f>
        <v/>
      </c>
      <c r="T93" s="25" t="str">
        <f t="shared" si="14"/>
        <v/>
      </c>
      <c r="U93" s="23"/>
      <c r="V93" s="25" t="str">
        <f>IF(OR(G93="",H93=""),"",IFERROR(VLOOKUP(G93&amp;"|"&amp;H93,'15_Lifecycle_Library'!$A$7:$K$35,6,FALSE),""))</f>
        <v/>
      </c>
      <c r="W93" s="27" t="str">
        <f>IF(V93="","",IFERROR(VLOOKUP(V93,'01_Setup'!$H$5:$I$9,2,FALSE),""))</f>
        <v/>
      </c>
      <c r="X93" s="27" t="str">
        <f>IF(C93="","",IF(OR(G93="",H93=""),'01_Setup'!$B$12,IFERROR(VLOOKUP(G93&amp;"|"&amp;H93,'15_Lifecycle_Library'!$A$7:$K$35,7,FALSE),'01_Setup'!$B$12)))</f>
        <v/>
      </c>
      <c r="Y93" s="25" t="str">
        <f>IF(T93="","",'01_Setup'!$B$5+ROUNDUP(T93,0))</f>
        <v/>
      </c>
      <c r="Z93" s="28" t="str">
        <f>IF(OR(U93="",Y93="",W93="",X93=""),"",U93*(1+W93)^(Y93-'01_Setup'!$B$5)*(1+X93))</f>
        <v/>
      </c>
      <c r="AA93" s="25" t="str">
        <f t="shared" si="15"/>
        <v/>
      </c>
      <c r="AB93" s="28" t="str">
        <f>IF(OR(U93="",AA93="",W93="",X93=""),"",U93*(1+W93)^(AA93-'01_Setup'!$B$5)*(1+X93))</f>
        <v/>
      </c>
      <c r="AC93" s="25" t="str">
        <f t="shared" si="16"/>
        <v/>
      </c>
      <c r="AD93" s="28" t="str">
        <f>IF(OR(U93="",AC93="",W93="",X93=""),"",U93*(1+W93)^(AC93-'01_Setup'!$B$5)*(1+X93))</f>
        <v/>
      </c>
      <c r="AE93" s="25" t="str">
        <f>IF(Y93="","",MAX(Y93+'01_Setup'!$B$10,'01_Setup'!$B$5))</f>
        <v/>
      </c>
      <c r="AF93" s="28" t="str">
        <f>IF(OR(U93="",AE93="",W93="",X93=""),"",U93*(1+W93)^(AE93-'01_Setup'!$B$5)*(1+X93))</f>
        <v/>
      </c>
      <c r="AG93" s="25" t="str">
        <f>IF(AA93="","",MAX(AA93+'01_Setup'!$B$10,'01_Setup'!$B$5))</f>
        <v/>
      </c>
      <c r="AH93" s="28" t="str">
        <f>IF(OR(U93="",AG93="",W93="",X93=""),"",U93*(1+W93)^(AG93-'01_Setup'!$B$5)*(1+X93))</f>
        <v/>
      </c>
      <c r="AI93" s="25" t="str">
        <f>IF(AC93="","",MAX(AC93+'01_Setup'!$B$10,'01_Setup'!$B$5))</f>
        <v/>
      </c>
      <c r="AJ93" s="28" t="str">
        <f>IF(OR(U93="",AI93="",W93="",X93=""),"",U93*(1+W93)^(AI93-'01_Setup'!$B$5)*(1+X93))</f>
        <v/>
      </c>
      <c r="AK93" s="25" t="str">
        <f>IF(Y93="","",Y93+'01_Setup'!$B$11)</f>
        <v/>
      </c>
      <c r="AL93" s="28" t="str">
        <f>IF(OR(U93="",AK93="",W93="",X93=""),"",U93*(1+W93)^(AK93-'01_Setup'!$B$5)*(1+X93))</f>
        <v/>
      </c>
      <c r="AM93" s="25" t="str">
        <f>IF(AA93="","",AA93+'01_Setup'!$B$11)</f>
        <v/>
      </c>
      <c r="AN93" s="28" t="str">
        <f>IF(OR(U93="",AM93="",W93="",X93=""),"",U93*(1+W93)^(AM93-'01_Setup'!$B$5)*(1+X93))</f>
        <v/>
      </c>
      <c r="AO93" s="25" t="str">
        <f>IF(AC93="","",AC93+'01_Setup'!$B$11)</f>
        <v/>
      </c>
      <c r="AP93" s="28" t="str">
        <f>IF(OR(U93="",AO93="",W93="",X93=""),"",U93*(1+W93)^(AO93-'01_Setup'!$B$5)*(1+X93))</f>
        <v/>
      </c>
      <c r="AQ93" s="22"/>
      <c r="AR93" s="25" t="str">
        <f>IF(OR(G93="",H93=""),"",IFERROR(VLOOKUP(G93&amp;"|"&amp;H93,'15_Lifecycle_Library'!$A$7:$K$35,5,FALSE),""))</f>
        <v/>
      </c>
      <c r="AS93" s="26" t="str">
        <f t="shared" si="17"/>
        <v/>
      </c>
      <c r="AT93" s="21"/>
      <c r="AU93" s="21"/>
      <c r="AV93" s="21"/>
    </row>
    <row r="94" spans="1:48">
      <c r="A94" s="25" t="str">
        <f t="shared" si="12"/>
        <v/>
      </c>
      <c r="B94" s="21"/>
      <c r="C94" s="21"/>
      <c r="D94" s="25" t="str">
        <f>IF(C94="","",IFERROR(VLOOKUP(C94,'01_Setup'!$B$19:$D$28,2,FALSE)&amp;"",""))</f>
        <v/>
      </c>
      <c r="E94" s="25" t="str">
        <f>IF(C94="","",IFERROR(VLOOKUP(C94,'01_Setup'!$B$19:$D$28,3,FALSE),""))</f>
        <v/>
      </c>
      <c r="F94" s="21"/>
      <c r="G94" s="21"/>
      <c r="H94" s="21"/>
      <c r="I94" s="21"/>
      <c r="J94" s="21"/>
      <c r="K94" s="21"/>
      <c r="L94" s="22"/>
      <c r="M94" s="21"/>
      <c r="N94" s="25" t="str">
        <f>IF(OR(G94="",H94=""),"",IFERROR(VLOOKUP(G94&amp;"|"&amp;H94,'15_Lifecycle_Library'!$A$7:$K$35,4,FALSE),""))</f>
        <v/>
      </c>
      <c r="O94" s="21"/>
      <c r="P94" s="25" t="str">
        <f t="shared" si="13"/>
        <v/>
      </c>
      <c r="Q94" s="21"/>
      <c r="R94" s="25" t="str">
        <f>IF(Q94="","",IFERROR(VLOOKUP(Q94,'16_Assumptions'!$A$15:$D$19,4,FALSE),0))</f>
        <v/>
      </c>
      <c r="S94" s="25" t="str">
        <f>IF(C94="","",IF(M94&lt;&gt;"",M94,IF(L94&lt;&gt;"",('01_Setup'!$B$6-L94)/365.25,"")))</f>
        <v/>
      </c>
      <c r="T94" s="25" t="str">
        <f t="shared" si="14"/>
        <v/>
      </c>
      <c r="U94" s="23"/>
      <c r="V94" s="25" t="str">
        <f>IF(OR(G94="",H94=""),"",IFERROR(VLOOKUP(G94&amp;"|"&amp;H94,'15_Lifecycle_Library'!$A$7:$K$35,6,FALSE),""))</f>
        <v/>
      </c>
      <c r="W94" s="27" t="str">
        <f>IF(V94="","",IFERROR(VLOOKUP(V94,'01_Setup'!$H$5:$I$9,2,FALSE),""))</f>
        <v/>
      </c>
      <c r="X94" s="27" t="str">
        <f>IF(C94="","",IF(OR(G94="",H94=""),'01_Setup'!$B$12,IFERROR(VLOOKUP(G94&amp;"|"&amp;H94,'15_Lifecycle_Library'!$A$7:$K$35,7,FALSE),'01_Setup'!$B$12)))</f>
        <v/>
      </c>
      <c r="Y94" s="25" t="str">
        <f>IF(T94="","",'01_Setup'!$B$5+ROUNDUP(T94,0))</f>
        <v/>
      </c>
      <c r="Z94" s="28" t="str">
        <f>IF(OR(U94="",Y94="",W94="",X94=""),"",U94*(1+W94)^(Y94-'01_Setup'!$B$5)*(1+X94))</f>
        <v/>
      </c>
      <c r="AA94" s="25" t="str">
        <f t="shared" si="15"/>
        <v/>
      </c>
      <c r="AB94" s="28" t="str">
        <f>IF(OR(U94="",AA94="",W94="",X94=""),"",U94*(1+W94)^(AA94-'01_Setup'!$B$5)*(1+X94))</f>
        <v/>
      </c>
      <c r="AC94" s="25" t="str">
        <f t="shared" si="16"/>
        <v/>
      </c>
      <c r="AD94" s="28" t="str">
        <f>IF(OR(U94="",AC94="",W94="",X94=""),"",U94*(1+W94)^(AC94-'01_Setup'!$B$5)*(1+X94))</f>
        <v/>
      </c>
      <c r="AE94" s="25" t="str">
        <f>IF(Y94="","",MAX(Y94+'01_Setup'!$B$10,'01_Setup'!$B$5))</f>
        <v/>
      </c>
      <c r="AF94" s="28" t="str">
        <f>IF(OR(U94="",AE94="",W94="",X94=""),"",U94*(1+W94)^(AE94-'01_Setup'!$B$5)*(1+X94))</f>
        <v/>
      </c>
      <c r="AG94" s="25" t="str">
        <f>IF(AA94="","",MAX(AA94+'01_Setup'!$B$10,'01_Setup'!$B$5))</f>
        <v/>
      </c>
      <c r="AH94" s="28" t="str">
        <f>IF(OR(U94="",AG94="",W94="",X94=""),"",U94*(1+W94)^(AG94-'01_Setup'!$B$5)*(1+X94))</f>
        <v/>
      </c>
      <c r="AI94" s="25" t="str">
        <f>IF(AC94="","",MAX(AC94+'01_Setup'!$B$10,'01_Setup'!$B$5))</f>
        <v/>
      </c>
      <c r="AJ94" s="28" t="str">
        <f>IF(OR(U94="",AI94="",W94="",X94=""),"",U94*(1+W94)^(AI94-'01_Setup'!$B$5)*(1+X94))</f>
        <v/>
      </c>
      <c r="AK94" s="25" t="str">
        <f>IF(Y94="","",Y94+'01_Setup'!$B$11)</f>
        <v/>
      </c>
      <c r="AL94" s="28" t="str">
        <f>IF(OR(U94="",AK94="",W94="",X94=""),"",U94*(1+W94)^(AK94-'01_Setup'!$B$5)*(1+X94))</f>
        <v/>
      </c>
      <c r="AM94" s="25" t="str">
        <f>IF(AA94="","",AA94+'01_Setup'!$B$11)</f>
        <v/>
      </c>
      <c r="AN94" s="28" t="str">
        <f>IF(OR(U94="",AM94="",W94="",X94=""),"",U94*(1+W94)^(AM94-'01_Setup'!$B$5)*(1+X94))</f>
        <v/>
      </c>
      <c r="AO94" s="25" t="str">
        <f>IF(AC94="","",AC94+'01_Setup'!$B$11)</f>
        <v/>
      </c>
      <c r="AP94" s="28" t="str">
        <f>IF(OR(U94="",AO94="",W94="",X94=""),"",U94*(1+W94)^(AO94-'01_Setup'!$B$5)*(1+X94))</f>
        <v/>
      </c>
      <c r="AQ94" s="22"/>
      <c r="AR94" s="25" t="str">
        <f>IF(OR(G94="",H94=""),"",IFERROR(VLOOKUP(G94&amp;"|"&amp;H94,'15_Lifecycle_Library'!$A$7:$K$35,5,FALSE),""))</f>
        <v/>
      </c>
      <c r="AS94" s="26" t="str">
        <f t="shared" si="17"/>
        <v/>
      </c>
      <c r="AT94" s="21"/>
      <c r="AU94" s="21"/>
      <c r="AV94" s="21"/>
    </row>
    <row r="95" spans="1:48">
      <c r="A95" s="25" t="str">
        <f t="shared" si="12"/>
        <v/>
      </c>
      <c r="B95" s="21"/>
      <c r="C95" s="21"/>
      <c r="D95" s="25" t="str">
        <f>IF(C95="","",IFERROR(VLOOKUP(C95,'01_Setup'!$B$19:$D$28,2,FALSE)&amp;"",""))</f>
        <v/>
      </c>
      <c r="E95" s="25" t="str">
        <f>IF(C95="","",IFERROR(VLOOKUP(C95,'01_Setup'!$B$19:$D$28,3,FALSE),""))</f>
        <v/>
      </c>
      <c r="F95" s="21"/>
      <c r="G95" s="21"/>
      <c r="H95" s="21"/>
      <c r="I95" s="21"/>
      <c r="J95" s="21"/>
      <c r="K95" s="21"/>
      <c r="L95" s="22"/>
      <c r="M95" s="21"/>
      <c r="N95" s="25" t="str">
        <f>IF(OR(G95="",H95=""),"",IFERROR(VLOOKUP(G95&amp;"|"&amp;H95,'15_Lifecycle_Library'!$A$7:$K$35,4,FALSE),""))</f>
        <v/>
      </c>
      <c r="O95" s="21"/>
      <c r="P95" s="25" t="str">
        <f t="shared" si="13"/>
        <v/>
      </c>
      <c r="Q95" s="21"/>
      <c r="R95" s="25" t="str">
        <f>IF(Q95="","",IFERROR(VLOOKUP(Q95,'16_Assumptions'!$A$15:$D$19,4,FALSE),0))</f>
        <v/>
      </c>
      <c r="S95" s="25" t="str">
        <f>IF(C95="","",IF(M95&lt;&gt;"",M95,IF(L95&lt;&gt;"",('01_Setup'!$B$6-L95)/365.25,"")))</f>
        <v/>
      </c>
      <c r="T95" s="25" t="str">
        <f t="shared" si="14"/>
        <v/>
      </c>
      <c r="U95" s="23"/>
      <c r="V95" s="25" t="str">
        <f>IF(OR(G95="",H95=""),"",IFERROR(VLOOKUP(G95&amp;"|"&amp;H95,'15_Lifecycle_Library'!$A$7:$K$35,6,FALSE),""))</f>
        <v/>
      </c>
      <c r="W95" s="27" t="str">
        <f>IF(V95="","",IFERROR(VLOOKUP(V95,'01_Setup'!$H$5:$I$9,2,FALSE),""))</f>
        <v/>
      </c>
      <c r="X95" s="27" t="str">
        <f>IF(C95="","",IF(OR(G95="",H95=""),'01_Setup'!$B$12,IFERROR(VLOOKUP(G95&amp;"|"&amp;H95,'15_Lifecycle_Library'!$A$7:$K$35,7,FALSE),'01_Setup'!$B$12)))</f>
        <v/>
      </c>
      <c r="Y95" s="25" t="str">
        <f>IF(T95="","",'01_Setup'!$B$5+ROUNDUP(T95,0))</f>
        <v/>
      </c>
      <c r="Z95" s="28" t="str">
        <f>IF(OR(U95="",Y95="",W95="",X95=""),"",U95*(1+W95)^(Y95-'01_Setup'!$B$5)*(1+X95))</f>
        <v/>
      </c>
      <c r="AA95" s="25" t="str">
        <f t="shared" si="15"/>
        <v/>
      </c>
      <c r="AB95" s="28" t="str">
        <f>IF(OR(U95="",AA95="",W95="",X95=""),"",U95*(1+W95)^(AA95-'01_Setup'!$B$5)*(1+X95))</f>
        <v/>
      </c>
      <c r="AC95" s="25" t="str">
        <f t="shared" si="16"/>
        <v/>
      </c>
      <c r="AD95" s="28" t="str">
        <f>IF(OR(U95="",AC95="",W95="",X95=""),"",U95*(1+W95)^(AC95-'01_Setup'!$B$5)*(1+X95))</f>
        <v/>
      </c>
      <c r="AE95" s="25" t="str">
        <f>IF(Y95="","",MAX(Y95+'01_Setup'!$B$10,'01_Setup'!$B$5))</f>
        <v/>
      </c>
      <c r="AF95" s="28" t="str">
        <f>IF(OR(U95="",AE95="",W95="",X95=""),"",U95*(1+W95)^(AE95-'01_Setup'!$B$5)*(1+X95))</f>
        <v/>
      </c>
      <c r="AG95" s="25" t="str">
        <f>IF(AA95="","",MAX(AA95+'01_Setup'!$B$10,'01_Setup'!$B$5))</f>
        <v/>
      </c>
      <c r="AH95" s="28" t="str">
        <f>IF(OR(U95="",AG95="",W95="",X95=""),"",U95*(1+W95)^(AG95-'01_Setup'!$B$5)*(1+X95))</f>
        <v/>
      </c>
      <c r="AI95" s="25" t="str">
        <f>IF(AC95="","",MAX(AC95+'01_Setup'!$B$10,'01_Setup'!$B$5))</f>
        <v/>
      </c>
      <c r="AJ95" s="28" t="str">
        <f>IF(OR(U95="",AI95="",W95="",X95=""),"",U95*(1+W95)^(AI95-'01_Setup'!$B$5)*(1+X95))</f>
        <v/>
      </c>
      <c r="AK95" s="25" t="str">
        <f>IF(Y95="","",Y95+'01_Setup'!$B$11)</f>
        <v/>
      </c>
      <c r="AL95" s="28" t="str">
        <f>IF(OR(U95="",AK95="",W95="",X95=""),"",U95*(1+W95)^(AK95-'01_Setup'!$B$5)*(1+X95))</f>
        <v/>
      </c>
      <c r="AM95" s="25" t="str">
        <f>IF(AA95="","",AA95+'01_Setup'!$B$11)</f>
        <v/>
      </c>
      <c r="AN95" s="28" t="str">
        <f>IF(OR(U95="",AM95="",W95="",X95=""),"",U95*(1+W95)^(AM95-'01_Setup'!$B$5)*(1+X95))</f>
        <v/>
      </c>
      <c r="AO95" s="25" t="str">
        <f>IF(AC95="","",AC95+'01_Setup'!$B$11)</f>
        <v/>
      </c>
      <c r="AP95" s="28" t="str">
        <f>IF(OR(U95="",AO95="",W95="",X95=""),"",U95*(1+W95)^(AO95-'01_Setup'!$B$5)*(1+X95))</f>
        <v/>
      </c>
      <c r="AQ95" s="22"/>
      <c r="AR95" s="25" t="str">
        <f>IF(OR(G95="",H95=""),"",IFERROR(VLOOKUP(G95&amp;"|"&amp;H95,'15_Lifecycle_Library'!$A$7:$K$35,5,FALSE),""))</f>
        <v/>
      </c>
      <c r="AS95" s="26" t="str">
        <f t="shared" si="17"/>
        <v/>
      </c>
      <c r="AT95" s="21"/>
      <c r="AU95" s="21"/>
      <c r="AV95" s="21"/>
    </row>
    <row r="96" spans="1:48">
      <c r="A96" s="25" t="str">
        <f t="shared" si="12"/>
        <v/>
      </c>
      <c r="B96" s="21"/>
      <c r="C96" s="21"/>
      <c r="D96" s="25" t="str">
        <f>IF(C96="","",IFERROR(VLOOKUP(C96,'01_Setup'!$B$19:$D$28,2,FALSE)&amp;"",""))</f>
        <v/>
      </c>
      <c r="E96" s="25" t="str">
        <f>IF(C96="","",IFERROR(VLOOKUP(C96,'01_Setup'!$B$19:$D$28,3,FALSE),""))</f>
        <v/>
      </c>
      <c r="F96" s="21"/>
      <c r="G96" s="21"/>
      <c r="H96" s="21"/>
      <c r="I96" s="21"/>
      <c r="J96" s="21"/>
      <c r="K96" s="21"/>
      <c r="L96" s="22"/>
      <c r="M96" s="21"/>
      <c r="N96" s="25" t="str">
        <f>IF(OR(G96="",H96=""),"",IFERROR(VLOOKUP(G96&amp;"|"&amp;H96,'15_Lifecycle_Library'!$A$7:$K$35,4,FALSE),""))</f>
        <v/>
      </c>
      <c r="O96" s="21"/>
      <c r="P96" s="25" t="str">
        <f t="shared" si="13"/>
        <v/>
      </c>
      <c r="Q96" s="21"/>
      <c r="R96" s="25" t="str">
        <f>IF(Q96="","",IFERROR(VLOOKUP(Q96,'16_Assumptions'!$A$15:$D$19,4,FALSE),0))</f>
        <v/>
      </c>
      <c r="S96" s="25" t="str">
        <f>IF(C96="","",IF(M96&lt;&gt;"",M96,IF(L96&lt;&gt;"",('01_Setup'!$B$6-L96)/365.25,"")))</f>
        <v/>
      </c>
      <c r="T96" s="25" t="str">
        <f t="shared" si="14"/>
        <v/>
      </c>
      <c r="U96" s="23"/>
      <c r="V96" s="25" t="str">
        <f>IF(OR(G96="",H96=""),"",IFERROR(VLOOKUP(G96&amp;"|"&amp;H96,'15_Lifecycle_Library'!$A$7:$K$35,6,FALSE),""))</f>
        <v/>
      </c>
      <c r="W96" s="27" t="str">
        <f>IF(V96="","",IFERROR(VLOOKUP(V96,'01_Setup'!$H$5:$I$9,2,FALSE),""))</f>
        <v/>
      </c>
      <c r="X96" s="27" t="str">
        <f>IF(C96="","",IF(OR(G96="",H96=""),'01_Setup'!$B$12,IFERROR(VLOOKUP(G96&amp;"|"&amp;H96,'15_Lifecycle_Library'!$A$7:$K$35,7,FALSE),'01_Setup'!$B$12)))</f>
        <v/>
      </c>
      <c r="Y96" s="25" t="str">
        <f>IF(T96="","",'01_Setup'!$B$5+ROUNDUP(T96,0))</f>
        <v/>
      </c>
      <c r="Z96" s="28" t="str">
        <f>IF(OR(U96="",Y96="",W96="",X96=""),"",U96*(1+W96)^(Y96-'01_Setup'!$B$5)*(1+X96))</f>
        <v/>
      </c>
      <c r="AA96" s="25" t="str">
        <f t="shared" si="15"/>
        <v/>
      </c>
      <c r="AB96" s="28" t="str">
        <f>IF(OR(U96="",AA96="",W96="",X96=""),"",U96*(1+W96)^(AA96-'01_Setup'!$B$5)*(1+X96))</f>
        <v/>
      </c>
      <c r="AC96" s="25" t="str">
        <f t="shared" si="16"/>
        <v/>
      </c>
      <c r="AD96" s="28" t="str">
        <f>IF(OR(U96="",AC96="",W96="",X96=""),"",U96*(1+W96)^(AC96-'01_Setup'!$B$5)*(1+X96))</f>
        <v/>
      </c>
      <c r="AE96" s="25" t="str">
        <f>IF(Y96="","",MAX(Y96+'01_Setup'!$B$10,'01_Setup'!$B$5))</f>
        <v/>
      </c>
      <c r="AF96" s="28" t="str">
        <f>IF(OR(U96="",AE96="",W96="",X96=""),"",U96*(1+W96)^(AE96-'01_Setup'!$B$5)*(1+X96))</f>
        <v/>
      </c>
      <c r="AG96" s="25" t="str">
        <f>IF(AA96="","",MAX(AA96+'01_Setup'!$B$10,'01_Setup'!$B$5))</f>
        <v/>
      </c>
      <c r="AH96" s="28" t="str">
        <f>IF(OR(U96="",AG96="",W96="",X96=""),"",U96*(1+W96)^(AG96-'01_Setup'!$B$5)*(1+X96))</f>
        <v/>
      </c>
      <c r="AI96" s="25" t="str">
        <f>IF(AC96="","",MAX(AC96+'01_Setup'!$B$10,'01_Setup'!$B$5))</f>
        <v/>
      </c>
      <c r="AJ96" s="28" t="str">
        <f>IF(OR(U96="",AI96="",W96="",X96=""),"",U96*(1+W96)^(AI96-'01_Setup'!$B$5)*(1+X96))</f>
        <v/>
      </c>
      <c r="AK96" s="25" t="str">
        <f>IF(Y96="","",Y96+'01_Setup'!$B$11)</f>
        <v/>
      </c>
      <c r="AL96" s="28" t="str">
        <f>IF(OR(U96="",AK96="",W96="",X96=""),"",U96*(1+W96)^(AK96-'01_Setup'!$B$5)*(1+X96))</f>
        <v/>
      </c>
      <c r="AM96" s="25" t="str">
        <f>IF(AA96="","",AA96+'01_Setup'!$B$11)</f>
        <v/>
      </c>
      <c r="AN96" s="28" t="str">
        <f>IF(OR(U96="",AM96="",W96="",X96=""),"",U96*(1+W96)^(AM96-'01_Setup'!$B$5)*(1+X96))</f>
        <v/>
      </c>
      <c r="AO96" s="25" t="str">
        <f>IF(AC96="","",AC96+'01_Setup'!$B$11)</f>
        <v/>
      </c>
      <c r="AP96" s="28" t="str">
        <f>IF(OR(U96="",AO96="",W96="",X96=""),"",U96*(1+W96)^(AO96-'01_Setup'!$B$5)*(1+X96))</f>
        <v/>
      </c>
      <c r="AQ96" s="22"/>
      <c r="AR96" s="25" t="str">
        <f>IF(OR(G96="",H96=""),"",IFERROR(VLOOKUP(G96&amp;"|"&amp;H96,'15_Lifecycle_Library'!$A$7:$K$35,5,FALSE),""))</f>
        <v/>
      </c>
      <c r="AS96" s="26" t="str">
        <f t="shared" si="17"/>
        <v/>
      </c>
      <c r="AT96" s="21"/>
      <c r="AU96" s="21"/>
      <c r="AV96" s="21"/>
    </row>
    <row r="97" spans="1:48">
      <c r="A97" s="25" t="str">
        <f t="shared" si="12"/>
        <v/>
      </c>
      <c r="B97" s="21"/>
      <c r="C97" s="21"/>
      <c r="D97" s="25" t="str">
        <f>IF(C97="","",IFERROR(VLOOKUP(C97,'01_Setup'!$B$19:$D$28,2,FALSE)&amp;"",""))</f>
        <v/>
      </c>
      <c r="E97" s="25" t="str">
        <f>IF(C97="","",IFERROR(VLOOKUP(C97,'01_Setup'!$B$19:$D$28,3,FALSE),""))</f>
        <v/>
      </c>
      <c r="F97" s="21"/>
      <c r="G97" s="21"/>
      <c r="H97" s="21"/>
      <c r="I97" s="21"/>
      <c r="J97" s="21"/>
      <c r="K97" s="21"/>
      <c r="L97" s="22"/>
      <c r="M97" s="21"/>
      <c r="N97" s="25" t="str">
        <f>IF(OR(G97="",H97=""),"",IFERROR(VLOOKUP(G97&amp;"|"&amp;H97,'15_Lifecycle_Library'!$A$7:$K$35,4,FALSE),""))</f>
        <v/>
      </c>
      <c r="O97" s="21"/>
      <c r="P97" s="25" t="str">
        <f t="shared" si="13"/>
        <v/>
      </c>
      <c r="Q97" s="21"/>
      <c r="R97" s="25" t="str">
        <f>IF(Q97="","",IFERROR(VLOOKUP(Q97,'16_Assumptions'!$A$15:$D$19,4,FALSE),0))</f>
        <v/>
      </c>
      <c r="S97" s="25" t="str">
        <f>IF(C97="","",IF(M97&lt;&gt;"",M97,IF(L97&lt;&gt;"",('01_Setup'!$B$6-L97)/365.25,"")))</f>
        <v/>
      </c>
      <c r="T97" s="25" t="str">
        <f t="shared" si="14"/>
        <v/>
      </c>
      <c r="U97" s="23"/>
      <c r="V97" s="25" t="str">
        <f>IF(OR(G97="",H97=""),"",IFERROR(VLOOKUP(G97&amp;"|"&amp;H97,'15_Lifecycle_Library'!$A$7:$K$35,6,FALSE),""))</f>
        <v/>
      </c>
      <c r="W97" s="27" t="str">
        <f>IF(V97="","",IFERROR(VLOOKUP(V97,'01_Setup'!$H$5:$I$9,2,FALSE),""))</f>
        <v/>
      </c>
      <c r="X97" s="27" t="str">
        <f>IF(C97="","",IF(OR(G97="",H97=""),'01_Setup'!$B$12,IFERROR(VLOOKUP(G97&amp;"|"&amp;H97,'15_Lifecycle_Library'!$A$7:$K$35,7,FALSE),'01_Setup'!$B$12)))</f>
        <v/>
      </c>
      <c r="Y97" s="25" t="str">
        <f>IF(T97="","",'01_Setup'!$B$5+ROUNDUP(T97,0))</f>
        <v/>
      </c>
      <c r="Z97" s="28" t="str">
        <f>IF(OR(U97="",Y97="",W97="",X97=""),"",U97*(1+W97)^(Y97-'01_Setup'!$B$5)*(1+X97))</f>
        <v/>
      </c>
      <c r="AA97" s="25" t="str">
        <f t="shared" si="15"/>
        <v/>
      </c>
      <c r="AB97" s="28" t="str">
        <f>IF(OR(U97="",AA97="",W97="",X97=""),"",U97*(1+W97)^(AA97-'01_Setup'!$B$5)*(1+X97))</f>
        <v/>
      </c>
      <c r="AC97" s="25" t="str">
        <f t="shared" si="16"/>
        <v/>
      </c>
      <c r="AD97" s="28" t="str">
        <f>IF(OR(U97="",AC97="",W97="",X97=""),"",U97*(1+W97)^(AC97-'01_Setup'!$B$5)*(1+X97))</f>
        <v/>
      </c>
      <c r="AE97" s="25" t="str">
        <f>IF(Y97="","",MAX(Y97+'01_Setup'!$B$10,'01_Setup'!$B$5))</f>
        <v/>
      </c>
      <c r="AF97" s="28" t="str">
        <f>IF(OR(U97="",AE97="",W97="",X97=""),"",U97*(1+W97)^(AE97-'01_Setup'!$B$5)*(1+X97))</f>
        <v/>
      </c>
      <c r="AG97" s="25" t="str">
        <f>IF(AA97="","",MAX(AA97+'01_Setup'!$B$10,'01_Setup'!$B$5))</f>
        <v/>
      </c>
      <c r="AH97" s="28" t="str">
        <f>IF(OR(U97="",AG97="",W97="",X97=""),"",U97*(1+W97)^(AG97-'01_Setup'!$B$5)*(1+X97))</f>
        <v/>
      </c>
      <c r="AI97" s="25" t="str">
        <f>IF(AC97="","",MAX(AC97+'01_Setup'!$B$10,'01_Setup'!$B$5))</f>
        <v/>
      </c>
      <c r="AJ97" s="28" t="str">
        <f>IF(OR(U97="",AI97="",W97="",X97=""),"",U97*(1+W97)^(AI97-'01_Setup'!$B$5)*(1+X97))</f>
        <v/>
      </c>
      <c r="AK97" s="25" t="str">
        <f>IF(Y97="","",Y97+'01_Setup'!$B$11)</f>
        <v/>
      </c>
      <c r="AL97" s="28" t="str">
        <f>IF(OR(U97="",AK97="",W97="",X97=""),"",U97*(1+W97)^(AK97-'01_Setup'!$B$5)*(1+X97))</f>
        <v/>
      </c>
      <c r="AM97" s="25" t="str">
        <f>IF(AA97="","",AA97+'01_Setup'!$B$11)</f>
        <v/>
      </c>
      <c r="AN97" s="28" t="str">
        <f>IF(OR(U97="",AM97="",W97="",X97=""),"",U97*(1+W97)^(AM97-'01_Setup'!$B$5)*(1+X97))</f>
        <v/>
      </c>
      <c r="AO97" s="25" t="str">
        <f>IF(AC97="","",AC97+'01_Setup'!$B$11)</f>
        <v/>
      </c>
      <c r="AP97" s="28" t="str">
        <f>IF(OR(U97="",AO97="",W97="",X97=""),"",U97*(1+W97)^(AO97-'01_Setup'!$B$5)*(1+X97))</f>
        <v/>
      </c>
      <c r="AQ97" s="22"/>
      <c r="AR97" s="25" t="str">
        <f>IF(OR(G97="",H97=""),"",IFERROR(VLOOKUP(G97&amp;"|"&amp;H97,'15_Lifecycle_Library'!$A$7:$K$35,5,FALSE),""))</f>
        <v/>
      </c>
      <c r="AS97" s="26" t="str">
        <f t="shared" si="17"/>
        <v/>
      </c>
      <c r="AT97" s="21"/>
      <c r="AU97" s="21"/>
      <c r="AV97" s="21"/>
    </row>
    <row r="98" spans="1:48">
      <c r="A98" s="25" t="str">
        <f t="shared" si="12"/>
        <v/>
      </c>
      <c r="B98" s="21"/>
      <c r="C98" s="21"/>
      <c r="D98" s="25" t="str">
        <f>IF(C98="","",IFERROR(VLOOKUP(C98,'01_Setup'!$B$19:$D$28,2,FALSE)&amp;"",""))</f>
        <v/>
      </c>
      <c r="E98" s="25" t="str">
        <f>IF(C98="","",IFERROR(VLOOKUP(C98,'01_Setup'!$B$19:$D$28,3,FALSE),""))</f>
        <v/>
      </c>
      <c r="F98" s="21"/>
      <c r="G98" s="21"/>
      <c r="H98" s="21"/>
      <c r="I98" s="21"/>
      <c r="J98" s="21"/>
      <c r="K98" s="21"/>
      <c r="L98" s="22"/>
      <c r="M98" s="21"/>
      <c r="N98" s="25" t="str">
        <f>IF(OR(G98="",H98=""),"",IFERROR(VLOOKUP(G98&amp;"|"&amp;H98,'15_Lifecycle_Library'!$A$7:$K$35,4,FALSE),""))</f>
        <v/>
      </c>
      <c r="O98" s="21"/>
      <c r="P98" s="25" t="str">
        <f t="shared" si="13"/>
        <v/>
      </c>
      <c r="Q98" s="21"/>
      <c r="R98" s="25" t="str">
        <f>IF(Q98="","",IFERROR(VLOOKUP(Q98,'16_Assumptions'!$A$15:$D$19,4,FALSE),0))</f>
        <v/>
      </c>
      <c r="S98" s="25" t="str">
        <f>IF(C98="","",IF(M98&lt;&gt;"",M98,IF(L98&lt;&gt;"",('01_Setup'!$B$6-L98)/365.25,"")))</f>
        <v/>
      </c>
      <c r="T98" s="25" t="str">
        <f t="shared" si="14"/>
        <v/>
      </c>
      <c r="U98" s="23"/>
      <c r="V98" s="25" t="str">
        <f>IF(OR(G98="",H98=""),"",IFERROR(VLOOKUP(G98&amp;"|"&amp;H98,'15_Lifecycle_Library'!$A$7:$K$35,6,FALSE),""))</f>
        <v/>
      </c>
      <c r="W98" s="27" t="str">
        <f>IF(V98="","",IFERROR(VLOOKUP(V98,'01_Setup'!$H$5:$I$9,2,FALSE),""))</f>
        <v/>
      </c>
      <c r="X98" s="27" t="str">
        <f>IF(C98="","",IF(OR(G98="",H98=""),'01_Setup'!$B$12,IFERROR(VLOOKUP(G98&amp;"|"&amp;H98,'15_Lifecycle_Library'!$A$7:$K$35,7,FALSE),'01_Setup'!$B$12)))</f>
        <v/>
      </c>
      <c r="Y98" s="25" t="str">
        <f>IF(T98="","",'01_Setup'!$B$5+ROUNDUP(T98,0))</f>
        <v/>
      </c>
      <c r="Z98" s="28" t="str">
        <f>IF(OR(U98="",Y98="",W98="",X98=""),"",U98*(1+W98)^(Y98-'01_Setup'!$B$5)*(1+X98))</f>
        <v/>
      </c>
      <c r="AA98" s="25" t="str">
        <f t="shared" si="15"/>
        <v/>
      </c>
      <c r="AB98" s="28" t="str">
        <f>IF(OR(U98="",AA98="",W98="",X98=""),"",U98*(1+W98)^(AA98-'01_Setup'!$B$5)*(1+X98))</f>
        <v/>
      </c>
      <c r="AC98" s="25" t="str">
        <f t="shared" si="16"/>
        <v/>
      </c>
      <c r="AD98" s="28" t="str">
        <f>IF(OR(U98="",AC98="",W98="",X98=""),"",U98*(1+W98)^(AC98-'01_Setup'!$B$5)*(1+X98))</f>
        <v/>
      </c>
      <c r="AE98" s="25" t="str">
        <f>IF(Y98="","",MAX(Y98+'01_Setup'!$B$10,'01_Setup'!$B$5))</f>
        <v/>
      </c>
      <c r="AF98" s="28" t="str">
        <f>IF(OR(U98="",AE98="",W98="",X98=""),"",U98*(1+W98)^(AE98-'01_Setup'!$B$5)*(1+X98))</f>
        <v/>
      </c>
      <c r="AG98" s="25" t="str">
        <f>IF(AA98="","",MAX(AA98+'01_Setup'!$B$10,'01_Setup'!$B$5))</f>
        <v/>
      </c>
      <c r="AH98" s="28" t="str">
        <f>IF(OR(U98="",AG98="",W98="",X98=""),"",U98*(1+W98)^(AG98-'01_Setup'!$B$5)*(1+X98))</f>
        <v/>
      </c>
      <c r="AI98" s="25" t="str">
        <f>IF(AC98="","",MAX(AC98+'01_Setup'!$B$10,'01_Setup'!$B$5))</f>
        <v/>
      </c>
      <c r="AJ98" s="28" t="str">
        <f>IF(OR(U98="",AI98="",W98="",X98=""),"",U98*(1+W98)^(AI98-'01_Setup'!$B$5)*(1+X98))</f>
        <v/>
      </c>
      <c r="AK98" s="25" t="str">
        <f>IF(Y98="","",Y98+'01_Setup'!$B$11)</f>
        <v/>
      </c>
      <c r="AL98" s="28" t="str">
        <f>IF(OR(U98="",AK98="",W98="",X98=""),"",U98*(1+W98)^(AK98-'01_Setup'!$B$5)*(1+X98))</f>
        <v/>
      </c>
      <c r="AM98" s="25" t="str">
        <f>IF(AA98="","",AA98+'01_Setup'!$B$11)</f>
        <v/>
      </c>
      <c r="AN98" s="28" t="str">
        <f>IF(OR(U98="",AM98="",W98="",X98=""),"",U98*(1+W98)^(AM98-'01_Setup'!$B$5)*(1+X98))</f>
        <v/>
      </c>
      <c r="AO98" s="25" t="str">
        <f>IF(AC98="","",AC98+'01_Setup'!$B$11)</f>
        <v/>
      </c>
      <c r="AP98" s="28" t="str">
        <f>IF(OR(U98="",AO98="",W98="",X98=""),"",U98*(1+W98)^(AO98-'01_Setup'!$B$5)*(1+X98))</f>
        <v/>
      </c>
      <c r="AQ98" s="22"/>
      <c r="AR98" s="25" t="str">
        <f>IF(OR(G98="",H98=""),"",IFERROR(VLOOKUP(G98&amp;"|"&amp;H98,'15_Lifecycle_Library'!$A$7:$K$35,5,FALSE),""))</f>
        <v/>
      </c>
      <c r="AS98" s="26" t="str">
        <f t="shared" si="17"/>
        <v/>
      </c>
      <c r="AT98" s="21"/>
      <c r="AU98" s="21"/>
      <c r="AV98" s="21"/>
    </row>
    <row r="99" spans="1:48">
      <c r="A99" s="25" t="str">
        <f t="shared" si="12"/>
        <v/>
      </c>
      <c r="B99" s="21"/>
      <c r="C99" s="21"/>
      <c r="D99" s="25" t="str">
        <f>IF(C99="","",IFERROR(VLOOKUP(C99,'01_Setup'!$B$19:$D$28,2,FALSE)&amp;"",""))</f>
        <v/>
      </c>
      <c r="E99" s="25" t="str">
        <f>IF(C99="","",IFERROR(VLOOKUP(C99,'01_Setup'!$B$19:$D$28,3,FALSE),""))</f>
        <v/>
      </c>
      <c r="F99" s="21"/>
      <c r="G99" s="21"/>
      <c r="H99" s="21"/>
      <c r="I99" s="21"/>
      <c r="J99" s="21"/>
      <c r="K99" s="21"/>
      <c r="L99" s="22"/>
      <c r="M99" s="21"/>
      <c r="N99" s="25" t="str">
        <f>IF(OR(G99="",H99=""),"",IFERROR(VLOOKUP(G99&amp;"|"&amp;H99,'15_Lifecycle_Library'!$A$7:$K$35,4,FALSE),""))</f>
        <v/>
      </c>
      <c r="O99" s="21"/>
      <c r="P99" s="25" t="str">
        <f t="shared" si="13"/>
        <v/>
      </c>
      <c r="Q99" s="21"/>
      <c r="R99" s="25" t="str">
        <f>IF(Q99="","",IFERROR(VLOOKUP(Q99,'16_Assumptions'!$A$15:$D$19,4,FALSE),0))</f>
        <v/>
      </c>
      <c r="S99" s="25" t="str">
        <f>IF(C99="","",IF(M99&lt;&gt;"",M99,IF(L99&lt;&gt;"",('01_Setup'!$B$6-L99)/365.25,"")))</f>
        <v/>
      </c>
      <c r="T99" s="25" t="str">
        <f t="shared" si="14"/>
        <v/>
      </c>
      <c r="U99" s="23"/>
      <c r="V99" s="25" t="str">
        <f>IF(OR(G99="",H99=""),"",IFERROR(VLOOKUP(G99&amp;"|"&amp;H99,'15_Lifecycle_Library'!$A$7:$K$35,6,FALSE),""))</f>
        <v/>
      </c>
      <c r="W99" s="27" t="str">
        <f>IF(V99="","",IFERROR(VLOOKUP(V99,'01_Setup'!$H$5:$I$9,2,FALSE),""))</f>
        <v/>
      </c>
      <c r="X99" s="27" t="str">
        <f>IF(C99="","",IF(OR(G99="",H99=""),'01_Setup'!$B$12,IFERROR(VLOOKUP(G99&amp;"|"&amp;H99,'15_Lifecycle_Library'!$A$7:$K$35,7,FALSE),'01_Setup'!$B$12)))</f>
        <v/>
      </c>
      <c r="Y99" s="25" t="str">
        <f>IF(T99="","",'01_Setup'!$B$5+ROUNDUP(T99,0))</f>
        <v/>
      </c>
      <c r="Z99" s="28" t="str">
        <f>IF(OR(U99="",Y99="",W99="",X99=""),"",U99*(1+W99)^(Y99-'01_Setup'!$B$5)*(1+X99))</f>
        <v/>
      </c>
      <c r="AA99" s="25" t="str">
        <f t="shared" si="15"/>
        <v/>
      </c>
      <c r="AB99" s="28" t="str">
        <f>IF(OR(U99="",AA99="",W99="",X99=""),"",U99*(1+W99)^(AA99-'01_Setup'!$B$5)*(1+X99))</f>
        <v/>
      </c>
      <c r="AC99" s="25" t="str">
        <f t="shared" si="16"/>
        <v/>
      </c>
      <c r="AD99" s="28" t="str">
        <f>IF(OR(U99="",AC99="",W99="",X99=""),"",U99*(1+W99)^(AC99-'01_Setup'!$B$5)*(1+X99))</f>
        <v/>
      </c>
      <c r="AE99" s="25" t="str">
        <f>IF(Y99="","",MAX(Y99+'01_Setup'!$B$10,'01_Setup'!$B$5))</f>
        <v/>
      </c>
      <c r="AF99" s="28" t="str">
        <f>IF(OR(U99="",AE99="",W99="",X99=""),"",U99*(1+W99)^(AE99-'01_Setup'!$B$5)*(1+X99))</f>
        <v/>
      </c>
      <c r="AG99" s="25" t="str">
        <f>IF(AA99="","",MAX(AA99+'01_Setup'!$B$10,'01_Setup'!$B$5))</f>
        <v/>
      </c>
      <c r="AH99" s="28" t="str">
        <f>IF(OR(U99="",AG99="",W99="",X99=""),"",U99*(1+W99)^(AG99-'01_Setup'!$B$5)*(1+X99))</f>
        <v/>
      </c>
      <c r="AI99" s="25" t="str">
        <f>IF(AC99="","",MAX(AC99+'01_Setup'!$B$10,'01_Setup'!$B$5))</f>
        <v/>
      </c>
      <c r="AJ99" s="28" t="str">
        <f>IF(OR(U99="",AI99="",W99="",X99=""),"",U99*(1+W99)^(AI99-'01_Setup'!$B$5)*(1+X99))</f>
        <v/>
      </c>
      <c r="AK99" s="25" t="str">
        <f>IF(Y99="","",Y99+'01_Setup'!$B$11)</f>
        <v/>
      </c>
      <c r="AL99" s="28" t="str">
        <f>IF(OR(U99="",AK99="",W99="",X99=""),"",U99*(1+W99)^(AK99-'01_Setup'!$B$5)*(1+X99))</f>
        <v/>
      </c>
      <c r="AM99" s="25" t="str">
        <f>IF(AA99="","",AA99+'01_Setup'!$B$11)</f>
        <v/>
      </c>
      <c r="AN99" s="28" t="str">
        <f>IF(OR(U99="",AM99="",W99="",X99=""),"",U99*(1+W99)^(AM99-'01_Setup'!$B$5)*(1+X99))</f>
        <v/>
      </c>
      <c r="AO99" s="25" t="str">
        <f>IF(AC99="","",AC99+'01_Setup'!$B$11)</f>
        <v/>
      </c>
      <c r="AP99" s="28" t="str">
        <f>IF(OR(U99="",AO99="",W99="",X99=""),"",U99*(1+W99)^(AO99-'01_Setup'!$B$5)*(1+X99))</f>
        <v/>
      </c>
      <c r="AQ99" s="22"/>
      <c r="AR99" s="25" t="str">
        <f>IF(OR(G99="",H99=""),"",IFERROR(VLOOKUP(G99&amp;"|"&amp;H99,'15_Lifecycle_Library'!$A$7:$K$35,5,FALSE),""))</f>
        <v/>
      </c>
      <c r="AS99" s="26" t="str">
        <f t="shared" si="17"/>
        <v/>
      </c>
      <c r="AT99" s="21"/>
      <c r="AU99" s="21"/>
      <c r="AV99" s="21"/>
    </row>
    <row r="100" spans="1:48">
      <c r="A100" s="25" t="str">
        <f t="shared" si="12"/>
        <v/>
      </c>
      <c r="B100" s="21"/>
      <c r="C100" s="21"/>
      <c r="D100" s="25" t="str">
        <f>IF(C100="","",IFERROR(VLOOKUP(C100,'01_Setup'!$B$19:$D$28,2,FALSE)&amp;"",""))</f>
        <v/>
      </c>
      <c r="E100" s="25" t="str">
        <f>IF(C100="","",IFERROR(VLOOKUP(C100,'01_Setup'!$B$19:$D$28,3,FALSE),""))</f>
        <v/>
      </c>
      <c r="F100" s="21"/>
      <c r="G100" s="21"/>
      <c r="H100" s="21"/>
      <c r="I100" s="21"/>
      <c r="J100" s="21"/>
      <c r="K100" s="21"/>
      <c r="L100" s="22"/>
      <c r="M100" s="21"/>
      <c r="N100" s="25" t="str">
        <f>IF(OR(G100="",H100=""),"",IFERROR(VLOOKUP(G100&amp;"|"&amp;H100,'15_Lifecycle_Library'!$A$7:$K$35,4,FALSE),""))</f>
        <v/>
      </c>
      <c r="O100" s="21"/>
      <c r="P100" s="25" t="str">
        <f t="shared" si="13"/>
        <v/>
      </c>
      <c r="Q100" s="21"/>
      <c r="R100" s="25" t="str">
        <f>IF(Q100="","",IFERROR(VLOOKUP(Q100,'16_Assumptions'!$A$15:$D$19,4,FALSE),0))</f>
        <v/>
      </c>
      <c r="S100" s="25" t="str">
        <f>IF(C100="","",IF(M100&lt;&gt;"",M100,IF(L100&lt;&gt;"",('01_Setup'!$B$6-L100)/365.25,"")))</f>
        <v/>
      </c>
      <c r="T100" s="25" t="str">
        <f t="shared" si="14"/>
        <v/>
      </c>
      <c r="U100" s="23"/>
      <c r="V100" s="25" t="str">
        <f>IF(OR(G100="",H100=""),"",IFERROR(VLOOKUP(G100&amp;"|"&amp;H100,'15_Lifecycle_Library'!$A$7:$K$35,6,FALSE),""))</f>
        <v/>
      </c>
      <c r="W100" s="27" t="str">
        <f>IF(V100="","",IFERROR(VLOOKUP(V100,'01_Setup'!$H$5:$I$9,2,FALSE),""))</f>
        <v/>
      </c>
      <c r="X100" s="27" t="str">
        <f>IF(C100="","",IF(OR(G100="",H100=""),'01_Setup'!$B$12,IFERROR(VLOOKUP(G100&amp;"|"&amp;H100,'15_Lifecycle_Library'!$A$7:$K$35,7,FALSE),'01_Setup'!$B$12)))</f>
        <v/>
      </c>
      <c r="Y100" s="25" t="str">
        <f>IF(T100="","",'01_Setup'!$B$5+ROUNDUP(T100,0))</f>
        <v/>
      </c>
      <c r="Z100" s="28" t="str">
        <f>IF(OR(U100="",Y100="",W100="",X100=""),"",U100*(1+W100)^(Y100-'01_Setup'!$B$5)*(1+X100))</f>
        <v/>
      </c>
      <c r="AA100" s="25" t="str">
        <f t="shared" si="15"/>
        <v/>
      </c>
      <c r="AB100" s="28" t="str">
        <f>IF(OR(U100="",AA100="",W100="",X100=""),"",U100*(1+W100)^(AA100-'01_Setup'!$B$5)*(1+X100))</f>
        <v/>
      </c>
      <c r="AC100" s="25" t="str">
        <f t="shared" si="16"/>
        <v/>
      </c>
      <c r="AD100" s="28" t="str">
        <f>IF(OR(U100="",AC100="",W100="",X100=""),"",U100*(1+W100)^(AC100-'01_Setup'!$B$5)*(1+X100))</f>
        <v/>
      </c>
      <c r="AE100" s="25" t="str">
        <f>IF(Y100="","",MAX(Y100+'01_Setup'!$B$10,'01_Setup'!$B$5))</f>
        <v/>
      </c>
      <c r="AF100" s="28" t="str">
        <f>IF(OR(U100="",AE100="",W100="",X100=""),"",U100*(1+W100)^(AE100-'01_Setup'!$B$5)*(1+X100))</f>
        <v/>
      </c>
      <c r="AG100" s="25" t="str">
        <f>IF(AA100="","",MAX(AA100+'01_Setup'!$B$10,'01_Setup'!$B$5))</f>
        <v/>
      </c>
      <c r="AH100" s="28" t="str">
        <f>IF(OR(U100="",AG100="",W100="",X100=""),"",U100*(1+W100)^(AG100-'01_Setup'!$B$5)*(1+X100))</f>
        <v/>
      </c>
      <c r="AI100" s="25" t="str">
        <f>IF(AC100="","",MAX(AC100+'01_Setup'!$B$10,'01_Setup'!$B$5))</f>
        <v/>
      </c>
      <c r="AJ100" s="28" t="str">
        <f>IF(OR(U100="",AI100="",W100="",X100=""),"",U100*(1+W100)^(AI100-'01_Setup'!$B$5)*(1+X100))</f>
        <v/>
      </c>
      <c r="AK100" s="25" t="str">
        <f>IF(Y100="","",Y100+'01_Setup'!$B$11)</f>
        <v/>
      </c>
      <c r="AL100" s="28" t="str">
        <f>IF(OR(U100="",AK100="",W100="",X100=""),"",U100*(1+W100)^(AK100-'01_Setup'!$B$5)*(1+X100))</f>
        <v/>
      </c>
      <c r="AM100" s="25" t="str">
        <f>IF(AA100="","",AA100+'01_Setup'!$B$11)</f>
        <v/>
      </c>
      <c r="AN100" s="28" t="str">
        <f>IF(OR(U100="",AM100="",W100="",X100=""),"",U100*(1+W100)^(AM100-'01_Setup'!$B$5)*(1+X100))</f>
        <v/>
      </c>
      <c r="AO100" s="25" t="str">
        <f>IF(AC100="","",AC100+'01_Setup'!$B$11)</f>
        <v/>
      </c>
      <c r="AP100" s="28" t="str">
        <f>IF(OR(U100="",AO100="",W100="",X100=""),"",U100*(1+W100)^(AO100-'01_Setup'!$B$5)*(1+X100))</f>
        <v/>
      </c>
      <c r="AQ100" s="22"/>
      <c r="AR100" s="25" t="str">
        <f>IF(OR(G100="",H100=""),"",IFERROR(VLOOKUP(G100&amp;"|"&amp;H100,'15_Lifecycle_Library'!$A$7:$K$35,5,FALSE),""))</f>
        <v/>
      </c>
      <c r="AS100" s="26" t="str">
        <f t="shared" si="17"/>
        <v/>
      </c>
      <c r="AT100" s="21"/>
      <c r="AU100" s="21"/>
      <c r="AV100" s="21"/>
    </row>
    <row r="101" spans="1:48">
      <c r="A101" s="25" t="str">
        <f t="shared" si="12"/>
        <v/>
      </c>
      <c r="B101" s="21"/>
      <c r="C101" s="21"/>
      <c r="D101" s="25" t="str">
        <f>IF(C101="","",IFERROR(VLOOKUP(C101,'01_Setup'!$B$19:$D$28,2,FALSE)&amp;"",""))</f>
        <v/>
      </c>
      <c r="E101" s="25" t="str">
        <f>IF(C101="","",IFERROR(VLOOKUP(C101,'01_Setup'!$B$19:$D$28,3,FALSE),""))</f>
        <v/>
      </c>
      <c r="F101" s="21"/>
      <c r="G101" s="21"/>
      <c r="H101" s="21"/>
      <c r="I101" s="21"/>
      <c r="J101" s="21"/>
      <c r="K101" s="21"/>
      <c r="L101" s="22"/>
      <c r="M101" s="21"/>
      <c r="N101" s="25" t="str">
        <f>IF(OR(G101="",H101=""),"",IFERROR(VLOOKUP(G101&amp;"|"&amp;H101,'15_Lifecycle_Library'!$A$7:$K$35,4,FALSE),""))</f>
        <v/>
      </c>
      <c r="O101" s="21"/>
      <c r="P101" s="25" t="str">
        <f t="shared" si="13"/>
        <v/>
      </c>
      <c r="Q101" s="21"/>
      <c r="R101" s="25" t="str">
        <f>IF(Q101="","",IFERROR(VLOOKUP(Q101,'16_Assumptions'!$A$15:$D$19,4,FALSE),0))</f>
        <v/>
      </c>
      <c r="S101" s="25" t="str">
        <f>IF(C101="","",IF(M101&lt;&gt;"",M101,IF(L101&lt;&gt;"",('01_Setup'!$B$6-L101)/365.25,"")))</f>
        <v/>
      </c>
      <c r="T101" s="25" t="str">
        <f t="shared" si="14"/>
        <v/>
      </c>
      <c r="U101" s="23"/>
      <c r="V101" s="25" t="str">
        <f>IF(OR(G101="",H101=""),"",IFERROR(VLOOKUP(G101&amp;"|"&amp;H101,'15_Lifecycle_Library'!$A$7:$K$35,6,FALSE),""))</f>
        <v/>
      </c>
      <c r="W101" s="27" t="str">
        <f>IF(V101="","",IFERROR(VLOOKUP(V101,'01_Setup'!$H$5:$I$9,2,FALSE),""))</f>
        <v/>
      </c>
      <c r="X101" s="27" t="str">
        <f>IF(C101="","",IF(OR(G101="",H101=""),'01_Setup'!$B$12,IFERROR(VLOOKUP(G101&amp;"|"&amp;H101,'15_Lifecycle_Library'!$A$7:$K$35,7,FALSE),'01_Setup'!$B$12)))</f>
        <v/>
      </c>
      <c r="Y101" s="25" t="str">
        <f>IF(T101="","",'01_Setup'!$B$5+ROUNDUP(T101,0))</f>
        <v/>
      </c>
      <c r="Z101" s="28" t="str">
        <f>IF(OR(U101="",Y101="",W101="",X101=""),"",U101*(1+W101)^(Y101-'01_Setup'!$B$5)*(1+X101))</f>
        <v/>
      </c>
      <c r="AA101" s="25" t="str">
        <f t="shared" si="15"/>
        <v/>
      </c>
      <c r="AB101" s="28" t="str">
        <f>IF(OR(U101="",AA101="",W101="",X101=""),"",U101*(1+W101)^(AA101-'01_Setup'!$B$5)*(1+X101))</f>
        <v/>
      </c>
      <c r="AC101" s="25" t="str">
        <f t="shared" si="16"/>
        <v/>
      </c>
      <c r="AD101" s="28" t="str">
        <f>IF(OR(U101="",AC101="",W101="",X101=""),"",U101*(1+W101)^(AC101-'01_Setup'!$B$5)*(1+X101))</f>
        <v/>
      </c>
      <c r="AE101" s="25" t="str">
        <f>IF(Y101="","",MAX(Y101+'01_Setup'!$B$10,'01_Setup'!$B$5))</f>
        <v/>
      </c>
      <c r="AF101" s="28" t="str">
        <f>IF(OR(U101="",AE101="",W101="",X101=""),"",U101*(1+W101)^(AE101-'01_Setup'!$B$5)*(1+X101))</f>
        <v/>
      </c>
      <c r="AG101" s="25" t="str">
        <f>IF(AA101="","",MAX(AA101+'01_Setup'!$B$10,'01_Setup'!$B$5))</f>
        <v/>
      </c>
      <c r="AH101" s="28" t="str">
        <f>IF(OR(U101="",AG101="",W101="",X101=""),"",U101*(1+W101)^(AG101-'01_Setup'!$B$5)*(1+X101))</f>
        <v/>
      </c>
      <c r="AI101" s="25" t="str">
        <f>IF(AC101="","",MAX(AC101+'01_Setup'!$B$10,'01_Setup'!$B$5))</f>
        <v/>
      </c>
      <c r="AJ101" s="28" t="str">
        <f>IF(OR(U101="",AI101="",W101="",X101=""),"",U101*(1+W101)^(AI101-'01_Setup'!$B$5)*(1+X101))</f>
        <v/>
      </c>
      <c r="AK101" s="25" t="str">
        <f>IF(Y101="","",Y101+'01_Setup'!$B$11)</f>
        <v/>
      </c>
      <c r="AL101" s="28" t="str">
        <f>IF(OR(U101="",AK101="",W101="",X101=""),"",U101*(1+W101)^(AK101-'01_Setup'!$B$5)*(1+X101))</f>
        <v/>
      </c>
      <c r="AM101" s="25" t="str">
        <f>IF(AA101="","",AA101+'01_Setup'!$B$11)</f>
        <v/>
      </c>
      <c r="AN101" s="28" t="str">
        <f>IF(OR(U101="",AM101="",W101="",X101=""),"",U101*(1+W101)^(AM101-'01_Setup'!$B$5)*(1+X101))</f>
        <v/>
      </c>
      <c r="AO101" s="25" t="str">
        <f>IF(AC101="","",AC101+'01_Setup'!$B$11)</f>
        <v/>
      </c>
      <c r="AP101" s="28" t="str">
        <f>IF(OR(U101="",AO101="",W101="",X101=""),"",U101*(1+W101)^(AO101-'01_Setup'!$B$5)*(1+X101))</f>
        <v/>
      </c>
      <c r="AQ101" s="22"/>
      <c r="AR101" s="25" t="str">
        <f>IF(OR(G101="",H101=""),"",IFERROR(VLOOKUP(G101&amp;"|"&amp;H101,'15_Lifecycle_Library'!$A$7:$K$35,5,FALSE),""))</f>
        <v/>
      </c>
      <c r="AS101" s="26" t="str">
        <f t="shared" si="17"/>
        <v/>
      </c>
      <c r="AT101" s="21"/>
      <c r="AU101" s="21"/>
      <c r="AV101" s="21"/>
    </row>
    <row r="102" spans="1:48">
      <c r="A102" s="25" t="str">
        <f t="shared" si="12"/>
        <v/>
      </c>
      <c r="B102" s="21"/>
      <c r="C102" s="21"/>
      <c r="D102" s="25" t="str">
        <f>IF(C102="","",IFERROR(VLOOKUP(C102,'01_Setup'!$B$19:$D$28,2,FALSE)&amp;"",""))</f>
        <v/>
      </c>
      <c r="E102" s="25" t="str">
        <f>IF(C102="","",IFERROR(VLOOKUP(C102,'01_Setup'!$B$19:$D$28,3,FALSE),""))</f>
        <v/>
      </c>
      <c r="F102" s="21"/>
      <c r="G102" s="21"/>
      <c r="H102" s="21"/>
      <c r="I102" s="21"/>
      <c r="J102" s="21"/>
      <c r="K102" s="21"/>
      <c r="L102" s="22"/>
      <c r="M102" s="21"/>
      <c r="N102" s="25" t="str">
        <f>IF(OR(G102="",H102=""),"",IFERROR(VLOOKUP(G102&amp;"|"&amp;H102,'15_Lifecycle_Library'!$A$7:$K$35,4,FALSE),""))</f>
        <v/>
      </c>
      <c r="O102" s="21"/>
      <c r="P102" s="25" t="str">
        <f t="shared" si="13"/>
        <v/>
      </c>
      <c r="Q102" s="21"/>
      <c r="R102" s="25" t="str">
        <f>IF(Q102="","",IFERROR(VLOOKUP(Q102,'16_Assumptions'!$A$15:$D$19,4,FALSE),0))</f>
        <v/>
      </c>
      <c r="S102" s="25" t="str">
        <f>IF(C102="","",IF(M102&lt;&gt;"",M102,IF(L102&lt;&gt;"",('01_Setup'!$B$6-L102)/365.25,"")))</f>
        <v/>
      </c>
      <c r="T102" s="25" t="str">
        <f t="shared" si="14"/>
        <v/>
      </c>
      <c r="U102" s="23"/>
      <c r="V102" s="25" t="str">
        <f>IF(OR(G102="",H102=""),"",IFERROR(VLOOKUP(G102&amp;"|"&amp;H102,'15_Lifecycle_Library'!$A$7:$K$35,6,FALSE),""))</f>
        <v/>
      </c>
      <c r="W102" s="27" t="str">
        <f>IF(V102="","",IFERROR(VLOOKUP(V102,'01_Setup'!$H$5:$I$9,2,FALSE),""))</f>
        <v/>
      </c>
      <c r="X102" s="27" t="str">
        <f>IF(C102="","",IF(OR(G102="",H102=""),'01_Setup'!$B$12,IFERROR(VLOOKUP(G102&amp;"|"&amp;H102,'15_Lifecycle_Library'!$A$7:$K$35,7,FALSE),'01_Setup'!$B$12)))</f>
        <v/>
      </c>
      <c r="Y102" s="25" t="str">
        <f>IF(T102="","",'01_Setup'!$B$5+ROUNDUP(T102,0))</f>
        <v/>
      </c>
      <c r="Z102" s="28" t="str">
        <f>IF(OR(U102="",Y102="",W102="",X102=""),"",U102*(1+W102)^(Y102-'01_Setup'!$B$5)*(1+X102))</f>
        <v/>
      </c>
      <c r="AA102" s="25" t="str">
        <f t="shared" si="15"/>
        <v/>
      </c>
      <c r="AB102" s="28" t="str">
        <f>IF(OR(U102="",AA102="",W102="",X102=""),"",U102*(1+W102)^(AA102-'01_Setup'!$B$5)*(1+X102))</f>
        <v/>
      </c>
      <c r="AC102" s="25" t="str">
        <f t="shared" si="16"/>
        <v/>
      </c>
      <c r="AD102" s="28" t="str">
        <f>IF(OR(U102="",AC102="",W102="",X102=""),"",U102*(1+W102)^(AC102-'01_Setup'!$B$5)*(1+X102))</f>
        <v/>
      </c>
      <c r="AE102" s="25" t="str">
        <f>IF(Y102="","",MAX(Y102+'01_Setup'!$B$10,'01_Setup'!$B$5))</f>
        <v/>
      </c>
      <c r="AF102" s="28" t="str">
        <f>IF(OR(U102="",AE102="",W102="",X102=""),"",U102*(1+W102)^(AE102-'01_Setup'!$B$5)*(1+X102))</f>
        <v/>
      </c>
      <c r="AG102" s="25" t="str">
        <f>IF(AA102="","",MAX(AA102+'01_Setup'!$B$10,'01_Setup'!$B$5))</f>
        <v/>
      </c>
      <c r="AH102" s="28" t="str">
        <f>IF(OR(U102="",AG102="",W102="",X102=""),"",U102*(1+W102)^(AG102-'01_Setup'!$B$5)*(1+X102))</f>
        <v/>
      </c>
      <c r="AI102" s="25" t="str">
        <f>IF(AC102="","",MAX(AC102+'01_Setup'!$B$10,'01_Setup'!$B$5))</f>
        <v/>
      </c>
      <c r="AJ102" s="28" t="str">
        <f>IF(OR(U102="",AI102="",W102="",X102=""),"",U102*(1+W102)^(AI102-'01_Setup'!$B$5)*(1+X102))</f>
        <v/>
      </c>
      <c r="AK102" s="25" t="str">
        <f>IF(Y102="","",Y102+'01_Setup'!$B$11)</f>
        <v/>
      </c>
      <c r="AL102" s="28" t="str">
        <f>IF(OR(U102="",AK102="",W102="",X102=""),"",U102*(1+W102)^(AK102-'01_Setup'!$B$5)*(1+X102))</f>
        <v/>
      </c>
      <c r="AM102" s="25" t="str">
        <f>IF(AA102="","",AA102+'01_Setup'!$B$11)</f>
        <v/>
      </c>
      <c r="AN102" s="28" t="str">
        <f>IF(OR(U102="",AM102="",W102="",X102=""),"",U102*(1+W102)^(AM102-'01_Setup'!$B$5)*(1+X102))</f>
        <v/>
      </c>
      <c r="AO102" s="25" t="str">
        <f>IF(AC102="","",AC102+'01_Setup'!$B$11)</f>
        <v/>
      </c>
      <c r="AP102" s="28" t="str">
        <f>IF(OR(U102="",AO102="",W102="",X102=""),"",U102*(1+W102)^(AO102-'01_Setup'!$B$5)*(1+X102))</f>
        <v/>
      </c>
      <c r="AQ102" s="22"/>
      <c r="AR102" s="25" t="str">
        <f>IF(OR(G102="",H102=""),"",IFERROR(VLOOKUP(G102&amp;"|"&amp;H102,'15_Lifecycle_Library'!$A$7:$K$35,5,FALSE),""))</f>
        <v/>
      </c>
      <c r="AS102" s="26" t="str">
        <f t="shared" si="17"/>
        <v/>
      </c>
      <c r="AT102" s="21"/>
      <c r="AU102" s="21"/>
      <c r="AV102" s="21"/>
    </row>
    <row r="103" spans="1:48">
      <c r="A103" s="25" t="str">
        <f t="shared" ref="A103:A134" si="18">IF(C103="","","AST-"&amp;TEXT(ROW()-6,"000"))</f>
        <v/>
      </c>
      <c r="B103" s="21"/>
      <c r="C103" s="21"/>
      <c r="D103" s="25" t="str">
        <f>IF(C103="","",IFERROR(VLOOKUP(C103,'01_Setup'!$B$19:$D$28,2,FALSE)&amp;"",""))</f>
        <v/>
      </c>
      <c r="E103" s="25" t="str">
        <f>IF(C103="","",IFERROR(VLOOKUP(C103,'01_Setup'!$B$19:$D$28,3,FALSE),""))</f>
        <v/>
      </c>
      <c r="F103" s="21"/>
      <c r="G103" s="21"/>
      <c r="H103" s="21"/>
      <c r="I103" s="21"/>
      <c r="J103" s="21"/>
      <c r="K103" s="21"/>
      <c r="L103" s="22"/>
      <c r="M103" s="21"/>
      <c r="N103" s="25" t="str">
        <f>IF(OR(G103="",H103=""),"",IFERROR(VLOOKUP(G103&amp;"|"&amp;H103,'15_Lifecycle_Library'!$A$7:$K$35,4,FALSE),""))</f>
        <v/>
      </c>
      <c r="O103" s="21"/>
      <c r="P103" s="25" t="str">
        <f t="shared" ref="P103:P134" si="19">IF(C103="","",IF(O103&lt;&gt;"",O103,N103))</f>
        <v/>
      </c>
      <c r="Q103" s="21"/>
      <c r="R103" s="25" t="str">
        <f>IF(Q103="","",IFERROR(VLOOKUP(Q103,'16_Assumptions'!$A$15:$D$19,4,FALSE),0))</f>
        <v/>
      </c>
      <c r="S103" s="25" t="str">
        <f>IF(C103="","",IF(M103&lt;&gt;"",M103,IF(L103&lt;&gt;"",('01_Setup'!$B$6-L103)/365.25,"")))</f>
        <v/>
      </c>
      <c r="T103" s="25" t="str">
        <f t="shared" ref="T103:T134" si="20">IF(OR(P103="",S103=""),"",MAX(P103-S103-R103,0))</f>
        <v/>
      </c>
      <c r="U103" s="23"/>
      <c r="V103" s="25" t="str">
        <f>IF(OR(G103="",H103=""),"",IFERROR(VLOOKUP(G103&amp;"|"&amp;H103,'15_Lifecycle_Library'!$A$7:$K$35,6,FALSE),""))</f>
        <v/>
      </c>
      <c r="W103" s="27" t="str">
        <f>IF(V103="","",IFERROR(VLOOKUP(V103,'01_Setup'!$H$5:$I$9,2,FALSE),""))</f>
        <v/>
      </c>
      <c r="X103" s="27" t="str">
        <f>IF(C103="","",IF(OR(G103="",H103=""),'01_Setup'!$B$12,IFERROR(VLOOKUP(G103&amp;"|"&amp;H103,'15_Lifecycle_Library'!$A$7:$K$35,7,FALSE),'01_Setup'!$B$12)))</f>
        <v/>
      </c>
      <c r="Y103" s="25" t="str">
        <f>IF(T103="","",'01_Setup'!$B$5+ROUNDUP(T103,0))</f>
        <v/>
      </c>
      <c r="Z103" s="28" t="str">
        <f>IF(OR(U103="",Y103="",W103="",X103=""),"",U103*(1+W103)^(Y103-'01_Setup'!$B$5)*(1+X103))</f>
        <v/>
      </c>
      <c r="AA103" s="25" t="str">
        <f t="shared" ref="AA103:AA134" si="21">IF(OR(Y103="",P103="",P103&lt;=0),"",Y103+P103)</f>
        <v/>
      </c>
      <c r="AB103" s="28" t="str">
        <f>IF(OR(U103="",AA103="",W103="",X103=""),"",U103*(1+W103)^(AA103-'01_Setup'!$B$5)*(1+X103))</f>
        <v/>
      </c>
      <c r="AC103" s="25" t="str">
        <f t="shared" ref="AC103:AC134" si="22">IF(OR(AA103="",P103="",P103&lt;=0),"",AA103+P103)</f>
        <v/>
      </c>
      <c r="AD103" s="28" t="str">
        <f>IF(OR(U103="",AC103="",W103="",X103=""),"",U103*(1+W103)^(AC103-'01_Setup'!$B$5)*(1+X103))</f>
        <v/>
      </c>
      <c r="AE103" s="25" t="str">
        <f>IF(Y103="","",MAX(Y103+'01_Setup'!$B$10,'01_Setup'!$B$5))</f>
        <v/>
      </c>
      <c r="AF103" s="28" t="str">
        <f>IF(OR(U103="",AE103="",W103="",X103=""),"",U103*(1+W103)^(AE103-'01_Setup'!$B$5)*(1+X103))</f>
        <v/>
      </c>
      <c r="AG103" s="25" t="str">
        <f>IF(AA103="","",MAX(AA103+'01_Setup'!$B$10,'01_Setup'!$B$5))</f>
        <v/>
      </c>
      <c r="AH103" s="28" t="str">
        <f>IF(OR(U103="",AG103="",W103="",X103=""),"",U103*(1+W103)^(AG103-'01_Setup'!$B$5)*(1+X103))</f>
        <v/>
      </c>
      <c r="AI103" s="25" t="str">
        <f>IF(AC103="","",MAX(AC103+'01_Setup'!$B$10,'01_Setup'!$B$5))</f>
        <v/>
      </c>
      <c r="AJ103" s="28" t="str">
        <f>IF(OR(U103="",AI103="",W103="",X103=""),"",U103*(1+W103)^(AI103-'01_Setup'!$B$5)*(1+X103))</f>
        <v/>
      </c>
      <c r="AK103" s="25" t="str">
        <f>IF(Y103="","",Y103+'01_Setup'!$B$11)</f>
        <v/>
      </c>
      <c r="AL103" s="28" t="str">
        <f>IF(OR(U103="",AK103="",W103="",X103=""),"",U103*(1+W103)^(AK103-'01_Setup'!$B$5)*(1+X103))</f>
        <v/>
      </c>
      <c r="AM103" s="25" t="str">
        <f>IF(AA103="","",AA103+'01_Setup'!$B$11)</f>
        <v/>
      </c>
      <c r="AN103" s="28" t="str">
        <f>IF(OR(U103="",AM103="",W103="",X103=""),"",U103*(1+W103)^(AM103-'01_Setup'!$B$5)*(1+X103))</f>
        <v/>
      </c>
      <c r="AO103" s="25" t="str">
        <f>IF(AC103="","",AC103+'01_Setup'!$B$11)</f>
        <v/>
      </c>
      <c r="AP103" s="28" t="str">
        <f>IF(OR(U103="",AO103="",W103="",X103=""),"",U103*(1+W103)^(AO103-'01_Setup'!$B$5)*(1+X103))</f>
        <v/>
      </c>
      <c r="AQ103" s="22"/>
      <c r="AR103" s="25" t="str">
        <f>IF(OR(G103="",H103=""),"",IFERROR(VLOOKUP(G103&amp;"|"&amp;H103,'15_Lifecycle_Library'!$A$7:$K$35,5,FALSE),""))</f>
        <v/>
      </c>
      <c r="AS103" s="26" t="str">
        <f t="shared" ref="AS103:AS134" si="23">IF(OR(AQ103="",AR103=""),"",DATE(YEAR(AQ103),MONTH(AQ103)+AR103,DAY(AQ103)))</f>
        <v/>
      </c>
      <c r="AT103" s="21"/>
      <c r="AU103" s="21"/>
      <c r="AV103" s="21"/>
    </row>
    <row r="104" spans="1:48">
      <c r="A104" s="25" t="str">
        <f t="shared" si="18"/>
        <v/>
      </c>
      <c r="B104" s="21"/>
      <c r="C104" s="21"/>
      <c r="D104" s="25" t="str">
        <f>IF(C104="","",IFERROR(VLOOKUP(C104,'01_Setup'!$B$19:$D$28,2,FALSE)&amp;"",""))</f>
        <v/>
      </c>
      <c r="E104" s="25" t="str">
        <f>IF(C104="","",IFERROR(VLOOKUP(C104,'01_Setup'!$B$19:$D$28,3,FALSE),""))</f>
        <v/>
      </c>
      <c r="F104" s="21"/>
      <c r="G104" s="21"/>
      <c r="H104" s="21"/>
      <c r="I104" s="21"/>
      <c r="J104" s="21"/>
      <c r="K104" s="21"/>
      <c r="L104" s="22"/>
      <c r="M104" s="21"/>
      <c r="N104" s="25" t="str">
        <f>IF(OR(G104="",H104=""),"",IFERROR(VLOOKUP(G104&amp;"|"&amp;H104,'15_Lifecycle_Library'!$A$7:$K$35,4,FALSE),""))</f>
        <v/>
      </c>
      <c r="O104" s="21"/>
      <c r="P104" s="25" t="str">
        <f t="shared" si="19"/>
        <v/>
      </c>
      <c r="Q104" s="21"/>
      <c r="R104" s="25" t="str">
        <f>IF(Q104="","",IFERROR(VLOOKUP(Q104,'16_Assumptions'!$A$15:$D$19,4,FALSE),0))</f>
        <v/>
      </c>
      <c r="S104" s="25" t="str">
        <f>IF(C104="","",IF(M104&lt;&gt;"",M104,IF(L104&lt;&gt;"",('01_Setup'!$B$6-L104)/365.25,"")))</f>
        <v/>
      </c>
      <c r="T104" s="25" t="str">
        <f t="shared" si="20"/>
        <v/>
      </c>
      <c r="U104" s="23"/>
      <c r="V104" s="25" t="str">
        <f>IF(OR(G104="",H104=""),"",IFERROR(VLOOKUP(G104&amp;"|"&amp;H104,'15_Lifecycle_Library'!$A$7:$K$35,6,FALSE),""))</f>
        <v/>
      </c>
      <c r="W104" s="27" t="str">
        <f>IF(V104="","",IFERROR(VLOOKUP(V104,'01_Setup'!$H$5:$I$9,2,FALSE),""))</f>
        <v/>
      </c>
      <c r="X104" s="27" t="str">
        <f>IF(C104="","",IF(OR(G104="",H104=""),'01_Setup'!$B$12,IFERROR(VLOOKUP(G104&amp;"|"&amp;H104,'15_Lifecycle_Library'!$A$7:$K$35,7,FALSE),'01_Setup'!$B$12)))</f>
        <v/>
      </c>
      <c r="Y104" s="25" t="str">
        <f>IF(T104="","",'01_Setup'!$B$5+ROUNDUP(T104,0))</f>
        <v/>
      </c>
      <c r="Z104" s="28" t="str">
        <f>IF(OR(U104="",Y104="",W104="",X104=""),"",U104*(1+W104)^(Y104-'01_Setup'!$B$5)*(1+X104))</f>
        <v/>
      </c>
      <c r="AA104" s="25" t="str">
        <f t="shared" si="21"/>
        <v/>
      </c>
      <c r="AB104" s="28" t="str">
        <f>IF(OR(U104="",AA104="",W104="",X104=""),"",U104*(1+W104)^(AA104-'01_Setup'!$B$5)*(1+X104))</f>
        <v/>
      </c>
      <c r="AC104" s="25" t="str">
        <f t="shared" si="22"/>
        <v/>
      </c>
      <c r="AD104" s="28" t="str">
        <f>IF(OR(U104="",AC104="",W104="",X104=""),"",U104*(1+W104)^(AC104-'01_Setup'!$B$5)*(1+X104))</f>
        <v/>
      </c>
      <c r="AE104" s="25" t="str">
        <f>IF(Y104="","",MAX(Y104+'01_Setup'!$B$10,'01_Setup'!$B$5))</f>
        <v/>
      </c>
      <c r="AF104" s="28" t="str">
        <f>IF(OR(U104="",AE104="",W104="",X104=""),"",U104*(1+W104)^(AE104-'01_Setup'!$B$5)*(1+X104))</f>
        <v/>
      </c>
      <c r="AG104" s="25" t="str">
        <f>IF(AA104="","",MAX(AA104+'01_Setup'!$B$10,'01_Setup'!$B$5))</f>
        <v/>
      </c>
      <c r="AH104" s="28" t="str">
        <f>IF(OR(U104="",AG104="",W104="",X104=""),"",U104*(1+W104)^(AG104-'01_Setup'!$B$5)*(1+X104))</f>
        <v/>
      </c>
      <c r="AI104" s="25" t="str">
        <f>IF(AC104="","",MAX(AC104+'01_Setup'!$B$10,'01_Setup'!$B$5))</f>
        <v/>
      </c>
      <c r="AJ104" s="28" t="str">
        <f>IF(OR(U104="",AI104="",W104="",X104=""),"",U104*(1+W104)^(AI104-'01_Setup'!$B$5)*(1+X104))</f>
        <v/>
      </c>
      <c r="AK104" s="25" t="str">
        <f>IF(Y104="","",Y104+'01_Setup'!$B$11)</f>
        <v/>
      </c>
      <c r="AL104" s="28" t="str">
        <f>IF(OR(U104="",AK104="",W104="",X104=""),"",U104*(1+W104)^(AK104-'01_Setup'!$B$5)*(1+X104))</f>
        <v/>
      </c>
      <c r="AM104" s="25" t="str">
        <f>IF(AA104="","",AA104+'01_Setup'!$B$11)</f>
        <v/>
      </c>
      <c r="AN104" s="28" t="str">
        <f>IF(OR(U104="",AM104="",W104="",X104=""),"",U104*(1+W104)^(AM104-'01_Setup'!$B$5)*(1+X104))</f>
        <v/>
      </c>
      <c r="AO104" s="25" t="str">
        <f>IF(AC104="","",AC104+'01_Setup'!$B$11)</f>
        <v/>
      </c>
      <c r="AP104" s="28" t="str">
        <f>IF(OR(U104="",AO104="",W104="",X104=""),"",U104*(1+W104)^(AO104-'01_Setup'!$B$5)*(1+X104))</f>
        <v/>
      </c>
      <c r="AQ104" s="22"/>
      <c r="AR104" s="25" t="str">
        <f>IF(OR(G104="",H104=""),"",IFERROR(VLOOKUP(G104&amp;"|"&amp;H104,'15_Lifecycle_Library'!$A$7:$K$35,5,FALSE),""))</f>
        <v/>
      </c>
      <c r="AS104" s="26" t="str">
        <f t="shared" si="23"/>
        <v/>
      </c>
      <c r="AT104" s="21"/>
      <c r="AU104" s="21"/>
      <c r="AV104" s="21"/>
    </row>
    <row r="105" spans="1:48">
      <c r="A105" s="25" t="str">
        <f t="shared" si="18"/>
        <v/>
      </c>
      <c r="B105" s="21"/>
      <c r="C105" s="21"/>
      <c r="D105" s="25" t="str">
        <f>IF(C105="","",IFERROR(VLOOKUP(C105,'01_Setup'!$B$19:$D$28,2,FALSE)&amp;"",""))</f>
        <v/>
      </c>
      <c r="E105" s="25" t="str">
        <f>IF(C105="","",IFERROR(VLOOKUP(C105,'01_Setup'!$B$19:$D$28,3,FALSE),""))</f>
        <v/>
      </c>
      <c r="F105" s="21"/>
      <c r="G105" s="21"/>
      <c r="H105" s="21"/>
      <c r="I105" s="21"/>
      <c r="J105" s="21"/>
      <c r="K105" s="21"/>
      <c r="L105" s="22"/>
      <c r="M105" s="21"/>
      <c r="N105" s="25" t="str">
        <f>IF(OR(G105="",H105=""),"",IFERROR(VLOOKUP(G105&amp;"|"&amp;H105,'15_Lifecycle_Library'!$A$7:$K$35,4,FALSE),""))</f>
        <v/>
      </c>
      <c r="O105" s="21"/>
      <c r="P105" s="25" t="str">
        <f t="shared" si="19"/>
        <v/>
      </c>
      <c r="Q105" s="21"/>
      <c r="R105" s="25" t="str">
        <f>IF(Q105="","",IFERROR(VLOOKUP(Q105,'16_Assumptions'!$A$15:$D$19,4,FALSE),0))</f>
        <v/>
      </c>
      <c r="S105" s="25" t="str">
        <f>IF(C105="","",IF(M105&lt;&gt;"",M105,IF(L105&lt;&gt;"",('01_Setup'!$B$6-L105)/365.25,"")))</f>
        <v/>
      </c>
      <c r="T105" s="25" t="str">
        <f t="shared" si="20"/>
        <v/>
      </c>
      <c r="U105" s="23"/>
      <c r="V105" s="25" t="str">
        <f>IF(OR(G105="",H105=""),"",IFERROR(VLOOKUP(G105&amp;"|"&amp;H105,'15_Lifecycle_Library'!$A$7:$K$35,6,FALSE),""))</f>
        <v/>
      </c>
      <c r="W105" s="27" t="str">
        <f>IF(V105="","",IFERROR(VLOOKUP(V105,'01_Setup'!$H$5:$I$9,2,FALSE),""))</f>
        <v/>
      </c>
      <c r="X105" s="27" t="str">
        <f>IF(C105="","",IF(OR(G105="",H105=""),'01_Setup'!$B$12,IFERROR(VLOOKUP(G105&amp;"|"&amp;H105,'15_Lifecycle_Library'!$A$7:$K$35,7,FALSE),'01_Setup'!$B$12)))</f>
        <v/>
      </c>
      <c r="Y105" s="25" t="str">
        <f>IF(T105="","",'01_Setup'!$B$5+ROUNDUP(T105,0))</f>
        <v/>
      </c>
      <c r="Z105" s="28" t="str">
        <f>IF(OR(U105="",Y105="",W105="",X105=""),"",U105*(1+W105)^(Y105-'01_Setup'!$B$5)*(1+X105))</f>
        <v/>
      </c>
      <c r="AA105" s="25" t="str">
        <f t="shared" si="21"/>
        <v/>
      </c>
      <c r="AB105" s="28" t="str">
        <f>IF(OR(U105="",AA105="",W105="",X105=""),"",U105*(1+W105)^(AA105-'01_Setup'!$B$5)*(1+X105))</f>
        <v/>
      </c>
      <c r="AC105" s="25" t="str">
        <f t="shared" si="22"/>
        <v/>
      </c>
      <c r="AD105" s="28" t="str">
        <f>IF(OR(U105="",AC105="",W105="",X105=""),"",U105*(1+W105)^(AC105-'01_Setup'!$B$5)*(1+X105))</f>
        <v/>
      </c>
      <c r="AE105" s="25" t="str">
        <f>IF(Y105="","",MAX(Y105+'01_Setup'!$B$10,'01_Setup'!$B$5))</f>
        <v/>
      </c>
      <c r="AF105" s="28" t="str">
        <f>IF(OR(U105="",AE105="",W105="",X105=""),"",U105*(1+W105)^(AE105-'01_Setup'!$B$5)*(1+X105))</f>
        <v/>
      </c>
      <c r="AG105" s="25" t="str">
        <f>IF(AA105="","",MAX(AA105+'01_Setup'!$B$10,'01_Setup'!$B$5))</f>
        <v/>
      </c>
      <c r="AH105" s="28" t="str">
        <f>IF(OR(U105="",AG105="",W105="",X105=""),"",U105*(1+W105)^(AG105-'01_Setup'!$B$5)*(1+X105))</f>
        <v/>
      </c>
      <c r="AI105" s="25" t="str">
        <f>IF(AC105="","",MAX(AC105+'01_Setup'!$B$10,'01_Setup'!$B$5))</f>
        <v/>
      </c>
      <c r="AJ105" s="28" t="str">
        <f>IF(OR(U105="",AI105="",W105="",X105=""),"",U105*(1+W105)^(AI105-'01_Setup'!$B$5)*(1+X105))</f>
        <v/>
      </c>
      <c r="AK105" s="25" t="str">
        <f>IF(Y105="","",Y105+'01_Setup'!$B$11)</f>
        <v/>
      </c>
      <c r="AL105" s="28" t="str">
        <f>IF(OR(U105="",AK105="",W105="",X105=""),"",U105*(1+W105)^(AK105-'01_Setup'!$B$5)*(1+X105))</f>
        <v/>
      </c>
      <c r="AM105" s="25" t="str">
        <f>IF(AA105="","",AA105+'01_Setup'!$B$11)</f>
        <v/>
      </c>
      <c r="AN105" s="28" t="str">
        <f>IF(OR(U105="",AM105="",W105="",X105=""),"",U105*(1+W105)^(AM105-'01_Setup'!$B$5)*(1+X105))</f>
        <v/>
      </c>
      <c r="AO105" s="25" t="str">
        <f>IF(AC105="","",AC105+'01_Setup'!$B$11)</f>
        <v/>
      </c>
      <c r="AP105" s="28" t="str">
        <f>IF(OR(U105="",AO105="",W105="",X105=""),"",U105*(1+W105)^(AO105-'01_Setup'!$B$5)*(1+X105))</f>
        <v/>
      </c>
      <c r="AQ105" s="22"/>
      <c r="AR105" s="25" t="str">
        <f>IF(OR(G105="",H105=""),"",IFERROR(VLOOKUP(G105&amp;"|"&amp;H105,'15_Lifecycle_Library'!$A$7:$K$35,5,FALSE),""))</f>
        <v/>
      </c>
      <c r="AS105" s="26" t="str">
        <f t="shared" si="23"/>
        <v/>
      </c>
      <c r="AT105" s="21"/>
      <c r="AU105" s="21"/>
      <c r="AV105" s="21"/>
    </row>
    <row r="106" spans="1:48">
      <c r="A106" s="25" t="str">
        <f t="shared" si="18"/>
        <v/>
      </c>
      <c r="B106" s="21"/>
      <c r="C106" s="21"/>
      <c r="D106" s="25" t="str">
        <f>IF(C106="","",IFERROR(VLOOKUP(C106,'01_Setup'!$B$19:$D$28,2,FALSE)&amp;"",""))</f>
        <v/>
      </c>
      <c r="E106" s="25" t="str">
        <f>IF(C106="","",IFERROR(VLOOKUP(C106,'01_Setup'!$B$19:$D$28,3,FALSE),""))</f>
        <v/>
      </c>
      <c r="F106" s="21"/>
      <c r="G106" s="21"/>
      <c r="H106" s="21"/>
      <c r="I106" s="21"/>
      <c r="J106" s="21"/>
      <c r="K106" s="21"/>
      <c r="L106" s="22"/>
      <c r="M106" s="21"/>
      <c r="N106" s="25" t="str">
        <f>IF(OR(G106="",H106=""),"",IFERROR(VLOOKUP(G106&amp;"|"&amp;H106,'15_Lifecycle_Library'!$A$7:$K$35,4,FALSE),""))</f>
        <v/>
      </c>
      <c r="O106" s="21"/>
      <c r="P106" s="25" t="str">
        <f t="shared" si="19"/>
        <v/>
      </c>
      <c r="Q106" s="21"/>
      <c r="R106" s="25" t="str">
        <f>IF(Q106="","",IFERROR(VLOOKUP(Q106,'16_Assumptions'!$A$15:$D$19,4,FALSE),0))</f>
        <v/>
      </c>
      <c r="S106" s="25" t="str">
        <f>IF(C106="","",IF(M106&lt;&gt;"",M106,IF(L106&lt;&gt;"",('01_Setup'!$B$6-L106)/365.25,"")))</f>
        <v/>
      </c>
      <c r="T106" s="25" t="str">
        <f t="shared" si="20"/>
        <v/>
      </c>
      <c r="U106" s="23"/>
      <c r="V106" s="25" t="str">
        <f>IF(OR(G106="",H106=""),"",IFERROR(VLOOKUP(G106&amp;"|"&amp;H106,'15_Lifecycle_Library'!$A$7:$K$35,6,FALSE),""))</f>
        <v/>
      </c>
      <c r="W106" s="27" t="str">
        <f>IF(V106="","",IFERROR(VLOOKUP(V106,'01_Setup'!$H$5:$I$9,2,FALSE),""))</f>
        <v/>
      </c>
      <c r="X106" s="27" t="str">
        <f>IF(C106="","",IF(OR(G106="",H106=""),'01_Setup'!$B$12,IFERROR(VLOOKUP(G106&amp;"|"&amp;H106,'15_Lifecycle_Library'!$A$7:$K$35,7,FALSE),'01_Setup'!$B$12)))</f>
        <v/>
      </c>
      <c r="Y106" s="25" t="str">
        <f>IF(T106="","",'01_Setup'!$B$5+ROUNDUP(T106,0))</f>
        <v/>
      </c>
      <c r="Z106" s="28" t="str">
        <f>IF(OR(U106="",Y106="",W106="",X106=""),"",U106*(1+W106)^(Y106-'01_Setup'!$B$5)*(1+X106))</f>
        <v/>
      </c>
      <c r="AA106" s="25" t="str">
        <f t="shared" si="21"/>
        <v/>
      </c>
      <c r="AB106" s="28" t="str">
        <f>IF(OR(U106="",AA106="",W106="",X106=""),"",U106*(1+W106)^(AA106-'01_Setup'!$B$5)*(1+X106))</f>
        <v/>
      </c>
      <c r="AC106" s="25" t="str">
        <f t="shared" si="22"/>
        <v/>
      </c>
      <c r="AD106" s="28" t="str">
        <f>IF(OR(U106="",AC106="",W106="",X106=""),"",U106*(1+W106)^(AC106-'01_Setup'!$B$5)*(1+X106))</f>
        <v/>
      </c>
      <c r="AE106" s="25" t="str">
        <f>IF(Y106="","",MAX(Y106+'01_Setup'!$B$10,'01_Setup'!$B$5))</f>
        <v/>
      </c>
      <c r="AF106" s="28" t="str">
        <f>IF(OR(U106="",AE106="",W106="",X106=""),"",U106*(1+W106)^(AE106-'01_Setup'!$B$5)*(1+X106))</f>
        <v/>
      </c>
      <c r="AG106" s="25" t="str">
        <f>IF(AA106="","",MAX(AA106+'01_Setup'!$B$10,'01_Setup'!$B$5))</f>
        <v/>
      </c>
      <c r="AH106" s="28" t="str">
        <f>IF(OR(U106="",AG106="",W106="",X106=""),"",U106*(1+W106)^(AG106-'01_Setup'!$B$5)*(1+X106))</f>
        <v/>
      </c>
      <c r="AI106" s="25" t="str">
        <f>IF(AC106="","",MAX(AC106+'01_Setup'!$B$10,'01_Setup'!$B$5))</f>
        <v/>
      </c>
      <c r="AJ106" s="28" t="str">
        <f>IF(OR(U106="",AI106="",W106="",X106=""),"",U106*(1+W106)^(AI106-'01_Setup'!$B$5)*(1+X106))</f>
        <v/>
      </c>
      <c r="AK106" s="25" t="str">
        <f>IF(Y106="","",Y106+'01_Setup'!$B$11)</f>
        <v/>
      </c>
      <c r="AL106" s="28" t="str">
        <f>IF(OR(U106="",AK106="",W106="",X106=""),"",U106*(1+W106)^(AK106-'01_Setup'!$B$5)*(1+X106))</f>
        <v/>
      </c>
      <c r="AM106" s="25" t="str">
        <f>IF(AA106="","",AA106+'01_Setup'!$B$11)</f>
        <v/>
      </c>
      <c r="AN106" s="28" t="str">
        <f>IF(OR(U106="",AM106="",W106="",X106=""),"",U106*(1+W106)^(AM106-'01_Setup'!$B$5)*(1+X106))</f>
        <v/>
      </c>
      <c r="AO106" s="25" t="str">
        <f>IF(AC106="","",AC106+'01_Setup'!$B$11)</f>
        <v/>
      </c>
      <c r="AP106" s="28" t="str">
        <f>IF(OR(U106="",AO106="",W106="",X106=""),"",U106*(1+W106)^(AO106-'01_Setup'!$B$5)*(1+X106))</f>
        <v/>
      </c>
      <c r="AQ106" s="22"/>
      <c r="AR106" s="25" t="str">
        <f>IF(OR(G106="",H106=""),"",IFERROR(VLOOKUP(G106&amp;"|"&amp;H106,'15_Lifecycle_Library'!$A$7:$K$35,5,FALSE),""))</f>
        <v/>
      </c>
      <c r="AS106" s="26" t="str">
        <f t="shared" si="23"/>
        <v/>
      </c>
      <c r="AT106" s="21"/>
      <c r="AU106" s="21"/>
      <c r="AV106" s="21"/>
    </row>
    <row r="107" spans="1:48">
      <c r="A107" s="25" t="str">
        <f t="shared" si="18"/>
        <v/>
      </c>
      <c r="B107" s="21"/>
      <c r="C107" s="21"/>
      <c r="D107" s="25" t="str">
        <f>IF(C107="","",IFERROR(VLOOKUP(C107,'01_Setup'!$B$19:$D$28,2,FALSE)&amp;"",""))</f>
        <v/>
      </c>
      <c r="E107" s="25" t="str">
        <f>IF(C107="","",IFERROR(VLOOKUP(C107,'01_Setup'!$B$19:$D$28,3,FALSE),""))</f>
        <v/>
      </c>
      <c r="F107" s="21"/>
      <c r="G107" s="21"/>
      <c r="H107" s="21"/>
      <c r="I107" s="21"/>
      <c r="J107" s="21"/>
      <c r="K107" s="21"/>
      <c r="L107" s="22"/>
      <c r="M107" s="21"/>
      <c r="N107" s="25" t="str">
        <f>IF(OR(G107="",H107=""),"",IFERROR(VLOOKUP(G107&amp;"|"&amp;H107,'15_Lifecycle_Library'!$A$7:$K$35,4,FALSE),""))</f>
        <v/>
      </c>
      <c r="O107" s="21"/>
      <c r="P107" s="25" t="str">
        <f t="shared" si="19"/>
        <v/>
      </c>
      <c r="Q107" s="21"/>
      <c r="R107" s="25" t="str">
        <f>IF(Q107="","",IFERROR(VLOOKUP(Q107,'16_Assumptions'!$A$15:$D$19,4,FALSE),0))</f>
        <v/>
      </c>
      <c r="S107" s="25" t="str">
        <f>IF(C107="","",IF(M107&lt;&gt;"",M107,IF(L107&lt;&gt;"",('01_Setup'!$B$6-L107)/365.25,"")))</f>
        <v/>
      </c>
      <c r="T107" s="25" t="str">
        <f t="shared" si="20"/>
        <v/>
      </c>
      <c r="U107" s="23"/>
      <c r="V107" s="25" t="str">
        <f>IF(OR(G107="",H107=""),"",IFERROR(VLOOKUP(G107&amp;"|"&amp;H107,'15_Lifecycle_Library'!$A$7:$K$35,6,FALSE),""))</f>
        <v/>
      </c>
      <c r="W107" s="27" t="str">
        <f>IF(V107="","",IFERROR(VLOOKUP(V107,'01_Setup'!$H$5:$I$9,2,FALSE),""))</f>
        <v/>
      </c>
      <c r="X107" s="27" t="str">
        <f>IF(C107="","",IF(OR(G107="",H107=""),'01_Setup'!$B$12,IFERROR(VLOOKUP(G107&amp;"|"&amp;H107,'15_Lifecycle_Library'!$A$7:$K$35,7,FALSE),'01_Setup'!$B$12)))</f>
        <v/>
      </c>
      <c r="Y107" s="25" t="str">
        <f>IF(T107="","",'01_Setup'!$B$5+ROUNDUP(T107,0))</f>
        <v/>
      </c>
      <c r="Z107" s="28" t="str">
        <f>IF(OR(U107="",Y107="",W107="",X107=""),"",U107*(1+W107)^(Y107-'01_Setup'!$B$5)*(1+X107))</f>
        <v/>
      </c>
      <c r="AA107" s="25" t="str">
        <f t="shared" si="21"/>
        <v/>
      </c>
      <c r="AB107" s="28" t="str">
        <f>IF(OR(U107="",AA107="",W107="",X107=""),"",U107*(1+W107)^(AA107-'01_Setup'!$B$5)*(1+X107))</f>
        <v/>
      </c>
      <c r="AC107" s="25" t="str">
        <f t="shared" si="22"/>
        <v/>
      </c>
      <c r="AD107" s="28" t="str">
        <f>IF(OR(U107="",AC107="",W107="",X107=""),"",U107*(1+W107)^(AC107-'01_Setup'!$B$5)*(1+X107))</f>
        <v/>
      </c>
      <c r="AE107" s="25" t="str">
        <f>IF(Y107="","",MAX(Y107+'01_Setup'!$B$10,'01_Setup'!$B$5))</f>
        <v/>
      </c>
      <c r="AF107" s="28" t="str">
        <f>IF(OR(U107="",AE107="",W107="",X107=""),"",U107*(1+W107)^(AE107-'01_Setup'!$B$5)*(1+X107))</f>
        <v/>
      </c>
      <c r="AG107" s="25" t="str">
        <f>IF(AA107="","",MAX(AA107+'01_Setup'!$B$10,'01_Setup'!$B$5))</f>
        <v/>
      </c>
      <c r="AH107" s="28" t="str">
        <f>IF(OR(U107="",AG107="",W107="",X107=""),"",U107*(1+W107)^(AG107-'01_Setup'!$B$5)*(1+X107))</f>
        <v/>
      </c>
      <c r="AI107" s="25" t="str">
        <f>IF(AC107="","",MAX(AC107+'01_Setup'!$B$10,'01_Setup'!$B$5))</f>
        <v/>
      </c>
      <c r="AJ107" s="28" t="str">
        <f>IF(OR(U107="",AI107="",W107="",X107=""),"",U107*(1+W107)^(AI107-'01_Setup'!$B$5)*(1+X107))</f>
        <v/>
      </c>
      <c r="AK107" s="25" t="str">
        <f>IF(Y107="","",Y107+'01_Setup'!$B$11)</f>
        <v/>
      </c>
      <c r="AL107" s="28" t="str">
        <f>IF(OR(U107="",AK107="",W107="",X107=""),"",U107*(1+W107)^(AK107-'01_Setup'!$B$5)*(1+X107))</f>
        <v/>
      </c>
      <c r="AM107" s="25" t="str">
        <f>IF(AA107="","",AA107+'01_Setup'!$B$11)</f>
        <v/>
      </c>
      <c r="AN107" s="28" t="str">
        <f>IF(OR(U107="",AM107="",W107="",X107=""),"",U107*(1+W107)^(AM107-'01_Setup'!$B$5)*(1+X107))</f>
        <v/>
      </c>
      <c r="AO107" s="25" t="str">
        <f>IF(AC107="","",AC107+'01_Setup'!$B$11)</f>
        <v/>
      </c>
      <c r="AP107" s="28" t="str">
        <f>IF(OR(U107="",AO107="",W107="",X107=""),"",U107*(1+W107)^(AO107-'01_Setup'!$B$5)*(1+X107))</f>
        <v/>
      </c>
      <c r="AQ107" s="22"/>
      <c r="AR107" s="25" t="str">
        <f>IF(OR(G107="",H107=""),"",IFERROR(VLOOKUP(G107&amp;"|"&amp;H107,'15_Lifecycle_Library'!$A$7:$K$35,5,FALSE),""))</f>
        <v/>
      </c>
      <c r="AS107" s="26" t="str">
        <f t="shared" si="23"/>
        <v/>
      </c>
      <c r="AT107" s="21"/>
      <c r="AU107" s="21"/>
      <c r="AV107" s="21"/>
    </row>
    <row r="108" spans="1:48">
      <c r="A108" s="25" t="str">
        <f t="shared" si="18"/>
        <v/>
      </c>
      <c r="B108" s="21"/>
      <c r="C108" s="21"/>
      <c r="D108" s="25" t="str">
        <f>IF(C108="","",IFERROR(VLOOKUP(C108,'01_Setup'!$B$19:$D$28,2,FALSE)&amp;"",""))</f>
        <v/>
      </c>
      <c r="E108" s="25" t="str">
        <f>IF(C108="","",IFERROR(VLOOKUP(C108,'01_Setup'!$B$19:$D$28,3,FALSE),""))</f>
        <v/>
      </c>
      <c r="F108" s="21"/>
      <c r="G108" s="21"/>
      <c r="H108" s="21"/>
      <c r="I108" s="21"/>
      <c r="J108" s="21"/>
      <c r="K108" s="21"/>
      <c r="L108" s="22"/>
      <c r="M108" s="21"/>
      <c r="N108" s="25" t="str">
        <f>IF(OR(G108="",H108=""),"",IFERROR(VLOOKUP(G108&amp;"|"&amp;H108,'15_Lifecycle_Library'!$A$7:$K$35,4,FALSE),""))</f>
        <v/>
      </c>
      <c r="O108" s="21"/>
      <c r="P108" s="25" t="str">
        <f t="shared" si="19"/>
        <v/>
      </c>
      <c r="Q108" s="21"/>
      <c r="R108" s="25" t="str">
        <f>IF(Q108="","",IFERROR(VLOOKUP(Q108,'16_Assumptions'!$A$15:$D$19,4,FALSE),0))</f>
        <v/>
      </c>
      <c r="S108" s="25" t="str">
        <f>IF(C108="","",IF(M108&lt;&gt;"",M108,IF(L108&lt;&gt;"",('01_Setup'!$B$6-L108)/365.25,"")))</f>
        <v/>
      </c>
      <c r="T108" s="25" t="str">
        <f t="shared" si="20"/>
        <v/>
      </c>
      <c r="U108" s="23"/>
      <c r="V108" s="25" t="str">
        <f>IF(OR(G108="",H108=""),"",IFERROR(VLOOKUP(G108&amp;"|"&amp;H108,'15_Lifecycle_Library'!$A$7:$K$35,6,FALSE),""))</f>
        <v/>
      </c>
      <c r="W108" s="27" t="str">
        <f>IF(V108="","",IFERROR(VLOOKUP(V108,'01_Setup'!$H$5:$I$9,2,FALSE),""))</f>
        <v/>
      </c>
      <c r="X108" s="27" t="str">
        <f>IF(C108="","",IF(OR(G108="",H108=""),'01_Setup'!$B$12,IFERROR(VLOOKUP(G108&amp;"|"&amp;H108,'15_Lifecycle_Library'!$A$7:$K$35,7,FALSE),'01_Setup'!$B$12)))</f>
        <v/>
      </c>
      <c r="Y108" s="25" t="str">
        <f>IF(T108="","",'01_Setup'!$B$5+ROUNDUP(T108,0))</f>
        <v/>
      </c>
      <c r="Z108" s="28" t="str">
        <f>IF(OR(U108="",Y108="",W108="",X108=""),"",U108*(1+W108)^(Y108-'01_Setup'!$B$5)*(1+X108))</f>
        <v/>
      </c>
      <c r="AA108" s="25" t="str">
        <f t="shared" si="21"/>
        <v/>
      </c>
      <c r="AB108" s="28" t="str">
        <f>IF(OR(U108="",AA108="",W108="",X108=""),"",U108*(1+W108)^(AA108-'01_Setup'!$B$5)*(1+X108))</f>
        <v/>
      </c>
      <c r="AC108" s="25" t="str">
        <f t="shared" si="22"/>
        <v/>
      </c>
      <c r="AD108" s="28" t="str">
        <f>IF(OR(U108="",AC108="",W108="",X108=""),"",U108*(1+W108)^(AC108-'01_Setup'!$B$5)*(1+X108))</f>
        <v/>
      </c>
      <c r="AE108" s="25" t="str">
        <f>IF(Y108="","",MAX(Y108+'01_Setup'!$B$10,'01_Setup'!$B$5))</f>
        <v/>
      </c>
      <c r="AF108" s="28" t="str">
        <f>IF(OR(U108="",AE108="",W108="",X108=""),"",U108*(1+W108)^(AE108-'01_Setup'!$B$5)*(1+X108))</f>
        <v/>
      </c>
      <c r="AG108" s="25" t="str">
        <f>IF(AA108="","",MAX(AA108+'01_Setup'!$B$10,'01_Setup'!$B$5))</f>
        <v/>
      </c>
      <c r="AH108" s="28" t="str">
        <f>IF(OR(U108="",AG108="",W108="",X108=""),"",U108*(1+W108)^(AG108-'01_Setup'!$B$5)*(1+X108))</f>
        <v/>
      </c>
      <c r="AI108" s="25" t="str">
        <f>IF(AC108="","",MAX(AC108+'01_Setup'!$B$10,'01_Setup'!$B$5))</f>
        <v/>
      </c>
      <c r="AJ108" s="28" t="str">
        <f>IF(OR(U108="",AI108="",W108="",X108=""),"",U108*(1+W108)^(AI108-'01_Setup'!$B$5)*(1+X108))</f>
        <v/>
      </c>
      <c r="AK108" s="25" t="str">
        <f>IF(Y108="","",Y108+'01_Setup'!$B$11)</f>
        <v/>
      </c>
      <c r="AL108" s="28" t="str">
        <f>IF(OR(U108="",AK108="",W108="",X108=""),"",U108*(1+W108)^(AK108-'01_Setup'!$B$5)*(1+X108))</f>
        <v/>
      </c>
      <c r="AM108" s="25" t="str">
        <f>IF(AA108="","",AA108+'01_Setup'!$B$11)</f>
        <v/>
      </c>
      <c r="AN108" s="28" t="str">
        <f>IF(OR(U108="",AM108="",W108="",X108=""),"",U108*(1+W108)^(AM108-'01_Setup'!$B$5)*(1+X108))</f>
        <v/>
      </c>
      <c r="AO108" s="25" t="str">
        <f>IF(AC108="","",AC108+'01_Setup'!$B$11)</f>
        <v/>
      </c>
      <c r="AP108" s="28" t="str">
        <f>IF(OR(U108="",AO108="",W108="",X108=""),"",U108*(1+W108)^(AO108-'01_Setup'!$B$5)*(1+X108))</f>
        <v/>
      </c>
      <c r="AQ108" s="22"/>
      <c r="AR108" s="25" t="str">
        <f>IF(OR(G108="",H108=""),"",IFERROR(VLOOKUP(G108&amp;"|"&amp;H108,'15_Lifecycle_Library'!$A$7:$K$35,5,FALSE),""))</f>
        <v/>
      </c>
      <c r="AS108" s="26" t="str">
        <f t="shared" si="23"/>
        <v/>
      </c>
      <c r="AT108" s="21"/>
      <c r="AU108" s="21"/>
      <c r="AV108" s="21"/>
    </row>
    <row r="109" spans="1:48">
      <c r="A109" s="25" t="str">
        <f t="shared" si="18"/>
        <v/>
      </c>
      <c r="B109" s="21"/>
      <c r="C109" s="21"/>
      <c r="D109" s="25" t="str">
        <f>IF(C109="","",IFERROR(VLOOKUP(C109,'01_Setup'!$B$19:$D$28,2,FALSE)&amp;"",""))</f>
        <v/>
      </c>
      <c r="E109" s="25" t="str">
        <f>IF(C109="","",IFERROR(VLOOKUP(C109,'01_Setup'!$B$19:$D$28,3,FALSE),""))</f>
        <v/>
      </c>
      <c r="F109" s="21"/>
      <c r="G109" s="21"/>
      <c r="H109" s="21"/>
      <c r="I109" s="21"/>
      <c r="J109" s="21"/>
      <c r="K109" s="21"/>
      <c r="L109" s="22"/>
      <c r="M109" s="21"/>
      <c r="N109" s="25" t="str">
        <f>IF(OR(G109="",H109=""),"",IFERROR(VLOOKUP(G109&amp;"|"&amp;H109,'15_Lifecycle_Library'!$A$7:$K$35,4,FALSE),""))</f>
        <v/>
      </c>
      <c r="O109" s="21"/>
      <c r="P109" s="25" t="str">
        <f t="shared" si="19"/>
        <v/>
      </c>
      <c r="Q109" s="21"/>
      <c r="R109" s="25" t="str">
        <f>IF(Q109="","",IFERROR(VLOOKUP(Q109,'16_Assumptions'!$A$15:$D$19,4,FALSE),0))</f>
        <v/>
      </c>
      <c r="S109" s="25" t="str">
        <f>IF(C109="","",IF(M109&lt;&gt;"",M109,IF(L109&lt;&gt;"",('01_Setup'!$B$6-L109)/365.25,"")))</f>
        <v/>
      </c>
      <c r="T109" s="25" t="str">
        <f t="shared" si="20"/>
        <v/>
      </c>
      <c r="U109" s="23"/>
      <c r="V109" s="25" t="str">
        <f>IF(OR(G109="",H109=""),"",IFERROR(VLOOKUP(G109&amp;"|"&amp;H109,'15_Lifecycle_Library'!$A$7:$K$35,6,FALSE),""))</f>
        <v/>
      </c>
      <c r="W109" s="27" t="str">
        <f>IF(V109="","",IFERROR(VLOOKUP(V109,'01_Setup'!$H$5:$I$9,2,FALSE),""))</f>
        <v/>
      </c>
      <c r="X109" s="27" t="str">
        <f>IF(C109="","",IF(OR(G109="",H109=""),'01_Setup'!$B$12,IFERROR(VLOOKUP(G109&amp;"|"&amp;H109,'15_Lifecycle_Library'!$A$7:$K$35,7,FALSE),'01_Setup'!$B$12)))</f>
        <v/>
      </c>
      <c r="Y109" s="25" t="str">
        <f>IF(T109="","",'01_Setup'!$B$5+ROUNDUP(T109,0))</f>
        <v/>
      </c>
      <c r="Z109" s="28" t="str">
        <f>IF(OR(U109="",Y109="",W109="",X109=""),"",U109*(1+W109)^(Y109-'01_Setup'!$B$5)*(1+X109))</f>
        <v/>
      </c>
      <c r="AA109" s="25" t="str">
        <f t="shared" si="21"/>
        <v/>
      </c>
      <c r="AB109" s="28" t="str">
        <f>IF(OR(U109="",AA109="",W109="",X109=""),"",U109*(1+W109)^(AA109-'01_Setup'!$B$5)*(1+X109))</f>
        <v/>
      </c>
      <c r="AC109" s="25" t="str">
        <f t="shared" si="22"/>
        <v/>
      </c>
      <c r="AD109" s="28" t="str">
        <f>IF(OR(U109="",AC109="",W109="",X109=""),"",U109*(1+W109)^(AC109-'01_Setup'!$B$5)*(1+X109))</f>
        <v/>
      </c>
      <c r="AE109" s="25" t="str">
        <f>IF(Y109="","",MAX(Y109+'01_Setup'!$B$10,'01_Setup'!$B$5))</f>
        <v/>
      </c>
      <c r="AF109" s="28" t="str">
        <f>IF(OR(U109="",AE109="",W109="",X109=""),"",U109*(1+W109)^(AE109-'01_Setup'!$B$5)*(1+X109))</f>
        <v/>
      </c>
      <c r="AG109" s="25" t="str">
        <f>IF(AA109="","",MAX(AA109+'01_Setup'!$B$10,'01_Setup'!$B$5))</f>
        <v/>
      </c>
      <c r="AH109" s="28" t="str">
        <f>IF(OR(U109="",AG109="",W109="",X109=""),"",U109*(1+W109)^(AG109-'01_Setup'!$B$5)*(1+X109))</f>
        <v/>
      </c>
      <c r="AI109" s="25" t="str">
        <f>IF(AC109="","",MAX(AC109+'01_Setup'!$B$10,'01_Setup'!$B$5))</f>
        <v/>
      </c>
      <c r="AJ109" s="28" t="str">
        <f>IF(OR(U109="",AI109="",W109="",X109=""),"",U109*(1+W109)^(AI109-'01_Setup'!$B$5)*(1+X109))</f>
        <v/>
      </c>
      <c r="AK109" s="25" t="str">
        <f>IF(Y109="","",Y109+'01_Setup'!$B$11)</f>
        <v/>
      </c>
      <c r="AL109" s="28" t="str">
        <f>IF(OR(U109="",AK109="",W109="",X109=""),"",U109*(1+W109)^(AK109-'01_Setup'!$B$5)*(1+X109))</f>
        <v/>
      </c>
      <c r="AM109" s="25" t="str">
        <f>IF(AA109="","",AA109+'01_Setup'!$B$11)</f>
        <v/>
      </c>
      <c r="AN109" s="28" t="str">
        <f>IF(OR(U109="",AM109="",W109="",X109=""),"",U109*(1+W109)^(AM109-'01_Setup'!$B$5)*(1+X109))</f>
        <v/>
      </c>
      <c r="AO109" s="25" t="str">
        <f>IF(AC109="","",AC109+'01_Setup'!$B$11)</f>
        <v/>
      </c>
      <c r="AP109" s="28" t="str">
        <f>IF(OR(U109="",AO109="",W109="",X109=""),"",U109*(1+W109)^(AO109-'01_Setup'!$B$5)*(1+X109))</f>
        <v/>
      </c>
      <c r="AQ109" s="22"/>
      <c r="AR109" s="25" t="str">
        <f>IF(OR(G109="",H109=""),"",IFERROR(VLOOKUP(G109&amp;"|"&amp;H109,'15_Lifecycle_Library'!$A$7:$K$35,5,FALSE),""))</f>
        <v/>
      </c>
      <c r="AS109" s="26" t="str">
        <f t="shared" si="23"/>
        <v/>
      </c>
      <c r="AT109" s="21"/>
      <c r="AU109" s="21"/>
      <c r="AV109" s="21"/>
    </row>
    <row r="110" spans="1:48">
      <c r="A110" s="25" t="str">
        <f t="shared" si="18"/>
        <v/>
      </c>
      <c r="B110" s="21"/>
      <c r="C110" s="21"/>
      <c r="D110" s="25" t="str">
        <f>IF(C110="","",IFERROR(VLOOKUP(C110,'01_Setup'!$B$19:$D$28,2,FALSE)&amp;"",""))</f>
        <v/>
      </c>
      <c r="E110" s="25" t="str">
        <f>IF(C110="","",IFERROR(VLOOKUP(C110,'01_Setup'!$B$19:$D$28,3,FALSE),""))</f>
        <v/>
      </c>
      <c r="F110" s="21"/>
      <c r="G110" s="21"/>
      <c r="H110" s="21"/>
      <c r="I110" s="21"/>
      <c r="J110" s="21"/>
      <c r="K110" s="21"/>
      <c r="L110" s="22"/>
      <c r="M110" s="21"/>
      <c r="N110" s="25" t="str">
        <f>IF(OR(G110="",H110=""),"",IFERROR(VLOOKUP(G110&amp;"|"&amp;H110,'15_Lifecycle_Library'!$A$7:$K$35,4,FALSE),""))</f>
        <v/>
      </c>
      <c r="O110" s="21"/>
      <c r="P110" s="25" t="str">
        <f t="shared" si="19"/>
        <v/>
      </c>
      <c r="Q110" s="21"/>
      <c r="R110" s="25" t="str">
        <f>IF(Q110="","",IFERROR(VLOOKUP(Q110,'16_Assumptions'!$A$15:$D$19,4,FALSE),0))</f>
        <v/>
      </c>
      <c r="S110" s="25" t="str">
        <f>IF(C110="","",IF(M110&lt;&gt;"",M110,IF(L110&lt;&gt;"",('01_Setup'!$B$6-L110)/365.25,"")))</f>
        <v/>
      </c>
      <c r="T110" s="25" t="str">
        <f t="shared" si="20"/>
        <v/>
      </c>
      <c r="U110" s="23"/>
      <c r="V110" s="25" t="str">
        <f>IF(OR(G110="",H110=""),"",IFERROR(VLOOKUP(G110&amp;"|"&amp;H110,'15_Lifecycle_Library'!$A$7:$K$35,6,FALSE),""))</f>
        <v/>
      </c>
      <c r="W110" s="27" t="str">
        <f>IF(V110="","",IFERROR(VLOOKUP(V110,'01_Setup'!$H$5:$I$9,2,FALSE),""))</f>
        <v/>
      </c>
      <c r="X110" s="27" t="str">
        <f>IF(C110="","",IF(OR(G110="",H110=""),'01_Setup'!$B$12,IFERROR(VLOOKUP(G110&amp;"|"&amp;H110,'15_Lifecycle_Library'!$A$7:$K$35,7,FALSE),'01_Setup'!$B$12)))</f>
        <v/>
      </c>
      <c r="Y110" s="25" t="str">
        <f>IF(T110="","",'01_Setup'!$B$5+ROUNDUP(T110,0))</f>
        <v/>
      </c>
      <c r="Z110" s="28" t="str">
        <f>IF(OR(U110="",Y110="",W110="",X110=""),"",U110*(1+W110)^(Y110-'01_Setup'!$B$5)*(1+X110))</f>
        <v/>
      </c>
      <c r="AA110" s="25" t="str">
        <f t="shared" si="21"/>
        <v/>
      </c>
      <c r="AB110" s="28" t="str">
        <f>IF(OR(U110="",AA110="",W110="",X110=""),"",U110*(1+W110)^(AA110-'01_Setup'!$B$5)*(1+X110))</f>
        <v/>
      </c>
      <c r="AC110" s="25" t="str">
        <f t="shared" si="22"/>
        <v/>
      </c>
      <c r="AD110" s="28" t="str">
        <f>IF(OR(U110="",AC110="",W110="",X110=""),"",U110*(1+W110)^(AC110-'01_Setup'!$B$5)*(1+X110))</f>
        <v/>
      </c>
      <c r="AE110" s="25" t="str">
        <f>IF(Y110="","",MAX(Y110+'01_Setup'!$B$10,'01_Setup'!$B$5))</f>
        <v/>
      </c>
      <c r="AF110" s="28" t="str">
        <f>IF(OR(U110="",AE110="",W110="",X110=""),"",U110*(1+W110)^(AE110-'01_Setup'!$B$5)*(1+X110))</f>
        <v/>
      </c>
      <c r="AG110" s="25" t="str">
        <f>IF(AA110="","",MAX(AA110+'01_Setup'!$B$10,'01_Setup'!$B$5))</f>
        <v/>
      </c>
      <c r="AH110" s="28" t="str">
        <f>IF(OR(U110="",AG110="",W110="",X110=""),"",U110*(1+W110)^(AG110-'01_Setup'!$B$5)*(1+X110))</f>
        <v/>
      </c>
      <c r="AI110" s="25" t="str">
        <f>IF(AC110="","",MAX(AC110+'01_Setup'!$B$10,'01_Setup'!$B$5))</f>
        <v/>
      </c>
      <c r="AJ110" s="28" t="str">
        <f>IF(OR(U110="",AI110="",W110="",X110=""),"",U110*(1+W110)^(AI110-'01_Setup'!$B$5)*(1+X110))</f>
        <v/>
      </c>
      <c r="AK110" s="25" t="str">
        <f>IF(Y110="","",Y110+'01_Setup'!$B$11)</f>
        <v/>
      </c>
      <c r="AL110" s="28" t="str">
        <f>IF(OR(U110="",AK110="",W110="",X110=""),"",U110*(1+W110)^(AK110-'01_Setup'!$B$5)*(1+X110))</f>
        <v/>
      </c>
      <c r="AM110" s="25" t="str">
        <f>IF(AA110="","",AA110+'01_Setup'!$B$11)</f>
        <v/>
      </c>
      <c r="AN110" s="28" t="str">
        <f>IF(OR(U110="",AM110="",W110="",X110=""),"",U110*(1+W110)^(AM110-'01_Setup'!$B$5)*(1+X110))</f>
        <v/>
      </c>
      <c r="AO110" s="25" t="str">
        <f>IF(AC110="","",AC110+'01_Setup'!$B$11)</f>
        <v/>
      </c>
      <c r="AP110" s="28" t="str">
        <f>IF(OR(U110="",AO110="",W110="",X110=""),"",U110*(1+W110)^(AO110-'01_Setup'!$B$5)*(1+X110))</f>
        <v/>
      </c>
      <c r="AQ110" s="22"/>
      <c r="AR110" s="25" t="str">
        <f>IF(OR(G110="",H110=""),"",IFERROR(VLOOKUP(G110&amp;"|"&amp;H110,'15_Lifecycle_Library'!$A$7:$K$35,5,FALSE),""))</f>
        <v/>
      </c>
      <c r="AS110" s="26" t="str">
        <f t="shared" si="23"/>
        <v/>
      </c>
      <c r="AT110" s="21"/>
      <c r="AU110" s="21"/>
      <c r="AV110" s="21"/>
    </row>
    <row r="111" spans="1:48">
      <c r="A111" s="25" t="str">
        <f t="shared" si="18"/>
        <v/>
      </c>
      <c r="B111" s="21"/>
      <c r="C111" s="21"/>
      <c r="D111" s="25" t="str">
        <f>IF(C111="","",IFERROR(VLOOKUP(C111,'01_Setup'!$B$19:$D$28,2,FALSE)&amp;"",""))</f>
        <v/>
      </c>
      <c r="E111" s="25" t="str">
        <f>IF(C111="","",IFERROR(VLOOKUP(C111,'01_Setup'!$B$19:$D$28,3,FALSE),""))</f>
        <v/>
      </c>
      <c r="F111" s="21"/>
      <c r="G111" s="21"/>
      <c r="H111" s="21"/>
      <c r="I111" s="21"/>
      <c r="J111" s="21"/>
      <c r="K111" s="21"/>
      <c r="L111" s="22"/>
      <c r="M111" s="21"/>
      <c r="N111" s="25" t="str">
        <f>IF(OR(G111="",H111=""),"",IFERROR(VLOOKUP(G111&amp;"|"&amp;H111,'15_Lifecycle_Library'!$A$7:$K$35,4,FALSE),""))</f>
        <v/>
      </c>
      <c r="O111" s="21"/>
      <c r="P111" s="25" t="str">
        <f t="shared" si="19"/>
        <v/>
      </c>
      <c r="Q111" s="21"/>
      <c r="R111" s="25" t="str">
        <f>IF(Q111="","",IFERROR(VLOOKUP(Q111,'16_Assumptions'!$A$15:$D$19,4,FALSE),0))</f>
        <v/>
      </c>
      <c r="S111" s="25" t="str">
        <f>IF(C111="","",IF(M111&lt;&gt;"",M111,IF(L111&lt;&gt;"",('01_Setup'!$B$6-L111)/365.25,"")))</f>
        <v/>
      </c>
      <c r="T111" s="25" t="str">
        <f t="shared" si="20"/>
        <v/>
      </c>
      <c r="U111" s="23"/>
      <c r="V111" s="25" t="str">
        <f>IF(OR(G111="",H111=""),"",IFERROR(VLOOKUP(G111&amp;"|"&amp;H111,'15_Lifecycle_Library'!$A$7:$K$35,6,FALSE),""))</f>
        <v/>
      </c>
      <c r="W111" s="27" t="str">
        <f>IF(V111="","",IFERROR(VLOOKUP(V111,'01_Setup'!$H$5:$I$9,2,FALSE),""))</f>
        <v/>
      </c>
      <c r="X111" s="27" t="str">
        <f>IF(C111="","",IF(OR(G111="",H111=""),'01_Setup'!$B$12,IFERROR(VLOOKUP(G111&amp;"|"&amp;H111,'15_Lifecycle_Library'!$A$7:$K$35,7,FALSE),'01_Setup'!$B$12)))</f>
        <v/>
      </c>
      <c r="Y111" s="25" t="str">
        <f>IF(T111="","",'01_Setup'!$B$5+ROUNDUP(T111,0))</f>
        <v/>
      </c>
      <c r="Z111" s="28" t="str">
        <f>IF(OR(U111="",Y111="",W111="",X111=""),"",U111*(1+W111)^(Y111-'01_Setup'!$B$5)*(1+X111))</f>
        <v/>
      </c>
      <c r="AA111" s="25" t="str">
        <f t="shared" si="21"/>
        <v/>
      </c>
      <c r="AB111" s="28" t="str">
        <f>IF(OR(U111="",AA111="",W111="",X111=""),"",U111*(1+W111)^(AA111-'01_Setup'!$B$5)*(1+X111))</f>
        <v/>
      </c>
      <c r="AC111" s="25" t="str">
        <f t="shared" si="22"/>
        <v/>
      </c>
      <c r="AD111" s="28" t="str">
        <f>IF(OR(U111="",AC111="",W111="",X111=""),"",U111*(1+W111)^(AC111-'01_Setup'!$B$5)*(1+X111))</f>
        <v/>
      </c>
      <c r="AE111" s="25" t="str">
        <f>IF(Y111="","",MAX(Y111+'01_Setup'!$B$10,'01_Setup'!$B$5))</f>
        <v/>
      </c>
      <c r="AF111" s="28" t="str">
        <f>IF(OR(U111="",AE111="",W111="",X111=""),"",U111*(1+W111)^(AE111-'01_Setup'!$B$5)*(1+X111))</f>
        <v/>
      </c>
      <c r="AG111" s="25" t="str">
        <f>IF(AA111="","",MAX(AA111+'01_Setup'!$B$10,'01_Setup'!$B$5))</f>
        <v/>
      </c>
      <c r="AH111" s="28" t="str">
        <f>IF(OR(U111="",AG111="",W111="",X111=""),"",U111*(1+W111)^(AG111-'01_Setup'!$B$5)*(1+X111))</f>
        <v/>
      </c>
      <c r="AI111" s="25" t="str">
        <f>IF(AC111="","",MAX(AC111+'01_Setup'!$B$10,'01_Setup'!$B$5))</f>
        <v/>
      </c>
      <c r="AJ111" s="28" t="str">
        <f>IF(OR(U111="",AI111="",W111="",X111=""),"",U111*(1+W111)^(AI111-'01_Setup'!$B$5)*(1+X111))</f>
        <v/>
      </c>
      <c r="AK111" s="25" t="str">
        <f>IF(Y111="","",Y111+'01_Setup'!$B$11)</f>
        <v/>
      </c>
      <c r="AL111" s="28" t="str">
        <f>IF(OR(U111="",AK111="",W111="",X111=""),"",U111*(1+W111)^(AK111-'01_Setup'!$B$5)*(1+X111))</f>
        <v/>
      </c>
      <c r="AM111" s="25" t="str">
        <f>IF(AA111="","",AA111+'01_Setup'!$B$11)</f>
        <v/>
      </c>
      <c r="AN111" s="28" t="str">
        <f>IF(OR(U111="",AM111="",W111="",X111=""),"",U111*(1+W111)^(AM111-'01_Setup'!$B$5)*(1+X111))</f>
        <v/>
      </c>
      <c r="AO111" s="25" t="str">
        <f>IF(AC111="","",AC111+'01_Setup'!$B$11)</f>
        <v/>
      </c>
      <c r="AP111" s="28" t="str">
        <f>IF(OR(U111="",AO111="",W111="",X111=""),"",U111*(1+W111)^(AO111-'01_Setup'!$B$5)*(1+X111))</f>
        <v/>
      </c>
      <c r="AQ111" s="22"/>
      <c r="AR111" s="25" t="str">
        <f>IF(OR(G111="",H111=""),"",IFERROR(VLOOKUP(G111&amp;"|"&amp;H111,'15_Lifecycle_Library'!$A$7:$K$35,5,FALSE),""))</f>
        <v/>
      </c>
      <c r="AS111" s="26" t="str">
        <f t="shared" si="23"/>
        <v/>
      </c>
      <c r="AT111" s="21"/>
      <c r="AU111" s="21"/>
      <c r="AV111" s="21"/>
    </row>
    <row r="112" spans="1:48">
      <c r="A112" s="25" t="str">
        <f t="shared" si="18"/>
        <v/>
      </c>
      <c r="B112" s="21"/>
      <c r="C112" s="21"/>
      <c r="D112" s="25" t="str">
        <f>IF(C112="","",IFERROR(VLOOKUP(C112,'01_Setup'!$B$19:$D$28,2,FALSE)&amp;"",""))</f>
        <v/>
      </c>
      <c r="E112" s="25" t="str">
        <f>IF(C112="","",IFERROR(VLOOKUP(C112,'01_Setup'!$B$19:$D$28,3,FALSE),""))</f>
        <v/>
      </c>
      <c r="F112" s="21"/>
      <c r="G112" s="21"/>
      <c r="H112" s="21"/>
      <c r="I112" s="21"/>
      <c r="J112" s="21"/>
      <c r="K112" s="21"/>
      <c r="L112" s="22"/>
      <c r="M112" s="21"/>
      <c r="N112" s="25" t="str">
        <f>IF(OR(G112="",H112=""),"",IFERROR(VLOOKUP(G112&amp;"|"&amp;H112,'15_Lifecycle_Library'!$A$7:$K$35,4,FALSE),""))</f>
        <v/>
      </c>
      <c r="O112" s="21"/>
      <c r="P112" s="25" t="str">
        <f t="shared" si="19"/>
        <v/>
      </c>
      <c r="Q112" s="21"/>
      <c r="R112" s="25" t="str">
        <f>IF(Q112="","",IFERROR(VLOOKUP(Q112,'16_Assumptions'!$A$15:$D$19,4,FALSE),0))</f>
        <v/>
      </c>
      <c r="S112" s="25" t="str">
        <f>IF(C112="","",IF(M112&lt;&gt;"",M112,IF(L112&lt;&gt;"",('01_Setup'!$B$6-L112)/365.25,"")))</f>
        <v/>
      </c>
      <c r="T112" s="25" t="str">
        <f t="shared" si="20"/>
        <v/>
      </c>
      <c r="U112" s="23"/>
      <c r="V112" s="25" t="str">
        <f>IF(OR(G112="",H112=""),"",IFERROR(VLOOKUP(G112&amp;"|"&amp;H112,'15_Lifecycle_Library'!$A$7:$K$35,6,FALSE),""))</f>
        <v/>
      </c>
      <c r="W112" s="27" t="str">
        <f>IF(V112="","",IFERROR(VLOOKUP(V112,'01_Setup'!$H$5:$I$9,2,FALSE),""))</f>
        <v/>
      </c>
      <c r="X112" s="27" t="str">
        <f>IF(C112="","",IF(OR(G112="",H112=""),'01_Setup'!$B$12,IFERROR(VLOOKUP(G112&amp;"|"&amp;H112,'15_Lifecycle_Library'!$A$7:$K$35,7,FALSE),'01_Setup'!$B$12)))</f>
        <v/>
      </c>
      <c r="Y112" s="25" t="str">
        <f>IF(T112="","",'01_Setup'!$B$5+ROUNDUP(T112,0))</f>
        <v/>
      </c>
      <c r="Z112" s="28" t="str">
        <f>IF(OR(U112="",Y112="",W112="",X112=""),"",U112*(1+W112)^(Y112-'01_Setup'!$B$5)*(1+X112))</f>
        <v/>
      </c>
      <c r="AA112" s="25" t="str">
        <f t="shared" si="21"/>
        <v/>
      </c>
      <c r="AB112" s="28" t="str">
        <f>IF(OR(U112="",AA112="",W112="",X112=""),"",U112*(1+W112)^(AA112-'01_Setup'!$B$5)*(1+X112))</f>
        <v/>
      </c>
      <c r="AC112" s="25" t="str">
        <f t="shared" si="22"/>
        <v/>
      </c>
      <c r="AD112" s="28" t="str">
        <f>IF(OR(U112="",AC112="",W112="",X112=""),"",U112*(1+W112)^(AC112-'01_Setup'!$B$5)*(1+X112))</f>
        <v/>
      </c>
      <c r="AE112" s="25" t="str">
        <f>IF(Y112="","",MAX(Y112+'01_Setup'!$B$10,'01_Setup'!$B$5))</f>
        <v/>
      </c>
      <c r="AF112" s="28" t="str">
        <f>IF(OR(U112="",AE112="",W112="",X112=""),"",U112*(1+W112)^(AE112-'01_Setup'!$B$5)*(1+X112))</f>
        <v/>
      </c>
      <c r="AG112" s="25" t="str">
        <f>IF(AA112="","",MAX(AA112+'01_Setup'!$B$10,'01_Setup'!$B$5))</f>
        <v/>
      </c>
      <c r="AH112" s="28" t="str">
        <f>IF(OR(U112="",AG112="",W112="",X112=""),"",U112*(1+W112)^(AG112-'01_Setup'!$B$5)*(1+X112))</f>
        <v/>
      </c>
      <c r="AI112" s="25" t="str">
        <f>IF(AC112="","",MAX(AC112+'01_Setup'!$B$10,'01_Setup'!$B$5))</f>
        <v/>
      </c>
      <c r="AJ112" s="28" t="str">
        <f>IF(OR(U112="",AI112="",W112="",X112=""),"",U112*(1+W112)^(AI112-'01_Setup'!$B$5)*(1+X112))</f>
        <v/>
      </c>
      <c r="AK112" s="25" t="str">
        <f>IF(Y112="","",Y112+'01_Setup'!$B$11)</f>
        <v/>
      </c>
      <c r="AL112" s="28" t="str">
        <f>IF(OR(U112="",AK112="",W112="",X112=""),"",U112*(1+W112)^(AK112-'01_Setup'!$B$5)*(1+X112))</f>
        <v/>
      </c>
      <c r="AM112" s="25" t="str">
        <f>IF(AA112="","",AA112+'01_Setup'!$B$11)</f>
        <v/>
      </c>
      <c r="AN112" s="28" t="str">
        <f>IF(OR(U112="",AM112="",W112="",X112=""),"",U112*(1+W112)^(AM112-'01_Setup'!$B$5)*(1+X112))</f>
        <v/>
      </c>
      <c r="AO112" s="25" t="str">
        <f>IF(AC112="","",AC112+'01_Setup'!$B$11)</f>
        <v/>
      </c>
      <c r="AP112" s="28" t="str">
        <f>IF(OR(U112="",AO112="",W112="",X112=""),"",U112*(1+W112)^(AO112-'01_Setup'!$B$5)*(1+X112))</f>
        <v/>
      </c>
      <c r="AQ112" s="22"/>
      <c r="AR112" s="25" t="str">
        <f>IF(OR(G112="",H112=""),"",IFERROR(VLOOKUP(G112&amp;"|"&amp;H112,'15_Lifecycle_Library'!$A$7:$K$35,5,FALSE),""))</f>
        <v/>
      </c>
      <c r="AS112" s="26" t="str">
        <f t="shared" si="23"/>
        <v/>
      </c>
      <c r="AT112" s="21"/>
      <c r="AU112" s="21"/>
      <c r="AV112" s="21"/>
    </row>
    <row r="113" spans="1:48">
      <c r="A113" s="25" t="str">
        <f t="shared" si="18"/>
        <v/>
      </c>
      <c r="B113" s="21"/>
      <c r="C113" s="21"/>
      <c r="D113" s="25" t="str">
        <f>IF(C113="","",IFERROR(VLOOKUP(C113,'01_Setup'!$B$19:$D$28,2,FALSE)&amp;"",""))</f>
        <v/>
      </c>
      <c r="E113" s="25" t="str">
        <f>IF(C113="","",IFERROR(VLOOKUP(C113,'01_Setup'!$B$19:$D$28,3,FALSE),""))</f>
        <v/>
      </c>
      <c r="F113" s="21"/>
      <c r="G113" s="21"/>
      <c r="H113" s="21"/>
      <c r="I113" s="21"/>
      <c r="J113" s="21"/>
      <c r="K113" s="21"/>
      <c r="L113" s="22"/>
      <c r="M113" s="21"/>
      <c r="N113" s="25" t="str">
        <f>IF(OR(G113="",H113=""),"",IFERROR(VLOOKUP(G113&amp;"|"&amp;H113,'15_Lifecycle_Library'!$A$7:$K$35,4,FALSE),""))</f>
        <v/>
      </c>
      <c r="O113" s="21"/>
      <c r="P113" s="25" t="str">
        <f t="shared" si="19"/>
        <v/>
      </c>
      <c r="Q113" s="21"/>
      <c r="R113" s="25" t="str">
        <f>IF(Q113="","",IFERROR(VLOOKUP(Q113,'16_Assumptions'!$A$15:$D$19,4,FALSE),0))</f>
        <v/>
      </c>
      <c r="S113" s="25" t="str">
        <f>IF(C113="","",IF(M113&lt;&gt;"",M113,IF(L113&lt;&gt;"",('01_Setup'!$B$6-L113)/365.25,"")))</f>
        <v/>
      </c>
      <c r="T113" s="25" t="str">
        <f t="shared" si="20"/>
        <v/>
      </c>
      <c r="U113" s="23"/>
      <c r="V113" s="25" t="str">
        <f>IF(OR(G113="",H113=""),"",IFERROR(VLOOKUP(G113&amp;"|"&amp;H113,'15_Lifecycle_Library'!$A$7:$K$35,6,FALSE),""))</f>
        <v/>
      </c>
      <c r="W113" s="27" t="str">
        <f>IF(V113="","",IFERROR(VLOOKUP(V113,'01_Setup'!$H$5:$I$9,2,FALSE),""))</f>
        <v/>
      </c>
      <c r="X113" s="27" t="str">
        <f>IF(C113="","",IF(OR(G113="",H113=""),'01_Setup'!$B$12,IFERROR(VLOOKUP(G113&amp;"|"&amp;H113,'15_Lifecycle_Library'!$A$7:$K$35,7,FALSE),'01_Setup'!$B$12)))</f>
        <v/>
      </c>
      <c r="Y113" s="25" t="str">
        <f>IF(T113="","",'01_Setup'!$B$5+ROUNDUP(T113,0))</f>
        <v/>
      </c>
      <c r="Z113" s="28" t="str">
        <f>IF(OR(U113="",Y113="",W113="",X113=""),"",U113*(1+W113)^(Y113-'01_Setup'!$B$5)*(1+X113))</f>
        <v/>
      </c>
      <c r="AA113" s="25" t="str">
        <f t="shared" si="21"/>
        <v/>
      </c>
      <c r="AB113" s="28" t="str">
        <f>IF(OR(U113="",AA113="",W113="",X113=""),"",U113*(1+W113)^(AA113-'01_Setup'!$B$5)*(1+X113))</f>
        <v/>
      </c>
      <c r="AC113" s="25" t="str">
        <f t="shared" si="22"/>
        <v/>
      </c>
      <c r="AD113" s="28" t="str">
        <f>IF(OR(U113="",AC113="",W113="",X113=""),"",U113*(1+W113)^(AC113-'01_Setup'!$B$5)*(1+X113))</f>
        <v/>
      </c>
      <c r="AE113" s="25" t="str">
        <f>IF(Y113="","",MAX(Y113+'01_Setup'!$B$10,'01_Setup'!$B$5))</f>
        <v/>
      </c>
      <c r="AF113" s="28" t="str">
        <f>IF(OR(U113="",AE113="",W113="",X113=""),"",U113*(1+W113)^(AE113-'01_Setup'!$B$5)*(1+X113))</f>
        <v/>
      </c>
      <c r="AG113" s="25" t="str">
        <f>IF(AA113="","",MAX(AA113+'01_Setup'!$B$10,'01_Setup'!$B$5))</f>
        <v/>
      </c>
      <c r="AH113" s="28" t="str">
        <f>IF(OR(U113="",AG113="",W113="",X113=""),"",U113*(1+W113)^(AG113-'01_Setup'!$B$5)*(1+X113))</f>
        <v/>
      </c>
      <c r="AI113" s="25" t="str">
        <f>IF(AC113="","",MAX(AC113+'01_Setup'!$B$10,'01_Setup'!$B$5))</f>
        <v/>
      </c>
      <c r="AJ113" s="28" t="str">
        <f>IF(OR(U113="",AI113="",W113="",X113=""),"",U113*(1+W113)^(AI113-'01_Setup'!$B$5)*(1+X113))</f>
        <v/>
      </c>
      <c r="AK113" s="25" t="str">
        <f>IF(Y113="","",Y113+'01_Setup'!$B$11)</f>
        <v/>
      </c>
      <c r="AL113" s="28" t="str">
        <f>IF(OR(U113="",AK113="",W113="",X113=""),"",U113*(1+W113)^(AK113-'01_Setup'!$B$5)*(1+X113))</f>
        <v/>
      </c>
      <c r="AM113" s="25" t="str">
        <f>IF(AA113="","",AA113+'01_Setup'!$B$11)</f>
        <v/>
      </c>
      <c r="AN113" s="28" t="str">
        <f>IF(OR(U113="",AM113="",W113="",X113=""),"",U113*(1+W113)^(AM113-'01_Setup'!$B$5)*(1+X113))</f>
        <v/>
      </c>
      <c r="AO113" s="25" t="str">
        <f>IF(AC113="","",AC113+'01_Setup'!$B$11)</f>
        <v/>
      </c>
      <c r="AP113" s="28" t="str">
        <f>IF(OR(U113="",AO113="",W113="",X113=""),"",U113*(1+W113)^(AO113-'01_Setup'!$B$5)*(1+X113))</f>
        <v/>
      </c>
      <c r="AQ113" s="22"/>
      <c r="AR113" s="25" t="str">
        <f>IF(OR(G113="",H113=""),"",IFERROR(VLOOKUP(G113&amp;"|"&amp;H113,'15_Lifecycle_Library'!$A$7:$K$35,5,FALSE),""))</f>
        <v/>
      </c>
      <c r="AS113" s="26" t="str">
        <f t="shared" si="23"/>
        <v/>
      </c>
      <c r="AT113" s="21"/>
      <c r="AU113" s="21"/>
      <c r="AV113" s="21"/>
    </row>
    <row r="114" spans="1:48">
      <c r="A114" s="25" t="str">
        <f t="shared" si="18"/>
        <v/>
      </c>
      <c r="B114" s="21"/>
      <c r="C114" s="21"/>
      <c r="D114" s="25" t="str">
        <f>IF(C114="","",IFERROR(VLOOKUP(C114,'01_Setup'!$B$19:$D$28,2,FALSE)&amp;"",""))</f>
        <v/>
      </c>
      <c r="E114" s="25" t="str">
        <f>IF(C114="","",IFERROR(VLOOKUP(C114,'01_Setup'!$B$19:$D$28,3,FALSE),""))</f>
        <v/>
      </c>
      <c r="F114" s="21"/>
      <c r="G114" s="21"/>
      <c r="H114" s="21"/>
      <c r="I114" s="21"/>
      <c r="J114" s="21"/>
      <c r="K114" s="21"/>
      <c r="L114" s="22"/>
      <c r="M114" s="21"/>
      <c r="N114" s="25" t="str">
        <f>IF(OR(G114="",H114=""),"",IFERROR(VLOOKUP(G114&amp;"|"&amp;H114,'15_Lifecycle_Library'!$A$7:$K$35,4,FALSE),""))</f>
        <v/>
      </c>
      <c r="O114" s="21"/>
      <c r="P114" s="25" t="str">
        <f t="shared" si="19"/>
        <v/>
      </c>
      <c r="Q114" s="21"/>
      <c r="R114" s="25" t="str">
        <f>IF(Q114="","",IFERROR(VLOOKUP(Q114,'16_Assumptions'!$A$15:$D$19,4,FALSE),0))</f>
        <v/>
      </c>
      <c r="S114" s="25" t="str">
        <f>IF(C114="","",IF(M114&lt;&gt;"",M114,IF(L114&lt;&gt;"",('01_Setup'!$B$6-L114)/365.25,"")))</f>
        <v/>
      </c>
      <c r="T114" s="25" t="str">
        <f t="shared" si="20"/>
        <v/>
      </c>
      <c r="U114" s="23"/>
      <c r="V114" s="25" t="str">
        <f>IF(OR(G114="",H114=""),"",IFERROR(VLOOKUP(G114&amp;"|"&amp;H114,'15_Lifecycle_Library'!$A$7:$K$35,6,FALSE),""))</f>
        <v/>
      </c>
      <c r="W114" s="27" t="str">
        <f>IF(V114="","",IFERROR(VLOOKUP(V114,'01_Setup'!$H$5:$I$9,2,FALSE),""))</f>
        <v/>
      </c>
      <c r="X114" s="27" t="str">
        <f>IF(C114="","",IF(OR(G114="",H114=""),'01_Setup'!$B$12,IFERROR(VLOOKUP(G114&amp;"|"&amp;H114,'15_Lifecycle_Library'!$A$7:$K$35,7,FALSE),'01_Setup'!$B$12)))</f>
        <v/>
      </c>
      <c r="Y114" s="25" t="str">
        <f>IF(T114="","",'01_Setup'!$B$5+ROUNDUP(T114,0))</f>
        <v/>
      </c>
      <c r="Z114" s="28" t="str">
        <f>IF(OR(U114="",Y114="",W114="",X114=""),"",U114*(1+W114)^(Y114-'01_Setup'!$B$5)*(1+X114))</f>
        <v/>
      </c>
      <c r="AA114" s="25" t="str">
        <f t="shared" si="21"/>
        <v/>
      </c>
      <c r="AB114" s="28" t="str">
        <f>IF(OR(U114="",AA114="",W114="",X114=""),"",U114*(1+W114)^(AA114-'01_Setup'!$B$5)*(1+X114))</f>
        <v/>
      </c>
      <c r="AC114" s="25" t="str">
        <f t="shared" si="22"/>
        <v/>
      </c>
      <c r="AD114" s="28" t="str">
        <f>IF(OR(U114="",AC114="",W114="",X114=""),"",U114*(1+W114)^(AC114-'01_Setup'!$B$5)*(1+X114))</f>
        <v/>
      </c>
      <c r="AE114" s="25" t="str">
        <f>IF(Y114="","",MAX(Y114+'01_Setup'!$B$10,'01_Setup'!$B$5))</f>
        <v/>
      </c>
      <c r="AF114" s="28" t="str">
        <f>IF(OR(U114="",AE114="",W114="",X114=""),"",U114*(1+W114)^(AE114-'01_Setup'!$B$5)*(1+X114))</f>
        <v/>
      </c>
      <c r="AG114" s="25" t="str">
        <f>IF(AA114="","",MAX(AA114+'01_Setup'!$B$10,'01_Setup'!$B$5))</f>
        <v/>
      </c>
      <c r="AH114" s="28" t="str">
        <f>IF(OR(U114="",AG114="",W114="",X114=""),"",U114*(1+W114)^(AG114-'01_Setup'!$B$5)*(1+X114))</f>
        <v/>
      </c>
      <c r="AI114" s="25" t="str">
        <f>IF(AC114="","",MAX(AC114+'01_Setup'!$B$10,'01_Setup'!$B$5))</f>
        <v/>
      </c>
      <c r="AJ114" s="28" t="str">
        <f>IF(OR(U114="",AI114="",W114="",X114=""),"",U114*(1+W114)^(AI114-'01_Setup'!$B$5)*(1+X114))</f>
        <v/>
      </c>
      <c r="AK114" s="25" t="str">
        <f>IF(Y114="","",Y114+'01_Setup'!$B$11)</f>
        <v/>
      </c>
      <c r="AL114" s="28" t="str">
        <f>IF(OR(U114="",AK114="",W114="",X114=""),"",U114*(1+W114)^(AK114-'01_Setup'!$B$5)*(1+X114))</f>
        <v/>
      </c>
      <c r="AM114" s="25" t="str">
        <f>IF(AA114="","",AA114+'01_Setup'!$B$11)</f>
        <v/>
      </c>
      <c r="AN114" s="28" t="str">
        <f>IF(OR(U114="",AM114="",W114="",X114=""),"",U114*(1+W114)^(AM114-'01_Setup'!$B$5)*(1+X114))</f>
        <v/>
      </c>
      <c r="AO114" s="25" t="str">
        <f>IF(AC114="","",AC114+'01_Setup'!$B$11)</f>
        <v/>
      </c>
      <c r="AP114" s="28" t="str">
        <f>IF(OR(U114="",AO114="",W114="",X114=""),"",U114*(1+W114)^(AO114-'01_Setup'!$B$5)*(1+X114))</f>
        <v/>
      </c>
      <c r="AQ114" s="22"/>
      <c r="AR114" s="25" t="str">
        <f>IF(OR(G114="",H114=""),"",IFERROR(VLOOKUP(G114&amp;"|"&amp;H114,'15_Lifecycle_Library'!$A$7:$K$35,5,FALSE),""))</f>
        <v/>
      </c>
      <c r="AS114" s="26" t="str">
        <f t="shared" si="23"/>
        <v/>
      </c>
      <c r="AT114" s="21"/>
      <c r="AU114" s="21"/>
      <c r="AV114" s="21"/>
    </row>
    <row r="115" spans="1:48">
      <c r="A115" s="25" t="str">
        <f t="shared" si="18"/>
        <v/>
      </c>
      <c r="B115" s="21"/>
      <c r="C115" s="21"/>
      <c r="D115" s="25" t="str">
        <f>IF(C115="","",IFERROR(VLOOKUP(C115,'01_Setup'!$B$19:$D$28,2,FALSE)&amp;"",""))</f>
        <v/>
      </c>
      <c r="E115" s="25" t="str">
        <f>IF(C115="","",IFERROR(VLOOKUP(C115,'01_Setup'!$B$19:$D$28,3,FALSE),""))</f>
        <v/>
      </c>
      <c r="F115" s="21"/>
      <c r="G115" s="21"/>
      <c r="H115" s="21"/>
      <c r="I115" s="21"/>
      <c r="J115" s="21"/>
      <c r="K115" s="21"/>
      <c r="L115" s="22"/>
      <c r="M115" s="21"/>
      <c r="N115" s="25" t="str">
        <f>IF(OR(G115="",H115=""),"",IFERROR(VLOOKUP(G115&amp;"|"&amp;H115,'15_Lifecycle_Library'!$A$7:$K$35,4,FALSE),""))</f>
        <v/>
      </c>
      <c r="O115" s="21"/>
      <c r="P115" s="25" t="str">
        <f t="shared" si="19"/>
        <v/>
      </c>
      <c r="Q115" s="21"/>
      <c r="R115" s="25" t="str">
        <f>IF(Q115="","",IFERROR(VLOOKUP(Q115,'16_Assumptions'!$A$15:$D$19,4,FALSE),0))</f>
        <v/>
      </c>
      <c r="S115" s="25" t="str">
        <f>IF(C115="","",IF(M115&lt;&gt;"",M115,IF(L115&lt;&gt;"",('01_Setup'!$B$6-L115)/365.25,"")))</f>
        <v/>
      </c>
      <c r="T115" s="25" t="str">
        <f t="shared" si="20"/>
        <v/>
      </c>
      <c r="U115" s="23"/>
      <c r="V115" s="25" t="str">
        <f>IF(OR(G115="",H115=""),"",IFERROR(VLOOKUP(G115&amp;"|"&amp;H115,'15_Lifecycle_Library'!$A$7:$K$35,6,FALSE),""))</f>
        <v/>
      </c>
      <c r="W115" s="27" t="str">
        <f>IF(V115="","",IFERROR(VLOOKUP(V115,'01_Setup'!$H$5:$I$9,2,FALSE),""))</f>
        <v/>
      </c>
      <c r="X115" s="27" t="str">
        <f>IF(C115="","",IF(OR(G115="",H115=""),'01_Setup'!$B$12,IFERROR(VLOOKUP(G115&amp;"|"&amp;H115,'15_Lifecycle_Library'!$A$7:$K$35,7,FALSE),'01_Setup'!$B$12)))</f>
        <v/>
      </c>
      <c r="Y115" s="25" t="str">
        <f>IF(T115="","",'01_Setup'!$B$5+ROUNDUP(T115,0))</f>
        <v/>
      </c>
      <c r="Z115" s="28" t="str">
        <f>IF(OR(U115="",Y115="",W115="",X115=""),"",U115*(1+W115)^(Y115-'01_Setup'!$B$5)*(1+X115))</f>
        <v/>
      </c>
      <c r="AA115" s="25" t="str">
        <f t="shared" si="21"/>
        <v/>
      </c>
      <c r="AB115" s="28" t="str">
        <f>IF(OR(U115="",AA115="",W115="",X115=""),"",U115*(1+W115)^(AA115-'01_Setup'!$B$5)*(1+X115))</f>
        <v/>
      </c>
      <c r="AC115" s="25" t="str">
        <f t="shared" si="22"/>
        <v/>
      </c>
      <c r="AD115" s="28" t="str">
        <f>IF(OR(U115="",AC115="",W115="",X115=""),"",U115*(1+W115)^(AC115-'01_Setup'!$B$5)*(1+X115))</f>
        <v/>
      </c>
      <c r="AE115" s="25" t="str">
        <f>IF(Y115="","",MAX(Y115+'01_Setup'!$B$10,'01_Setup'!$B$5))</f>
        <v/>
      </c>
      <c r="AF115" s="28" t="str">
        <f>IF(OR(U115="",AE115="",W115="",X115=""),"",U115*(1+W115)^(AE115-'01_Setup'!$B$5)*(1+X115))</f>
        <v/>
      </c>
      <c r="AG115" s="25" t="str">
        <f>IF(AA115="","",MAX(AA115+'01_Setup'!$B$10,'01_Setup'!$B$5))</f>
        <v/>
      </c>
      <c r="AH115" s="28" t="str">
        <f>IF(OR(U115="",AG115="",W115="",X115=""),"",U115*(1+W115)^(AG115-'01_Setup'!$B$5)*(1+X115))</f>
        <v/>
      </c>
      <c r="AI115" s="25" t="str">
        <f>IF(AC115="","",MAX(AC115+'01_Setup'!$B$10,'01_Setup'!$B$5))</f>
        <v/>
      </c>
      <c r="AJ115" s="28" t="str">
        <f>IF(OR(U115="",AI115="",W115="",X115=""),"",U115*(1+W115)^(AI115-'01_Setup'!$B$5)*(1+X115))</f>
        <v/>
      </c>
      <c r="AK115" s="25" t="str">
        <f>IF(Y115="","",Y115+'01_Setup'!$B$11)</f>
        <v/>
      </c>
      <c r="AL115" s="28" t="str">
        <f>IF(OR(U115="",AK115="",W115="",X115=""),"",U115*(1+W115)^(AK115-'01_Setup'!$B$5)*(1+X115))</f>
        <v/>
      </c>
      <c r="AM115" s="25" t="str">
        <f>IF(AA115="","",AA115+'01_Setup'!$B$11)</f>
        <v/>
      </c>
      <c r="AN115" s="28" t="str">
        <f>IF(OR(U115="",AM115="",W115="",X115=""),"",U115*(1+W115)^(AM115-'01_Setup'!$B$5)*(1+X115))</f>
        <v/>
      </c>
      <c r="AO115" s="25" t="str">
        <f>IF(AC115="","",AC115+'01_Setup'!$B$11)</f>
        <v/>
      </c>
      <c r="AP115" s="28" t="str">
        <f>IF(OR(U115="",AO115="",W115="",X115=""),"",U115*(1+W115)^(AO115-'01_Setup'!$B$5)*(1+X115))</f>
        <v/>
      </c>
      <c r="AQ115" s="22"/>
      <c r="AR115" s="25" t="str">
        <f>IF(OR(G115="",H115=""),"",IFERROR(VLOOKUP(G115&amp;"|"&amp;H115,'15_Lifecycle_Library'!$A$7:$K$35,5,FALSE),""))</f>
        <v/>
      </c>
      <c r="AS115" s="26" t="str">
        <f t="shared" si="23"/>
        <v/>
      </c>
      <c r="AT115" s="21"/>
      <c r="AU115" s="21"/>
      <c r="AV115" s="21"/>
    </row>
    <row r="116" spans="1:48">
      <c r="A116" s="25" t="str">
        <f t="shared" si="18"/>
        <v/>
      </c>
      <c r="B116" s="21"/>
      <c r="C116" s="21"/>
      <c r="D116" s="25" t="str">
        <f>IF(C116="","",IFERROR(VLOOKUP(C116,'01_Setup'!$B$19:$D$28,2,FALSE)&amp;"",""))</f>
        <v/>
      </c>
      <c r="E116" s="25" t="str">
        <f>IF(C116="","",IFERROR(VLOOKUP(C116,'01_Setup'!$B$19:$D$28,3,FALSE),""))</f>
        <v/>
      </c>
      <c r="F116" s="21"/>
      <c r="G116" s="21"/>
      <c r="H116" s="21"/>
      <c r="I116" s="21"/>
      <c r="J116" s="21"/>
      <c r="K116" s="21"/>
      <c r="L116" s="22"/>
      <c r="M116" s="21"/>
      <c r="N116" s="25" t="str">
        <f>IF(OR(G116="",H116=""),"",IFERROR(VLOOKUP(G116&amp;"|"&amp;H116,'15_Lifecycle_Library'!$A$7:$K$35,4,FALSE),""))</f>
        <v/>
      </c>
      <c r="O116" s="21"/>
      <c r="P116" s="25" t="str">
        <f t="shared" si="19"/>
        <v/>
      </c>
      <c r="Q116" s="21"/>
      <c r="R116" s="25" t="str">
        <f>IF(Q116="","",IFERROR(VLOOKUP(Q116,'16_Assumptions'!$A$15:$D$19,4,FALSE),0))</f>
        <v/>
      </c>
      <c r="S116" s="25" t="str">
        <f>IF(C116="","",IF(M116&lt;&gt;"",M116,IF(L116&lt;&gt;"",('01_Setup'!$B$6-L116)/365.25,"")))</f>
        <v/>
      </c>
      <c r="T116" s="25" t="str">
        <f t="shared" si="20"/>
        <v/>
      </c>
      <c r="U116" s="23"/>
      <c r="V116" s="25" t="str">
        <f>IF(OR(G116="",H116=""),"",IFERROR(VLOOKUP(G116&amp;"|"&amp;H116,'15_Lifecycle_Library'!$A$7:$K$35,6,FALSE),""))</f>
        <v/>
      </c>
      <c r="W116" s="27" t="str">
        <f>IF(V116="","",IFERROR(VLOOKUP(V116,'01_Setup'!$H$5:$I$9,2,FALSE),""))</f>
        <v/>
      </c>
      <c r="X116" s="27" t="str">
        <f>IF(C116="","",IF(OR(G116="",H116=""),'01_Setup'!$B$12,IFERROR(VLOOKUP(G116&amp;"|"&amp;H116,'15_Lifecycle_Library'!$A$7:$K$35,7,FALSE),'01_Setup'!$B$12)))</f>
        <v/>
      </c>
      <c r="Y116" s="25" t="str">
        <f>IF(T116="","",'01_Setup'!$B$5+ROUNDUP(T116,0))</f>
        <v/>
      </c>
      <c r="Z116" s="28" t="str">
        <f>IF(OR(U116="",Y116="",W116="",X116=""),"",U116*(1+W116)^(Y116-'01_Setup'!$B$5)*(1+X116))</f>
        <v/>
      </c>
      <c r="AA116" s="25" t="str">
        <f t="shared" si="21"/>
        <v/>
      </c>
      <c r="AB116" s="28" t="str">
        <f>IF(OR(U116="",AA116="",W116="",X116=""),"",U116*(1+W116)^(AA116-'01_Setup'!$B$5)*(1+X116))</f>
        <v/>
      </c>
      <c r="AC116" s="25" t="str">
        <f t="shared" si="22"/>
        <v/>
      </c>
      <c r="AD116" s="28" t="str">
        <f>IF(OR(U116="",AC116="",W116="",X116=""),"",U116*(1+W116)^(AC116-'01_Setup'!$B$5)*(1+X116))</f>
        <v/>
      </c>
      <c r="AE116" s="25" t="str">
        <f>IF(Y116="","",MAX(Y116+'01_Setup'!$B$10,'01_Setup'!$B$5))</f>
        <v/>
      </c>
      <c r="AF116" s="28" t="str">
        <f>IF(OR(U116="",AE116="",W116="",X116=""),"",U116*(1+W116)^(AE116-'01_Setup'!$B$5)*(1+X116))</f>
        <v/>
      </c>
      <c r="AG116" s="25" t="str">
        <f>IF(AA116="","",MAX(AA116+'01_Setup'!$B$10,'01_Setup'!$B$5))</f>
        <v/>
      </c>
      <c r="AH116" s="28" t="str">
        <f>IF(OR(U116="",AG116="",W116="",X116=""),"",U116*(1+W116)^(AG116-'01_Setup'!$B$5)*(1+X116))</f>
        <v/>
      </c>
      <c r="AI116" s="25" t="str">
        <f>IF(AC116="","",MAX(AC116+'01_Setup'!$B$10,'01_Setup'!$B$5))</f>
        <v/>
      </c>
      <c r="AJ116" s="28" t="str">
        <f>IF(OR(U116="",AI116="",W116="",X116=""),"",U116*(1+W116)^(AI116-'01_Setup'!$B$5)*(1+X116))</f>
        <v/>
      </c>
      <c r="AK116" s="25" t="str">
        <f>IF(Y116="","",Y116+'01_Setup'!$B$11)</f>
        <v/>
      </c>
      <c r="AL116" s="28" t="str">
        <f>IF(OR(U116="",AK116="",W116="",X116=""),"",U116*(1+W116)^(AK116-'01_Setup'!$B$5)*(1+X116))</f>
        <v/>
      </c>
      <c r="AM116" s="25" t="str">
        <f>IF(AA116="","",AA116+'01_Setup'!$B$11)</f>
        <v/>
      </c>
      <c r="AN116" s="28" t="str">
        <f>IF(OR(U116="",AM116="",W116="",X116=""),"",U116*(1+W116)^(AM116-'01_Setup'!$B$5)*(1+X116))</f>
        <v/>
      </c>
      <c r="AO116" s="25" t="str">
        <f>IF(AC116="","",AC116+'01_Setup'!$B$11)</f>
        <v/>
      </c>
      <c r="AP116" s="28" t="str">
        <f>IF(OR(U116="",AO116="",W116="",X116=""),"",U116*(1+W116)^(AO116-'01_Setup'!$B$5)*(1+X116))</f>
        <v/>
      </c>
      <c r="AQ116" s="22"/>
      <c r="AR116" s="25" t="str">
        <f>IF(OR(G116="",H116=""),"",IFERROR(VLOOKUP(G116&amp;"|"&amp;H116,'15_Lifecycle_Library'!$A$7:$K$35,5,FALSE),""))</f>
        <v/>
      </c>
      <c r="AS116" s="26" t="str">
        <f t="shared" si="23"/>
        <v/>
      </c>
      <c r="AT116" s="21"/>
      <c r="AU116" s="21"/>
      <c r="AV116" s="21"/>
    </row>
    <row r="117" spans="1:48">
      <c r="A117" s="25" t="str">
        <f t="shared" si="18"/>
        <v/>
      </c>
      <c r="B117" s="21"/>
      <c r="C117" s="21"/>
      <c r="D117" s="25" t="str">
        <f>IF(C117="","",IFERROR(VLOOKUP(C117,'01_Setup'!$B$19:$D$28,2,FALSE)&amp;"",""))</f>
        <v/>
      </c>
      <c r="E117" s="25" t="str">
        <f>IF(C117="","",IFERROR(VLOOKUP(C117,'01_Setup'!$B$19:$D$28,3,FALSE),""))</f>
        <v/>
      </c>
      <c r="F117" s="21"/>
      <c r="G117" s="21"/>
      <c r="H117" s="21"/>
      <c r="I117" s="21"/>
      <c r="J117" s="21"/>
      <c r="K117" s="21"/>
      <c r="L117" s="22"/>
      <c r="M117" s="21"/>
      <c r="N117" s="25" t="str">
        <f>IF(OR(G117="",H117=""),"",IFERROR(VLOOKUP(G117&amp;"|"&amp;H117,'15_Lifecycle_Library'!$A$7:$K$35,4,FALSE),""))</f>
        <v/>
      </c>
      <c r="O117" s="21"/>
      <c r="P117" s="25" t="str">
        <f t="shared" si="19"/>
        <v/>
      </c>
      <c r="Q117" s="21"/>
      <c r="R117" s="25" t="str">
        <f>IF(Q117="","",IFERROR(VLOOKUP(Q117,'16_Assumptions'!$A$15:$D$19,4,FALSE),0))</f>
        <v/>
      </c>
      <c r="S117" s="25" t="str">
        <f>IF(C117="","",IF(M117&lt;&gt;"",M117,IF(L117&lt;&gt;"",('01_Setup'!$B$6-L117)/365.25,"")))</f>
        <v/>
      </c>
      <c r="T117" s="25" t="str">
        <f t="shared" si="20"/>
        <v/>
      </c>
      <c r="U117" s="23"/>
      <c r="V117" s="25" t="str">
        <f>IF(OR(G117="",H117=""),"",IFERROR(VLOOKUP(G117&amp;"|"&amp;H117,'15_Lifecycle_Library'!$A$7:$K$35,6,FALSE),""))</f>
        <v/>
      </c>
      <c r="W117" s="27" t="str">
        <f>IF(V117="","",IFERROR(VLOOKUP(V117,'01_Setup'!$H$5:$I$9,2,FALSE),""))</f>
        <v/>
      </c>
      <c r="X117" s="27" t="str">
        <f>IF(C117="","",IF(OR(G117="",H117=""),'01_Setup'!$B$12,IFERROR(VLOOKUP(G117&amp;"|"&amp;H117,'15_Lifecycle_Library'!$A$7:$K$35,7,FALSE),'01_Setup'!$B$12)))</f>
        <v/>
      </c>
      <c r="Y117" s="25" t="str">
        <f>IF(T117="","",'01_Setup'!$B$5+ROUNDUP(T117,0))</f>
        <v/>
      </c>
      <c r="Z117" s="28" t="str">
        <f>IF(OR(U117="",Y117="",W117="",X117=""),"",U117*(1+W117)^(Y117-'01_Setup'!$B$5)*(1+X117))</f>
        <v/>
      </c>
      <c r="AA117" s="25" t="str">
        <f t="shared" si="21"/>
        <v/>
      </c>
      <c r="AB117" s="28" t="str">
        <f>IF(OR(U117="",AA117="",W117="",X117=""),"",U117*(1+W117)^(AA117-'01_Setup'!$B$5)*(1+X117))</f>
        <v/>
      </c>
      <c r="AC117" s="25" t="str">
        <f t="shared" si="22"/>
        <v/>
      </c>
      <c r="AD117" s="28" t="str">
        <f>IF(OR(U117="",AC117="",W117="",X117=""),"",U117*(1+W117)^(AC117-'01_Setup'!$B$5)*(1+X117))</f>
        <v/>
      </c>
      <c r="AE117" s="25" t="str">
        <f>IF(Y117="","",MAX(Y117+'01_Setup'!$B$10,'01_Setup'!$B$5))</f>
        <v/>
      </c>
      <c r="AF117" s="28" t="str">
        <f>IF(OR(U117="",AE117="",W117="",X117=""),"",U117*(1+W117)^(AE117-'01_Setup'!$B$5)*(1+X117))</f>
        <v/>
      </c>
      <c r="AG117" s="25" t="str">
        <f>IF(AA117="","",MAX(AA117+'01_Setup'!$B$10,'01_Setup'!$B$5))</f>
        <v/>
      </c>
      <c r="AH117" s="28" t="str">
        <f>IF(OR(U117="",AG117="",W117="",X117=""),"",U117*(1+W117)^(AG117-'01_Setup'!$B$5)*(1+X117))</f>
        <v/>
      </c>
      <c r="AI117" s="25" t="str">
        <f>IF(AC117="","",MAX(AC117+'01_Setup'!$B$10,'01_Setup'!$B$5))</f>
        <v/>
      </c>
      <c r="AJ117" s="28" t="str">
        <f>IF(OR(U117="",AI117="",W117="",X117=""),"",U117*(1+W117)^(AI117-'01_Setup'!$B$5)*(1+X117))</f>
        <v/>
      </c>
      <c r="AK117" s="25" t="str">
        <f>IF(Y117="","",Y117+'01_Setup'!$B$11)</f>
        <v/>
      </c>
      <c r="AL117" s="28" t="str">
        <f>IF(OR(U117="",AK117="",W117="",X117=""),"",U117*(1+W117)^(AK117-'01_Setup'!$B$5)*(1+X117))</f>
        <v/>
      </c>
      <c r="AM117" s="25" t="str">
        <f>IF(AA117="","",AA117+'01_Setup'!$B$11)</f>
        <v/>
      </c>
      <c r="AN117" s="28" t="str">
        <f>IF(OR(U117="",AM117="",W117="",X117=""),"",U117*(1+W117)^(AM117-'01_Setup'!$B$5)*(1+X117))</f>
        <v/>
      </c>
      <c r="AO117" s="25" t="str">
        <f>IF(AC117="","",AC117+'01_Setup'!$B$11)</f>
        <v/>
      </c>
      <c r="AP117" s="28" t="str">
        <f>IF(OR(U117="",AO117="",W117="",X117=""),"",U117*(1+W117)^(AO117-'01_Setup'!$B$5)*(1+X117))</f>
        <v/>
      </c>
      <c r="AQ117" s="22"/>
      <c r="AR117" s="25" t="str">
        <f>IF(OR(G117="",H117=""),"",IFERROR(VLOOKUP(G117&amp;"|"&amp;H117,'15_Lifecycle_Library'!$A$7:$K$35,5,FALSE),""))</f>
        <v/>
      </c>
      <c r="AS117" s="26" t="str">
        <f t="shared" si="23"/>
        <v/>
      </c>
      <c r="AT117" s="21"/>
      <c r="AU117" s="21"/>
      <c r="AV117" s="21"/>
    </row>
    <row r="118" spans="1:48">
      <c r="A118" s="25" t="str">
        <f t="shared" si="18"/>
        <v/>
      </c>
      <c r="B118" s="21"/>
      <c r="C118" s="21"/>
      <c r="D118" s="25" t="str">
        <f>IF(C118="","",IFERROR(VLOOKUP(C118,'01_Setup'!$B$19:$D$28,2,FALSE)&amp;"",""))</f>
        <v/>
      </c>
      <c r="E118" s="25" t="str">
        <f>IF(C118="","",IFERROR(VLOOKUP(C118,'01_Setup'!$B$19:$D$28,3,FALSE),""))</f>
        <v/>
      </c>
      <c r="F118" s="21"/>
      <c r="G118" s="21"/>
      <c r="H118" s="21"/>
      <c r="I118" s="21"/>
      <c r="J118" s="21"/>
      <c r="K118" s="21"/>
      <c r="L118" s="22"/>
      <c r="M118" s="21"/>
      <c r="N118" s="25" t="str">
        <f>IF(OR(G118="",H118=""),"",IFERROR(VLOOKUP(G118&amp;"|"&amp;H118,'15_Lifecycle_Library'!$A$7:$K$35,4,FALSE),""))</f>
        <v/>
      </c>
      <c r="O118" s="21"/>
      <c r="P118" s="25" t="str">
        <f t="shared" si="19"/>
        <v/>
      </c>
      <c r="Q118" s="21"/>
      <c r="R118" s="25" t="str">
        <f>IF(Q118="","",IFERROR(VLOOKUP(Q118,'16_Assumptions'!$A$15:$D$19,4,FALSE),0))</f>
        <v/>
      </c>
      <c r="S118" s="25" t="str">
        <f>IF(C118="","",IF(M118&lt;&gt;"",M118,IF(L118&lt;&gt;"",('01_Setup'!$B$6-L118)/365.25,"")))</f>
        <v/>
      </c>
      <c r="T118" s="25" t="str">
        <f t="shared" si="20"/>
        <v/>
      </c>
      <c r="U118" s="23"/>
      <c r="V118" s="25" t="str">
        <f>IF(OR(G118="",H118=""),"",IFERROR(VLOOKUP(G118&amp;"|"&amp;H118,'15_Lifecycle_Library'!$A$7:$K$35,6,FALSE),""))</f>
        <v/>
      </c>
      <c r="W118" s="27" t="str">
        <f>IF(V118="","",IFERROR(VLOOKUP(V118,'01_Setup'!$H$5:$I$9,2,FALSE),""))</f>
        <v/>
      </c>
      <c r="X118" s="27" t="str">
        <f>IF(C118="","",IF(OR(G118="",H118=""),'01_Setup'!$B$12,IFERROR(VLOOKUP(G118&amp;"|"&amp;H118,'15_Lifecycle_Library'!$A$7:$K$35,7,FALSE),'01_Setup'!$B$12)))</f>
        <v/>
      </c>
      <c r="Y118" s="25" t="str">
        <f>IF(T118="","",'01_Setup'!$B$5+ROUNDUP(T118,0))</f>
        <v/>
      </c>
      <c r="Z118" s="28" t="str">
        <f>IF(OR(U118="",Y118="",W118="",X118=""),"",U118*(1+W118)^(Y118-'01_Setup'!$B$5)*(1+X118))</f>
        <v/>
      </c>
      <c r="AA118" s="25" t="str">
        <f t="shared" si="21"/>
        <v/>
      </c>
      <c r="AB118" s="28" t="str">
        <f>IF(OR(U118="",AA118="",W118="",X118=""),"",U118*(1+W118)^(AA118-'01_Setup'!$B$5)*(1+X118))</f>
        <v/>
      </c>
      <c r="AC118" s="25" t="str">
        <f t="shared" si="22"/>
        <v/>
      </c>
      <c r="AD118" s="28" t="str">
        <f>IF(OR(U118="",AC118="",W118="",X118=""),"",U118*(1+W118)^(AC118-'01_Setup'!$B$5)*(1+X118))</f>
        <v/>
      </c>
      <c r="AE118" s="25" t="str">
        <f>IF(Y118="","",MAX(Y118+'01_Setup'!$B$10,'01_Setup'!$B$5))</f>
        <v/>
      </c>
      <c r="AF118" s="28" t="str">
        <f>IF(OR(U118="",AE118="",W118="",X118=""),"",U118*(1+W118)^(AE118-'01_Setup'!$B$5)*(1+X118))</f>
        <v/>
      </c>
      <c r="AG118" s="25" t="str">
        <f>IF(AA118="","",MAX(AA118+'01_Setup'!$B$10,'01_Setup'!$B$5))</f>
        <v/>
      </c>
      <c r="AH118" s="28" t="str">
        <f>IF(OR(U118="",AG118="",W118="",X118=""),"",U118*(1+W118)^(AG118-'01_Setup'!$B$5)*(1+X118))</f>
        <v/>
      </c>
      <c r="AI118" s="25" t="str">
        <f>IF(AC118="","",MAX(AC118+'01_Setup'!$B$10,'01_Setup'!$B$5))</f>
        <v/>
      </c>
      <c r="AJ118" s="28" t="str">
        <f>IF(OR(U118="",AI118="",W118="",X118=""),"",U118*(1+W118)^(AI118-'01_Setup'!$B$5)*(1+X118))</f>
        <v/>
      </c>
      <c r="AK118" s="25" t="str">
        <f>IF(Y118="","",Y118+'01_Setup'!$B$11)</f>
        <v/>
      </c>
      <c r="AL118" s="28" t="str">
        <f>IF(OR(U118="",AK118="",W118="",X118=""),"",U118*(1+W118)^(AK118-'01_Setup'!$B$5)*(1+X118))</f>
        <v/>
      </c>
      <c r="AM118" s="25" t="str">
        <f>IF(AA118="","",AA118+'01_Setup'!$B$11)</f>
        <v/>
      </c>
      <c r="AN118" s="28" t="str">
        <f>IF(OR(U118="",AM118="",W118="",X118=""),"",U118*(1+W118)^(AM118-'01_Setup'!$B$5)*(1+X118))</f>
        <v/>
      </c>
      <c r="AO118" s="25" t="str">
        <f>IF(AC118="","",AC118+'01_Setup'!$B$11)</f>
        <v/>
      </c>
      <c r="AP118" s="28" t="str">
        <f>IF(OR(U118="",AO118="",W118="",X118=""),"",U118*(1+W118)^(AO118-'01_Setup'!$B$5)*(1+X118))</f>
        <v/>
      </c>
      <c r="AQ118" s="22"/>
      <c r="AR118" s="25" t="str">
        <f>IF(OR(G118="",H118=""),"",IFERROR(VLOOKUP(G118&amp;"|"&amp;H118,'15_Lifecycle_Library'!$A$7:$K$35,5,FALSE),""))</f>
        <v/>
      </c>
      <c r="AS118" s="26" t="str">
        <f t="shared" si="23"/>
        <v/>
      </c>
      <c r="AT118" s="21"/>
      <c r="AU118" s="21"/>
      <c r="AV118" s="21"/>
    </row>
    <row r="119" spans="1:48">
      <c r="A119" s="25" t="str">
        <f t="shared" si="18"/>
        <v/>
      </c>
      <c r="B119" s="21"/>
      <c r="C119" s="21"/>
      <c r="D119" s="25" t="str">
        <f>IF(C119="","",IFERROR(VLOOKUP(C119,'01_Setup'!$B$19:$D$28,2,FALSE)&amp;"",""))</f>
        <v/>
      </c>
      <c r="E119" s="25" t="str">
        <f>IF(C119="","",IFERROR(VLOOKUP(C119,'01_Setup'!$B$19:$D$28,3,FALSE),""))</f>
        <v/>
      </c>
      <c r="F119" s="21"/>
      <c r="G119" s="21"/>
      <c r="H119" s="21"/>
      <c r="I119" s="21"/>
      <c r="J119" s="21"/>
      <c r="K119" s="21"/>
      <c r="L119" s="22"/>
      <c r="M119" s="21"/>
      <c r="N119" s="25" t="str">
        <f>IF(OR(G119="",H119=""),"",IFERROR(VLOOKUP(G119&amp;"|"&amp;H119,'15_Lifecycle_Library'!$A$7:$K$35,4,FALSE),""))</f>
        <v/>
      </c>
      <c r="O119" s="21"/>
      <c r="P119" s="25" t="str">
        <f t="shared" si="19"/>
        <v/>
      </c>
      <c r="Q119" s="21"/>
      <c r="R119" s="25" t="str">
        <f>IF(Q119="","",IFERROR(VLOOKUP(Q119,'16_Assumptions'!$A$15:$D$19,4,FALSE),0))</f>
        <v/>
      </c>
      <c r="S119" s="25" t="str">
        <f>IF(C119="","",IF(M119&lt;&gt;"",M119,IF(L119&lt;&gt;"",('01_Setup'!$B$6-L119)/365.25,"")))</f>
        <v/>
      </c>
      <c r="T119" s="25" t="str">
        <f t="shared" si="20"/>
        <v/>
      </c>
      <c r="U119" s="23"/>
      <c r="V119" s="25" t="str">
        <f>IF(OR(G119="",H119=""),"",IFERROR(VLOOKUP(G119&amp;"|"&amp;H119,'15_Lifecycle_Library'!$A$7:$K$35,6,FALSE),""))</f>
        <v/>
      </c>
      <c r="W119" s="27" t="str">
        <f>IF(V119="","",IFERROR(VLOOKUP(V119,'01_Setup'!$H$5:$I$9,2,FALSE),""))</f>
        <v/>
      </c>
      <c r="X119" s="27" t="str">
        <f>IF(C119="","",IF(OR(G119="",H119=""),'01_Setup'!$B$12,IFERROR(VLOOKUP(G119&amp;"|"&amp;H119,'15_Lifecycle_Library'!$A$7:$K$35,7,FALSE),'01_Setup'!$B$12)))</f>
        <v/>
      </c>
      <c r="Y119" s="25" t="str">
        <f>IF(T119="","",'01_Setup'!$B$5+ROUNDUP(T119,0))</f>
        <v/>
      </c>
      <c r="Z119" s="28" t="str">
        <f>IF(OR(U119="",Y119="",W119="",X119=""),"",U119*(1+W119)^(Y119-'01_Setup'!$B$5)*(1+X119))</f>
        <v/>
      </c>
      <c r="AA119" s="25" t="str">
        <f t="shared" si="21"/>
        <v/>
      </c>
      <c r="AB119" s="28" t="str">
        <f>IF(OR(U119="",AA119="",W119="",X119=""),"",U119*(1+W119)^(AA119-'01_Setup'!$B$5)*(1+X119))</f>
        <v/>
      </c>
      <c r="AC119" s="25" t="str">
        <f t="shared" si="22"/>
        <v/>
      </c>
      <c r="AD119" s="28" t="str">
        <f>IF(OR(U119="",AC119="",W119="",X119=""),"",U119*(1+W119)^(AC119-'01_Setup'!$B$5)*(1+X119))</f>
        <v/>
      </c>
      <c r="AE119" s="25" t="str">
        <f>IF(Y119="","",MAX(Y119+'01_Setup'!$B$10,'01_Setup'!$B$5))</f>
        <v/>
      </c>
      <c r="AF119" s="28" t="str">
        <f>IF(OR(U119="",AE119="",W119="",X119=""),"",U119*(1+W119)^(AE119-'01_Setup'!$B$5)*(1+X119))</f>
        <v/>
      </c>
      <c r="AG119" s="25" t="str">
        <f>IF(AA119="","",MAX(AA119+'01_Setup'!$B$10,'01_Setup'!$B$5))</f>
        <v/>
      </c>
      <c r="AH119" s="28" t="str">
        <f>IF(OR(U119="",AG119="",W119="",X119=""),"",U119*(1+W119)^(AG119-'01_Setup'!$B$5)*(1+X119))</f>
        <v/>
      </c>
      <c r="AI119" s="25" t="str">
        <f>IF(AC119="","",MAX(AC119+'01_Setup'!$B$10,'01_Setup'!$B$5))</f>
        <v/>
      </c>
      <c r="AJ119" s="28" t="str">
        <f>IF(OR(U119="",AI119="",W119="",X119=""),"",U119*(1+W119)^(AI119-'01_Setup'!$B$5)*(1+X119))</f>
        <v/>
      </c>
      <c r="AK119" s="25" t="str">
        <f>IF(Y119="","",Y119+'01_Setup'!$B$11)</f>
        <v/>
      </c>
      <c r="AL119" s="28" t="str">
        <f>IF(OR(U119="",AK119="",W119="",X119=""),"",U119*(1+W119)^(AK119-'01_Setup'!$B$5)*(1+X119))</f>
        <v/>
      </c>
      <c r="AM119" s="25" t="str">
        <f>IF(AA119="","",AA119+'01_Setup'!$B$11)</f>
        <v/>
      </c>
      <c r="AN119" s="28" t="str">
        <f>IF(OR(U119="",AM119="",W119="",X119=""),"",U119*(1+W119)^(AM119-'01_Setup'!$B$5)*(1+X119))</f>
        <v/>
      </c>
      <c r="AO119" s="25" t="str">
        <f>IF(AC119="","",AC119+'01_Setup'!$B$11)</f>
        <v/>
      </c>
      <c r="AP119" s="28" t="str">
        <f>IF(OR(U119="",AO119="",W119="",X119=""),"",U119*(1+W119)^(AO119-'01_Setup'!$B$5)*(1+X119))</f>
        <v/>
      </c>
      <c r="AQ119" s="22"/>
      <c r="AR119" s="25" t="str">
        <f>IF(OR(G119="",H119=""),"",IFERROR(VLOOKUP(G119&amp;"|"&amp;H119,'15_Lifecycle_Library'!$A$7:$K$35,5,FALSE),""))</f>
        <v/>
      </c>
      <c r="AS119" s="26" t="str">
        <f t="shared" si="23"/>
        <v/>
      </c>
      <c r="AT119" s="21"/>
      <c r="AU119" s="21"/>
      <c r="AV119" s="21"/>
    </row>
    <row r="120" spans="1:48">
      <c r="A120" s="25" t="str">
        <f t="shared" si="18"/>
        <v/>
      </c>
      <c r="B120" s="21"/>
      <c r="C120" s="21"/>
      <c r="D120" s="25" t="str">
        <f>IF(C120="","",IFERROR(VLOOKUP(C120,'01_Setup'!$B$19:$D$28,2,FALSE)&amp;"",""))</f>
        <v/>
      </c>
      <c r="E120" s="25" t="str">
        <f>IF(C120="","",IFERROR(VLOOKUP(C120,'01_Setup'!$B$19:$D$28,3,FALSE),""))</f>
        <v/>
      </c>
      <c r="F120" s="21"/>
      <c r="G120" s="21"/>
      <c r="H120" s="21"/>
      <c r="I120" s="21"/>
      <c r="J120" s="21"/>
      <c r="K120" s="21"/>
      <c r="L120" s="22"/>
      <c r="M120" s="21"/>
      <c r="N120" s="25" t="str">
        <f>IF(OR(G120="",H120=""),"",IFERROR(VLOOKUP(G120&amp;"|"&amp;H120,'15_Lifecycle_Library'!$A$7:$K$35,4,FALSE),""))</f>
        <v/>
      </c>
      <c r="O120" s="21"/>
      <c r="P120" s="25" t="str">
        <f t="shared" si="19"/>
        <v/>
      </c>
      <c r="Q120" s="21"/>
      <c r="R120" s="25" t="str">
        <f>IF(Q120="","",IFERROR(VLOOKUP(Q120,'16_Assumptions'!$A$15:$D$19,4,FALSE),0))</f>
        <v/>
      </c>
      <c r="S120" s="25" t="str">
        <f>IF(C120="","",IF(M120&lt;&gt;"",M120,IF(L120&lt;&gt;"",('01_Setup'!$B$6-L120)/365.25,"")))</f>
        <v/>
      </c>
      <c r="T120" s="25" t="str">
        <f t="shared" si="20"/>
        <v/>
      </c>
      <c r="U120" s="23"/>
      <c r="V120" s="25" t="str">
        <f>IF(OR(G120="",H120=""),"",IFERROR(VLOOKUP(G120&amp;"|"&amp;H120,'15_Lifecycle_Library'!$A$7:$K$35,6,FALSE),""))</f>
        <v/>
      </c>
      <c r="W120" s="27" t="str">
        <f>IF(V120="","",IFERROR(VLOOKUP(V120,'01_Setup'!$H$5:$I$9,2,FALSE),""))</f>
        <v/>
      </c>
      <c r="X120" s="27" t="str">
        <f>IF(C120="","",IF(OR(G120="",H120=""),'01_Setup'!$B$12,IFERROR(VLOOKUP(G120&amp;"|"&amp;H120,'15_Lifecycle_Library'!$A$7:$K$35,7,FALSE),'01_Setup'!$B$12)))</f>
        <v/>
      </c>
      <c r="Y120" s="25" t="str">
        <f>IF(T120="","",'01_Setup'!$B$5+ROUNDUP(T120,0))</f>
        <v/>
      </c>
      <c r="Z120" s="28" t="str">
        <f>IF(OR(U120="",Y120="",W120="",X120=""),"",U120*(1+W120)^(Y120-'01_Setup'!$B$5)*(1+X120))</f>
        <v/>
      </c>
      <c r="AA120" s="25" t="str">
        <f t="shared" si="21"/>
        <v/>
      </c>
      <c r="AB120" s="28" t="str">
        <f>IF(OR(U120="",AA120="",W120="",X120=""),"",U120*(1+W120)^(AA120-'01_Setup'!$B$5)*(1+X120))</f>
        <v/>
      </c>
      <c r="AC120" s="25" t="str">
        <f t="shared" si="22"/>
        <v/>
      </c>
      <c r="AD120" s="28" t="str">
        <f>IF(OR(U120="",AC120="",W120="",X120=""),"",U120*(1+W120)^(AC120-'01_Setup'!$B$5)*(1+X120))</f>
        <v/>
      </c>
      <c r="AE120" s="25" t="str">
        <f>IF(Y120="","",MAX(Y120+'01_Setup'!$B$10,'01_Setup'!$B$5))</f>
        <v/>
      </c>
      <c r="AF120" s="28" t="str">
        <f>IF(OR(U120="",AE120="",W120="",X120=""),"",U120*(1+W120)^(AE120-'01_Setup'!$B$5)*(1+X120))</f>
        <v/>
      </c>
      <c r="AG120" s="25" t="str">
        <f>IF(AA120="","",MAX(AA120+'01_Setup'!$B$10,'01_Setup'!$B$5))</f>
        <v/>
      </c>
      <c r="AH120" s="28" t="str">
        <f>IF(OR(U120="",AG120="",W120="",X120=""),"",U120*(1+W120)^(AG120-'01_Setup'!$B$5)*(1+X120))</f>
        <v/>
      </c>
      <c r="AI120" s="25" t="str">
        <f>IF(AC120="","",MAX(AC120+'01_Setup'!$B$10,'01_Setup'!$B$5))</f>
        <v/>
      </c>
      <c r="AJ120" s="28" t="str">
        <f>IF(OR(U120="",AI120="",W120="",X120=""),"",U120*(1+W120)^(AI120-'01_Setup'!$B$5)*(1+X120))</f>
        <v/>
      </c>
      <c r="AK120" s="25" t="str">
        <f>IF(Y120="","",Y120+'01_Setup'!$B$11)</f>
        <v/>
      </c>
      <c r="AL120" s="28" t="str">
        <f>IF(OR(U120="",AK120="",W120="",X120=""),"",U120*(1+W120)^(AK120-'01_Setup'!$B$5)*(1+X120))</f>
        <v/>
      </c>
      <c r="AM120" s="25" t="str">
        <f>IF(AA120="","",AA120+'01_Setup'!$B$11)</f>
        <v/>
      </c>
      <c r="AN120" s="28" t="str">
        <f>IF(OR(U120="",AM120="",W120="",X120=""),"",U120*(1+W120)^(AM120-'01_Setup'!$B$5)*(1+X120))</f>
        <v/>
      </c>
      <c r="AO120" s="25" t="str">
        <f>IF(AC120="","",AC120+'01_Setup'!$B$11)</f>
        <v/>
      </c>
      <c r="AP120" s="28" t="str">
        <f>IF(OR(U120="",AO120="",W120="",X120=""),"",U120*(1+W120)^(AO120-'01_Setup'!$B$5)*(1+X120))</f>
        <v/>
      </c>
      <c r="AQ120" s="22"/>
      <c r="AR120" s="25" t="str">
        <f>IF(OR(G120="",H120=""),"",IFERROR(VLOOKUP(G120&amp;"|"&amp;H120,'15_Lifecycle_Library'!$A$7:$K$35,5,FALSE),""))</f>
        <v/>
      </c>
      <c r="AS120" s="26" t="str">
        <f t="shared" si="23"/>
        <v/>
      </c>
      <c r="AT120" s="21"/>
      <c r="AU120" s="21"/>
      <c r="AV120" s="21"/>
    </row>
    <row r="121" spans="1:48">
      <c r="A121" s="25" t="str">
        <f t="shared" si="18"/>
        <v/>
      </c>
      <c r="B121" s="21"/>
      <c r="C121" s="21"/>
      <c r="D121" s="25" t="str">
        <f>IF(C121="","",IFERROR(VLOOKUP(C121,'01_Setup'!$B$19:$D$28,2,FALSE)&amp;"",""))</f>
        <v/>
      </c>
      <c r="E121" s="25" t="str">
        <f>IF(C121="","",IFERROR(VLOOKUP(C121,'01_Setup'!$B$19:$D$28,3,FALSE),""))</f>
        <v/>
      </c>
      <c r="F121" s="21"/>
      <c r="G121" s="21"/>
      <c r="H121" s="21"/>
      <c r="I121" s="21"/>
      <c r="J121" s="21"/>
      <c r="K121" s="21"/>
      <c r="L121" s="22"/>
      <c r="M121" s="21"/>
      <c r="N121" s="25" t="str">
        <f>IF(OR(G121="",H121=""),"",IFERROR(VLOOKUP(G121&amp;"|"&amp;H121,'15_Lifecycle_Library'!$A$7:$K$35,4,FALSE),""))</f>
        <v/>
      </c>
      <c r="O121" s="21"/>
      <c r="P121" s="25" t="str">
        <f t="shared" si="19"/>
        <v/>
      </c>
      <c r="Q121" s="21"/>
      <c r="R121" s="25" t="str">
        <f>IF(Q121="","",IFERROR(VLOOKUP(Q121,'16_Assumptions'!$A$15:$D$19,4,FALSE),0))</f>
        <v/>
      </c>
      <c r="S121" s="25" t="str">
        <f>IF(C121="","",IF(M121&lt;&gt;"",M121,IF(L121&lt;&gt;"",('01_Setup'!$B$6-L121)/365.25,"")))</f>
        <v/>
      </c>
      <c r="T121" s="25" t="str">
        <f t="shared" si="20"/>
        <v/>
      </c>
      <c r="U121" s="23"/>
      <c r="V121" s="25" t="str">
        <f>IF(OR(G121="",H121=""),"",IFERROR(VLOOKUP(G121&amp;"|"&amp;H121,'15_Lifecycle_Library'!$A$7:$K$35,6,FALSE),""))</f>
        <v/>
      </c>
      <c r="W121" s="27" t="str">
        <f>IF(V121="","",IFERROR(VLOOKUP(V121,'01_Setup'!$H$5:$I$9,2,FALSE),""))</f>
        <v/>
      </c>
      <c r="X121" s="27" t="str">
        <f>IF(C121="","",IF(OR(G121="",H121=""),'01_Setup'!$B$12,IFERROR(VLOOKUP(G121&amp;"|"&amp;H121,'15_Lifecycle_Library'!$A$7:$K$35,7,FALSE),'01_Setup'!$B$12)))</f>
        <v/>
      </c>
      <c r="Y121" s="25" t="str">
        <f>IF(T121="","",'01_Setup'!$B$5+ROUNDUP(T121,0))</f>
        <v/>
      </c>
      <c r="Z121" s="28" t="str">
        <f>IF(OR(U121="",Y121="",W121="",X121=""),"",U121*(1+W121)^(Y121-'01_Setup'!$B$5)*(1+X121))</f>
        <v/>
      </c>
      <c r="AA121" s="25" t="str">
        <f t="shared" si="21"/>
        <v/>
      </c>
      <c r="AB121" s="28" t="str">
        <f>IF(OR(U121="",AA121="",W121="",X121=""),"",U121*(1+W121)^(AA121-'01_Setup'!$B$5)*(1+X121))</f>
        <v/>
      </c>
      <c r="AC121" s="25" t="str">
        <f t="shared" si="22"/>
        <v/>
      </c>
      <c r="AD121" s="28" t="str">
        <f>IF(OR(U121="",AC121="",W121="",X121=""),"",U121*(1+W121)^(AC121-'01_Setup'!$B$5)*(1+X121))</f>
        <v/>
      </c>
      <c r="AE121" s="25" t="str">
        <f>IF(Y121="","",MAX(Y121+'01_Setup'!$B$10,'01_Setup'!$B$5))</f>
        <v/>
      </c>
      <c r="AF121" s="28" t="str">
        <f>IF(OR(U121="",AE121="",W121="",X121=""),"",U121*(1+W121)^(AE121-'01_Setup'!$B$5)*(1+X121))</f>
        <v/>
      </c>
      <c r="AG121" s="25" t="str">
        <f>IF(AA121="","",MAX(AA121+'01_Setup'!$B$10,'01_Setup'!$B$5))</f>
        <v/>
      </c>
      <c r="AH121" s="28" t="str">
        <f>IF(OR(U121="",AG121="",W121="",X121=""),"",U121*(1+W121)^(AG121-'01_Setup'!$B$5)*(1+X121))</f>
        <v/>
      </c>
      <c r="AI121" s="25" t="str">
        <f>IF(AC121="","",MAX(AC121+'01_Setup'!$B$10,'01_Setup'!$B$5))</f>
        <v/>
      </c>
      <c r="AJ121" s="28" t="str">
        <f>IF(OR(U121="",AI121="",W121="",X121=""),"",U121*(1+W121)^(AI121-'01_Setup'!$B$5)*(1+X121))</f>
        <v/>
      </c>
      <c r="AK121" s="25" t="str">
        <f>IF(Y121="","",Y121+'01_Setup'!$B$11)</f>
        <v/>
      </c>
      <c r="AL121" s="28" t="str">
        <f>IF(OR(U121="",AK121="",W121="",X121=""),"",U121*(1+W121)^(AK121-'01_Setup'!$B$5)*(1+X121))</f>
        <v/>
      </c>
      <c r="AM121" s="25" t="str">
        <f>IF(AA121="","",AA121+'01_Setup'!$B$11)</f>
        <v/>
      </c>
      <c r="AN121" s="28" t="str">
        <f>IF(OR(U121="",AM121="",W121="",X121=""),"",U121*(1+W121)^(AM121-'01_Setup'!$B$5)*(1+X121))</f>
        <v/>
      </c>
      <c r="AO121" s="25" t="str">
        <f>IF(AC121="","",AC121+'01_Setup'!$B$11)</f>
        <v/>
      </c>
      <c r="AP121" s="28" t="str">
        <f>IF(OR(U121="",AO121="",W121="",X121=""),"",U121*(1+W121)^(AO121-'01_Setup'!$B$5)*(1+X121))</f>
        <v/>
      </c>
      <c r="AQ121" s="22"/>
      <c r="AR121" s="25" t="str">
        <f>IF(OR(G121="",H121=""),"",IFERROR(VLOOKUP(G121&amp;"|"&amp;H121,'15_Lifecycle_Library'!$A$7:$K$35,5,FALSE),""))</f>
        <v/>
      </c>
      <c r="AS121" s="26" t="str">
        <f t="shared" si="23"/>
        <v/>
      </c>
      <c r="AT121" s="21"/>
      <c r="AU121" s="21"/>
      <c r="AV121" s="21"/>
    </row>
    <row r="122" spans="1:48">
      <c r="A122" s="25" t="str">
        <f t="shared" si="18"/>
        <v/>
      </c>
      <c r="B122" s="21"/>
      <c r="C122" s="21"/>
      <c r="D122" s="25" t="str">
        <f>IF(C122="","",IFERROR(VLOOKUP(C122,'01_Setup'!$B$19:$D$28,2,FALSE)&amp;"",""))</f>
        <v/>
      </c>
      <c r="E122" s="25" t="str">
        <f>IF(C122="","",IFERROR(VLOOKUP(C122,'01_Setup'!$B$19:$D$28,3,FALSE),""))</f>
        <v/>
      </c>
      <c r="F122" s="21"/>
      <c r="G122" s="21"/>
      <c r="H122" s="21"/>
      <c r="I122" s="21"/>
      <c r="J122" s="21"/>
      <c r="K122" s="21"/>
      <c r="L122" s="22"/>
      <c r="M122" s="21"/>
      <c r="N122" s="25" t="str">
        <f>IF(OR(G122="",H122=""),"",IFERROR(VLOOKUP(G122&amp;"|"&amp;H122,'15_Lifecycle_Library'!$A$7:$K$35,4,FALSE),""))</f>
        <v/>
      </c>
      <c r="O122" s="21"/>
      <c r="P122" s="25" t="str">
        <f t="shared" si="19"/>
        <v/>
      </c>
      <c r="Q122" s="21"/>
      <c r="R122" s="25" t="str">
        <f>IF(Q122="","",IFERROR(VLOOKUP(Q122,'16_Assumptions'!$A$15:$D$19,4,FALSE),0))</f>
        <v/>
      </c>
      <c r="S122" s="25" t="str">
        <f>IF(C122="","",IF(M122&lt;&gt;"",M122,IF(L122&lt;&gt;"",('01_Setup'!$B$6-L122)/365.25,"")))</f>
        <v/>
      </c>
      <c r="T122" s="25" t="str">
        <f t="shared" si="20"/>
        <v/>
      </c>
      <c r="U122" s="23"/>
      <c r="V122" s="25" t="str">
        <f>IF(OR(G122="",H122=""),"",IFERROR(VLOOKUP(G122&amp;"|"&amp;H122,'15_Lifecycle_Library'!$A$7:$K$35,6,FALSE),""))</f>
        <v/>
      </c>
      <c r="W122" s="27" t="str">
        <f>IF(V122="","",IFERROR(VLOOKUP(V122,'01_Setup'!$H$5:$I$9,2,FALSE),""))</f>
        <v/>
      </c>
      <c r="X122" s="27" t="str">
        <f>IF(C122="","",IF(OR(G122="",H122=""),'01_Setup'!$B$12,IFERROR(VLOOKUP(G122&amp;"|"&amp;H122,'15_Lifecycle_Library'!$A$7:$K$35,7,FALSE),'01_Setup'!$B$12)))</f>
        <v/>
      </c>
      <c r="Y122" s="25" t="str">
        <f>IF(T122="","",'01_Setup'!$B$5+ROUNDUP(T122,0))</f>
        <v/>
      </c>
      <c r="Z122" s="28" t="str">
        <f>IF(OR(U122="",Y122="",W122="",X122=""),"",U122*(1+W122)^(Y122-'01_Setup'!$B$5)*(1+X122))</f>
        <v/>
      </c>
      <c r="AA122" s="25" t="str">
        <f t="shared" si="21"/>
        <v/>
      </c>
      <c r="AB122" s="28" t="str">
        <f>IF(OR(U122="",AA122="",W122="",X122=""),"",U122*(1+W122)^(AA122-'01_Setup'!$B$5)*(1+X122))</f>
        <v/>
      </c>
      <c r="AC122" s="25" t="str">
        <f t="shared" si="22"/>
        <v/>
      </c>
      <c r="AD122" s="28" t="str">
        <f>IF(OR(U122="",AC122="",W122="",X122=""),"",U122*(1+W122)^(AC122-'01_Setup'!$B$5)*(1+X122))</f>
        <v/>
      </c>
      <c r="AE122" s="25" t="str">
        <f>IF(Y122="","",MAX(Y122+'01_Setup'!$B$10,'01_Setup'!$B$5))</f>
        <v/>
      </c>
      <c r="AF122" s="28" t="str">
        <f>IF(OR(U122="",AE122="",W122="",X122=""),"",U122*(1+W122)^(AE122-'01_Setup'!$B$5)*(1+X122))</f>
        <v/>
      </c>
      <c r="AG122" s="25" t="str">
        <f>IF(AA122="","",MAX(AA122+'01_Setup'!$B$10,'01_Setup'!$B$5))</f>
        <v/>
      </c>
      <c r="AH122" s="28" t="str">
        <f>IF(OR(U122="",AG122="",W122="",X122=""),"",U122*(1+W122)^(AG122-'01_Setup'!$B$5)*(1+X122))</f>
        <v/>
      </c>
      <c r="AI122" s="25" t="str">
        <f>IF(AC122="","",MAX(AC122+'01_Setup'!$B$10,'01_Setup'!$B$5))</f>
        <v/>
      </c>
      <c r="AJ122" s="28" t="str">
        <f>IF(OR(U122="",AI122="",W122="",X122=""),"",U122*(1+W122)^(AI122-'01_Setup'!$B$5)*(1+X122))</f>
        <v/>
      </c>
      <c r="AK122" s="25" t="str">
        <f>IF(Y122="","",Y122+'01_Setup'!$B$11)</f>
        <v/>
      </c>
      <c r="AL122" s="28" t="str">
        <f>IF(OR(U122="",AK122="",W122="",X122=""),"",U122*(1+W122)^(AK122-'01_Setup'!$B$5)*(1+X122))</f>
        <v/>
      </c>
      <c r="AM122" s="25" t="str">
        <f>IF(AA122="","",AA122+'01_Setup'!$B$11)</f>
        <v/>
      </c>
      <c r="AN122" s="28" t="str">
        <f>IF(OR(U122="",AM122="",W122="",X122=""),"",U122*(1+W122)^(AM122-'01_Setup'!$B$5)*(1+X122))</f>
        <v/>
      </c>
      <c r="AO122" s="25" t="str">
        <f>IF(AC122="","",AC122+'01_Setup'!$B$11)</f>
        <v/>
      </c>
      <c r="AP122" s="28" t="str">
        <f>IF(OR(U122="",AO122="",W122="",X122=""),"",U122*(1+W122)^(AO122-'01_Setup'!$B$5)*(1+X122))</f>
        <v/>
      </c>
      <c r="AQ122" s="22"/>
      <c r="AR122" s="25" t="str">
        <f>IF(OR(G122="",H122=""),"",IFERROR(VLOOKUP(G122&amp;"|"&amp;H122,'15_Lifecycle_Library'!$A$7:$K$35,5,FALSE),""))</f>
        <v/>
      </c>
      <c r="AS122" s="26" t="str">
        <f t="shared" si="23"/>
        <v/>
      </c>
      <c r="AT122" s="21"/>
      <c r="AU122" s="21"/>
      <c r="AV122" s="21"/>
    </row>
    <row r="123" spans="1:48">
      <c r="A123" s="25" t="str">
        <f t="shared" si="18"/>
        <v/>
      </c>
      <c r="B123" s="21"/>
      <c r="C123" s="21"/>
      <c r="D123" s="25" t="str">
        <f>IF(C123="","",IFERROR(VLOOKUP(C123,'01_Setup'!$B$19:$D$28,2,FALSE)&amp;"",""))</f>
        <v/>
      </c>
      <c r="E123" s="25" t="str">
        <f>IF(C123="","",IFERROR(VLOOKUP(C123,'01_Setup'!$B$19:$D$28,3,FALSE),""))</f>
        <v/>
      </c>
      <c r="F123" s="21"/>
      <c r="G123" s="21"/>
      <c r="H123" s="21"/>
      <c r="I123" s="21"/>
      <c r="J123" s="21"/>
      <c r="K123" s="21"/>
      <c r="L123" s="22"/>
      <c r="M123" s="21"/>
      <c r="N123" s="25" t="str">
        <f>IF(OR(G123="",H123=""),"",IFERROR(VLOOKUP(G123&amp;"|"&amp;H123,'15_Lifecycle_Library'!$A$7:$K$35,4,FALSE),""))</f>
        <v/>
      </c>
      <c r="O123" s="21"/>
      <c r="P123" s="25" t="str">
        <f t="shared" si="19"/>
        <v/>
      </c>
      <c r="Q123" s="21"/>
      <c r="R123" s="25" t="str">
        <f>IF(Q123="","",IFERROR(VLOOKUP(Q123,'16_Assumptions'!$A$15:$D$19,4,FALSE),0))</f>
        <v/>
      </c>
      <c r="S123" s="25" t="str">
        <f>IF(C123="","",IF(M123&lt;&gt;"",M123,IF(L123&lt;&gt;"",('01_Setup'!$B$6-L123)/365.25,"")))</f>
        <v/>
      </c>
      <c r="T123" s="25" t="str">
        <f t="shared" si="20"/>
        <v/>
      </c>
      <c r="U123" s="23"/>
      <c r="V123" s="25" t="str">
        <f>IF(OR(G123="",H123=""),"",IFERROR(VLOOKUP(G123&amp;"|"&amp;H123,'15_Lifecycle_Library'!$A$7:$K$35,6,FALSE),""))</f>
        <v/>
      </c>
      <c r="W123" s="27" t="str">
        <f>IF(V123="","",IFERROR(VLOOKUP(V123,'01_Setup'!$H$5:$I$9,2,FALSE),""))</f>
        <v/>
      </c>
      <c r="X123" s="27" t="str">
        <f>IF(C123="","",IF(OR(G123="",H123=""),'01_Setup'!$B$12,IFERROR(VLOOKUP(G123&amp;"|"&amp;H123,'15_Lifecycle_Library'!$A$7:$K$35,7,FALSE),'01_Setup'!$B$12)))</f>
        <v/>
      </c>
      <c r="Y123" s="25" t="str">
        <f>IF(T123="","",'01_Setup'!$B$5+ROUNDUP(T123,0))</f>
        <v/>
      </c>
      <c r="Z123" s="28" t="str">
        <f>IF(OR(U123="",Y123="",W123="",X123=""),"",U123*(1+W123)^(Y123-'01_Setup'!$B$5)*(1+X123))</f>
        <v/>
      </c>
      <c r="AA123" s="25" t="str">
        <f t="shared" si="21"/>
        <v/>
      </c>
      <c r="AB123" s="28" t="str">
        <f>IF(OR(U123="",AA123="",W123="",X123=""),"",U123*(1+W123)^(AA123-'01_Setup'!$B$5)*(1+X123))</f>
        <v/>
      </c>
      <c r="AC123" s="25" t="str">
        <f t="shared" si="22"/>
        <v/>
      </c>
      <c r="AD123" s="28" t="str">
        <f>IF(OR(U123="",AC123="",W123="",X123=""),"",U123*(1+W123)^(AC123-'01_Setup'!$B$5)*(1+X123))</f>
        <v/>
      </c>
      <c r="AE123" s="25" t="str">
        <f>IF(Y123="","",MAX(Y123+'01_Setup'!$B$10,'01_Setup'!$B$5))</f>
        <v/>
      </c>
      <c r="AF123" s="28" t="str">
        <f>IF(OR(U123="",AE123="",W123="",X123=""),"",U123*(1+W123)^(AE123-'01_Setup'!$B$5)*(1+X123))</f>
        <v/>
      </c>
      <c r="AG123" s="25" t="str">
        <f>IF(AA123="","",MAX(AA123+'01_Setup'!$B$10,'01_Setup'!$B$5))</f>
        <v/>
      </c>
      <c r="AH123" s="28" t="str">
        <f>IF(OR(U123="",AG123="",W123="",X123=""),"",U123*(1+W123)^(AG123-'01_Setup'!$B$5)*(1+X123))</f>
        <v/>
      </c>
      <c r="AI123" s="25" t="str">
        <f>IF(AC123="","",MAX(AC123+'01_Setup'!$B$10,'01_Setup'!$B$5))</f>
        <v/>
      </c>
      <c r="AJ123" s="28" t="str">
        <f>IF(OR(U123="",AI123="",W123="",X123=""),"",U123*(1+W123)^(AI123-'01_Setup'!$B$5)*(1+X123))</f>
        <v/>
      </c>
      <c r="AK123" s="25" t="str">
        <f>IF(Y123="","",Y123+'01_Setup'!$B$11)</f>
        <v/>
      </c>
      <c r="AL123" s="28" t="str">
        <f>IF(OR(U123="",AK123="",W123="",X123=""),"",U123*(1+W123)^(AK123-'01_Setup'!$B$5)*(1+X123))</f>
        <v/>
      </c>
      <c r="AM123" s="25" t="str">
        <f>IF(AA123="","",AA123+'01_Setup'!$B$11)</f>
        <v/>
      </c>
      <c r="AN123" s="28" t="str">
        <f>IF(OR(U123="",AM123="",W123="",X123=""),"",U123*(1+W123)^(AM123-'01_Setup'!$B$5)*(1+X123))</f>
        <v/>
      </c>
      <c r="AO123" s="25" t="str">
        <f>IF(AC123="","",AC123+'01_Setup'!$B$11)</f>
        <v/>
      </c>
      <c r="AP123" s="28" t="str">
        <f>IF(OR(U123="",AO123="",W123="",X123=""),"",U123*(1+W123)^(AO123-'01_Setup'!$B$5)*(1+X123))</f>
        <v/>
      </c>
      <c r="AQ123" s="22"/>
      <c r="AR123" s="25" t="str">
        <f>IF(OR(G123="",H123=""),"",IFERROR(VLOOKUP(G123&amp;"|"&amp;H123,'15_Lifecycle_Library'!$A$7:$K$35,5,FALSE),""))</f>
        <v/>
      </c>
      <c r="AS123" s="26" t="str">
        <f t="shared" si="23"/>
        <v/>
      </c>
      <c r="AT123" s="21"/>
      <c r="AU123" s="21"/>
      <c r="AV123" s="21"/>
    </row>
    <row r="124" spans="1:48">
      <c r="A124" s="25" t="str">
        <f t="shared" si="18"/>
        <v/>
      </c>
      <c r="B124" s="21"/>
      <c r="C124" s="21"/>
      <c r="D124" s="25" t="str">
        <f>IF(C124="","",IFERROR(VLOOKUP(C124,'01_Setup'!$B$19:$D$28,2,FALSE)&amp;"",""))</f>
        <v/>
      </c>
      <c r="E124" s="25" t="str">
        <f>IF(C124="","",IFERROR(VLOOKUP(C124,'01_Setup'!$B$19:$D$28,3,FALSE),""))</f>
        <v/>
      </c>
      <c r="F124" s="21"/>
      <c r="G124" s="21"/>
      <c r="H124" s="21"/>
      <c r="I124" s="21"/>
      <c r="J124" s="21"/>
      <c r="K124" s="21"/>
      <c r="L124" s="22"/>
      <c r="M124" s="21"/>
      <c r="N124" s="25" t="str">
        <f>IF(OR(G124="",H124=""),"",IFERROR(VLOOKUP(G124&amp;"|"&amp;H124,'15_Lifecycle_Library'!$A$7:$K$35,4,FALSE),""))</f>
        <v/>
      </c>
      <c r="O124" s="21"/>
      <c r="P124" s="25" t="str">
        <f t="shared" si="19"/>
        <v/>
      </c>
      <c r="Q124" s="21"/>
      <c r="R124" s="25" t="str">
        <f>IF(Q124="","",IFERROR(VLOOKUP(Q124,'16_Assumptions'!$A$15:$D$19,4,FALSE),0))</f>
        <v/>
      </c>
      <c r="S124" s="25" t="str">
        <f>IF(C124="","",IF(M124&lt;&gt;"",M124,IF(L124&lt;&gt;"",('01_Setup'!$B$6-L124)/365.25,"")))</f>
        <v/>
      </c>
      <c r="T124" s="25" t="str">
        <f t="shared" si="20"/>
        <v/>
      </c>
      <c r="U124" s="23"/>
      <c r="V124" s="25" t="str">
        <f>IF(OR(G124="",H124=""),"",IFERROR(VLOOKUP(G124&amp;"|"&amp;H124,'15_Lifecycle_Library'!$A$7:$K$35,6,FALSE),""))</f>
        <v/>
      </c>
      <c r="W124" s="27" t="str">
        <f>IF(V124="","",IFERROR(VLOOKUP(V124,'01_Setup'!$H$5:$I$9,2,FALSE),""))</f>
        <v/>
      </c>
      <c r="X124" s="27" t="str">
        <f>IF(C124="","",IF(OR(G124="",H124=""),'01_Setup'!$B$12,IFERROR(VLOOKUP(G124&amp;"|"&amp;H124,'15_Lifecycle_Library'!$A$7:$K$35,7,FALSE),'01_Setup'!$B$12)))</f>
        <v/>
      </c>
      <c r="Y124" s="25" t="str">
        <f>IF(T124="","",'01_Setup'!$B$5+ROUNDUP(T124,0))</f>
        <v/>
      </c>
      <c r="Z124" s="28" t="str">
        <f>IF(OR(U124="",Y124="",W124="",X124=""),"",U124*(1+W124)^(Y124-'01_Setup'!$B$5)*(1+X124))</f>
        <v/>
      </c>
      <c r="AA124" s="25" t="str">
        <f t="shared" si="21"/>
        <v/>
      </c>
      <c r="AB124" s="28" t="str">
        <f>IF(OR(U124="",AA124="",W124="",X124=""),"",U124*(1+W124)^(AA124-'01_Setup'!$B$5)*(1+X124))</f>
        <v/>
      </c>
      <c r="AC124" s="25" t="str">
        <f t="shared" si="22"/>
        <v/>
      </c>
      <c r="AD124" s="28" t="str">
        <f>IF(OR(U124="",AC124="",W124="",X124=""),"",U124*(1+W124)^(AC124-'01_Setup'!$B$5)*(1+X124))</f>
        <v/>
      </c>
      <c r="AE124" s="25" t="str">
        <f>IF(Y124="","",MAX(Y124+'01_Setup'!$B$10,'01_Setup'!$B$5))</f>
        <v/>
      </c>
      <c r="AF124" s="28" t="str">
        <f>IF(OR(U124="",AE124="",W124="",X124=""),"",U124*(1+W124)^(AE124-'01_Setup'!$B$5)*(1+X124))</f>
        <v/>
      </c>
      <c r="AG124" s="25" t="str">
        <f>IF(AA124="","",MAX(AA124+'01_Setup'!$B$10,'01_Setup'!$B$5))</f>
        <v/>
      </c>
      <c r="AH124" s="28" t="str">
        <f>IF(OR(U124="",AG124="",W124="",X124=""),"",U124*(1+W124)^(AG124-'01_Setup'!$B$5)*(1+X124))</f>
        <v/>
      </c>
      <c r="AI124" s="25" t="str">
        <f>IF(AC124="","",MAX(AC124+'01_Setup'!$B$10,'01_Setup'!$B$5))</f>
        <v/>
      </c>
      <c r="AJ124" s="28" t="str">
        <f>IF(OR(U124="",AI124="",W124="",X124=""),"",U124*(1+W124)^(AI124-'01_Setup'!$B$5)*(1+X124))</f>
        <v/>
      </c>
      <c r="AK124" s="25" t="str">
        <f>IF(Y124="","",Y124+'01_Setup'!$B$11)</f>
        <v/>
      </c>
      <c r="AL124" s="28" t="str">
        <f>IF(OR(U124="",AK124="",W124="",X124=""),"",U124*(1+W124)^(AK124-'01_Setup'!$B$5)*(1+X124))</f>
        <v/>
      </c>
      <c r="AM124" s="25" t="str">
        <f>IF(AA124="","",AA124+'01_Setup'!$B$11)</f>
        <v/>
      </c>
      <c r="AN124" s="28" t="str">
        <f>IF(OR(U124="",AM124="",W124="",X124=""),"",U124*(1+W124)^(AM124-'01_Setup'!$B$5)*(1+X124))</f>
        <v/>
      </c>
      <c r="AO124" s="25" t="str">
        <f>IF(AC124="","",AC124+'01_Setup'!$B$11)</f>
        <v/>
      </c>
      <c r="AP124" s="28" t="str">
        <f>IF(OR(U124="",AO124="",W124="",X124=""),"",U124*(1+W124)^(AO124-'01_Setup'!$B$5)*(1+X124))</f>
        <v/>
      </c>
      <c r="AQ124" s="22"/>
      <c r="AR124" s="25" t="str">
        <f>IF(OR(G124="",H124=""),"",IFERROR(VLOOKUP(G124&amp;"|"&amp;H124,'15_Lifecycle_Library'!$A$7:$K$35,5,FALSE),""))</f>
        <v/>
      </c>
      <c r="AS124" s="26" t="str">
        <f t="shared" si="23"/>
        <v/>
      </c>
      <c r="AT124" s="21"/>
      <c r="AU124" s="21"/>
      <c r="AV124" s="21"/>
    </row>
    <row r="125" spans="1:48">
      <c r="A125" s="25" t="str">
        <f t="shared" si="18"/>
        <v/>
      </c>
      <c r="B125" s="21"/>
      <c r="C125" s="21"/>
      <c r="D125" s="25" t="str">
        <f>IF(C125="","",IFERROR(VLOOKUP(C125,'01_Setup'!$B$19:$D$28,2,FALSE)&amp;"",""))</f>
        <v/>
      </c>
      <c r="E125" s="25" t="str">
        <f>IF(C125="","",IFERROR(VLOOKUP(C125,'01_Setup'!$B$19:$D$28,3,FALSE),""))</f>
        <v/>
      </c>
      <c r="F125" s="21"/>
      <c r="G125" s="21"/>
      <c r="H125" s="21"/>
      <c r="I125" s="21"/>
      <c r="J125" s="21"/>
      <c r="K125" s="21"/>
      <c r="L125" s="22"/>
      <c r="M125" s="21"/>
      <c r="N125" s="25" t="str">
        <f>IF(OR(G125="",H125=""),"",IFERROR(VLOOKUP(G125&amp;"|"&amp;H125,'15_Lifecycle_Library'!$A$7:$K$35,4,FALSE),""))</f>
        <v/>
      </c>
      <c r="O125" s="21"/>
      <c r="P125" s="25" t="str">
        <f t="shared" si="19"/>
        <v/>
      </c>
      <c r="Q125" s="21"/>
      <c r="R125" s="25" t="str">
        <f>IF(Q125="","",IFERROR(VLOOKUP(Q125,'16_Assumptions'!$A$15:$D$19,4,FALSE),0))</f>
        <v/>
      </c>
      <c r="S125" s="25" t="str">
        <f>IF(C125="","",IF(M125&lt;&gt;"",M125,IF(L125&lt;&gt;"",('01_Setup'!$B$6-L125)/365.25,"")))</f>
        <v/>
      </c>
      <c r="T125" s="25" t="str">
        <f t="shared" si="20"/>
        <v/>
      </c>
      <c r="U125" s="23"/>
      <c r="V125" s="25" t="str">
        <f>IF(OR(G125="",H125=""),"",IFERROR(VLOOKUP(G125&amp;"|"&amp;H125,'15_Lifecycle_Library'!$A$7:$K$35,6,FALSE),""))</f>
        <v/>
      </c>
      <c r="W125" s="27" t="str">
        <f>IF(V125="","",IFERROR(VLOOKUP(V125,'01_Setup'!$H$5:$I$9,2,FALSE),""))</f>
        <v/>
      </c>
      <c r="X125" s="27" t="str">
        <f>IF(C125="","",IF(OR(G125="",H125=""),'01_Setup'!$B$12,IFERROR(VLOOKUP(G125&amp;"|"&amp;H125,'15_Lifecycle_Library'!$A$7:$K$35,7,FALSE),'01_Setup'!$B$12)))</f>
        <v/>
      </c>
      <c r="Y125" s="25" t="str">
        <f>IF(T125="","",'01_Setup'!$B$5+ROUNDUP(T125,0))</f>
        <v/>
      </c>
      <c r="Z125" s="28" t="str">
        <f>IF(OR(U125="",Y125="",W125="",X125=""),"",U125*(1+W125)^(Y125-'01_Setup'!$B$5)*(1+X125))</f>
        <v/>
      </c>
      <c r="AA125" s="25" t="str">
        <f t="shared" si="21"/>
        <v/>
      </c>
      <c r="AB125" s="28" t="str">
        <f>IF(OR(U125="",AA125="",W125="",X125=""),"",U125*(1+W125)^(AA125-'01_Setup'!$B$5)*(1+X125))</f>
        <v/>
      </c>
      <c r="AC125" s="25" t="str">
        <f t="shared" si="22"/>
        <v/>
      </c>
      <c r="AD125" s="28" t="str">
        <f>IF(OR(U125="",AC125="",W125="",X125=""),"",U125*(1+W125)^(AC125-'01_Setup'!$B$5)*(1+X125))</f>
        <v/>
      </c>
      <c r="AE125" s="25" t="str">
        <f>IF(Y125="","",MAX(Y125+'01_Setup'!$B$10,'01_Setup'!$B$5))</f>
        <v/>
      </c>
      <c r="AF125" s="28" t="str">
        <f>IF(OR(U125="",AE125="",W125="",X125=""),"",U125*(1+W125)^(AE125-'01_Setup'!$B$5)*(1+X125))</f>
        <v/>
      </c>
      <c r="AG125" s="25" t="str">
        <f>IF(AA125="","",MAX(AA125+'01_Setup'!$B$10,'01_Setup'!$B$5))</f>
        <v/>
      </c>
      <c r="AH125" s="28" t="str">
        <f>IF(OR(U125="",AG125="",W125="",X125=""),"",U125*(1+W125)^(AG125-'01_Setup'!$B$5)*(1+X125))</f>
        <v/>
      </c>
      <c r="AI125" s="25" t="str">
        <f>IF(AC125="","",MAX(AC125+'01_Setup'!$B$10,'01_Setup'!$B$5))</f>
        <v/>
      </c>
      <c r="AJ125" s="28" t="str">
        <f>IF(OR(U125="",AI125="",W125="",X125=""),"",U125*(1+W125)^(AI125-'01_Setup'!$B$5)*(1+X125))</f>
        <v/>
      </c>
      <c r="AK125" s="25" t="str">
        <f>IF(Y125="","",Y125+'01_Setup'!$B$11)</f>
        <v/>
      </c>
      <c r="AL125" s="28" t="str">
        <f>IF(OR(U125="",AK125="",W125="",X125=""),"",U125*(1+W125)^(AK125-'01_Setup'!$B$5)*(1+X125))</f>
        <v/>
      </c>
      <c r="AM125" s="25" t="str">
        <f>IF(AA125="","",AA125+'01_Setup'!$B$11)</f>
        <v/>
      </c>
      <c r="AN125" s="28" t="str">
        <f>IF(OR(U125="",AM125="",W125="",X125=""),"",U125*(1+W125)^(AM125-'01_Setup'!$B$5)*(1+X125))</f>
        <v/>
      </c>
      <c r="AO125" s="25" t="str">
        <f>IF(AC125="","",AC125+'01_Setup'!$B$11)</f>
        <v/>
      </c>
      <c r="AP125" s="28" t="str">
        <f>IF(OR(U125="",AO125="",W125="",X125=""),"",U125*(1+W125)^(AO125-'01_Setup'!$B$5)*(1+X125))</f>
        <v/>
      </c>
      <c r="AQ125" s="22"/>
      <c r="AR125" s="25" t="str">
        <f>IF(OR(G125="",H125=""),"",IFERROR(VLOOKUP(G125&amp;"|"&amp;H125,'15_Lifecycle_Library'!$A$7:$K$35,5,FALSE),""))</f>
        <v/>
      </c>
      <c r="AS125" s="26" t="str">
        <f t="shared" si="23"/>
        <v/>
      </c>
      <c r="AT125" s="21"/>
      <c r="AU125" s="21"/>
      <c r="AV125" s="21"/>
    </row>
    <row r="126" spans="1:48">
      <c r="A126" s="25" t="str">
        <f t="shared" si="18"/>
        <v/>
      </c>
      <c r="B126" s="21"/>
      <c r="C126" s="21"/>
      <c r="D126" s="25" t="str">
        <f>IF(C126="","",IFERROR(VLOOKUP(C126,'01_Setup'!$B$19:$D$28,2,FALSE)&amp;"",""))</f>
        <v/>
      </c>
      <c r="E126" s="25" t="str">
        <f>IF(C126="","",IFERROR(VLOOKUP(C126,'01_Setup'!$B$19:$D$28,3,FALSE),""))</f>
        <v/>
      </c>
      <c r="F126" s="21"/>
      <c r="G126" s="21"/>
      <c r="H126" s="21"/>
      <c r="I126" s="21"/>
      <c r="J126" s="21"/>
      <c r="K126" s="21"/>
      <c r="L126" s="22"/>
      <c r="M126" s="21"/>
      <c r="N126" s="25" t="str">
        <f>IF(OR(G126="",H126=""),"",IFERROR(VLOOKUP(G126&amp;"|"&amp;H126,'15_Lifecycle_Library'!$A$7:$K$35,4,FALSE),""))</f>
        <v/>
      </c>
      <c r="O126" s="21"/>
      <c r="P126" s="25" t="str">
        <f t="shared" si="19"/>
        <v/>
      </c>
      <c r="Q126" s="21"/>
      <c r="R126" s="25" t="str">
        <f>IF(Q126="","",IFERROR(VLOOKUP(Q126,'16_Assumptions'!$A$15:$D$19,4,FALSE),0))</f>
        <v/>
      </c>
      <c r="S126" s="25" t="str">
        <f>IF(C126="","",IF(M126&lt;&gt;"",M126,IF(L126&lt;&gt;"",('01_Setup'!$B$6-L126)/365.25,"")))</f>
        <v/>
      </c>
      <c r="T126" s="25" t="str">
        <f t="shared" si="20"/>
        <v/>
      </c>
      <c r="U126" s="23"/>
      <c r="V126" s="25" t="str">
        <f>IF(OR(G126="",H126=""),"",IFERROR(VLOOKUP(G126&amp;"|"&amp;H126,'15_Lifecycle_Library'!$A$7:$K$35,6,FALSE),""))</f>
        <v/>
      </c>
      <c r="W126" s="27" t="str">
        <f>IF(V126="","",IFERROR(VLOOKUP(V126,'01_Setup'!$H$5:$I$9,2,FALSE),""))</f>
        <v/>
      </c>
      <c r="X126" s="27" t="str">
        <f>IF(C126="","",IF(OR(G126="",H126=""),'01_Setup'!$B$12,IFERROR(VLOOKUP(G126&amp;"|"&amp;H126,'15_Lifecycle_Library'!$A$7:$K$35,7,FALSE),'01_Setup'!$B$12)))</f>
        <v/>
      </c>
      <c r="Y126" s="25" t="str">
        <f>IF(T126="","",'01_Setup'!$B$5+ROUNDUP(T126,0))</f>
        <v/>
      </c>
      <c r="Z126" s="28" t="str">
        <f>IF(OR(U126="",Y126="",W126="",X126=""),"",U126*(1+W126)^(Y126-'01_Setup'!$B$5)*(1+X126))</f>
        <v/>
      </c>
      <c r="AA126" s="25" t="str">
        <f t="shared" si="21"/>
        <v/>
      </c>
      <c r="AB126" s="28" t="str">
        <f>IF(OR(U126="",AA126="",W126="",X126=""),"",U126*(1+W126)^(AA126-'01_Setup'!$B$5)*(1+X126))</f>
        <v/>
      </c>
      <c r="AC126" s="25" t="str">
        <f t="shared" si="22"/>
        <v/>
      </c>
      <c r="AD126" s="28" t="str">
        <f>IF(OR(U126="",AC126="",W126="",X126=""),"",U126*(1+W126)^(AC126-'01_Setup'!$B$5)*(1+X126))</f>
        <v/>
      </c>
      <c r="AE126" s="25" t="str">
        <f>IF(Y126="","",MAX(Y126+'01_Setup'!$B$10,'01_Setup'!$B$5))</f>
        <v/>
      </c>
      <c r="AF126" s="28" t="str">
        <f>IF(OR(U126="",AE126="",W126="",X126=""),"",U126*(1+W126)^(AE126-'01_Setup'!$B$5)*(1+X126))</f>
        <v/>
      </c>
      <c r="AG126" s="25" t="str">
        <f>IF(AA126="","",MAX(AA126+'01_Setup'!$B$10,'01_Setup'!$B$5))</f>
        <v/>
      </c>
      <c r="AH126" s="28" t="str">
        <f>IF(OR(U126="",AG126="",W126="",X126=""),"",U126*(1+W126)^(AG126-'01_Setup'!$B$5)*(1+X126))</f>
        <v/>
      </c>
      <c r="AI126" s="25" t="str">
        <f>IF(AC126="","",MAX(AC126+'01_Setup'!$B$10,'01_Setup'!$B$5))</f>
        <v/>
      </c>
      <c r="AJ126" s="28" t="str">
        <f>IF(OR(U126="",AI126="",W126="",X126=""),"",U126*(1+W126)^(AI126-'01_Setup'!$B$5)*(1+X126))</f>
        <v/>
      </c>
      <c r="AK126" s="25" t="str">
        <f>IF(Y126="","",Y126+'01_Setup'!$B$11)</f>
        <v/>
      </c>
      <c r="AL126" s="28" t="str">
        <f>IF(OR(U126="",AK126="",W126="",X126=""),"",U126*(1+W126)^(AK126-'01_Setup'!$B$5)*(1+X126))</f>
        <v/>
      </c>
      <c r="AM126" s="25" t="str">
        <f>IF(AA126="","",AA126+'01_Setup'!$B$11)</f>
        <v/>
      </c>
      <c r="AN126" s="28" t="str">
        <f>IF(OR(U126="",AM126="",W126="",X126=""),"",U126*(1+W126)^(AM126-'01_Setup'!$B$5)*(1+X126))</f>
        <v/>
      </c>
      <c r="AO126" s="25" t="str">
        <f>IF(AC126="","",AC126+'01_Setup'!$B$11)</f>
        <v/>
      </c>
      <c r="AP126" s="28" t="str">
        <f>IF(OR(U126="",AO126="",W126="",X126=""),"",U126*(1+W126)^(AO126-'01_Setup'!$B$5)*(1+X126))</f>
        <v/>
      </c>
      <c r="AQ126" s="22"/>
      <c r="AR126" s="25" t="str">
        <f>IF(OR(G126="",H126=""),"",IFERROR(VLOOKUP(G126&amp;"|"&amp;H126,'15_Lifecycle_Library'!$A$7:$K$35,5,FALSE),""))</f>
        <v/>
      </c>
      <c r="AS126" s="26" t="str">
        <f t="shared" si="23"/>
        <v/>
      </c>
      <c r="AT126" s="21"/>
      <c r="AU126" s="21"/>
      <c r="AV126" s="21"/>
    </row>
    <row r="127" spans="1:48">
      <c r="A127" s="25" t="str">
        <f t="shared" si="18"/>
        <v/>
      </c>
      <c r="B127" s="21"/>
      <c r="C127" s="21"/>
      <c r="D127" s="25" t="str">
        <f>IF(C127="","",IFERROR(VLOOKUP(C127,'01_Setup'!$B$19:$D$28,2,FALSE)&amp;"",""))</f>
        <v/>
      </c>
      <c r="E127" s="25" t="str">
        <f>IF(C127="","",IFERROR(VLOOKUP(C127,'01_Setup'!$B$19:$D$28,3,FALSE),""))</f>
        <v/>
      </c>
      <c r="F127" s="21"/>
      <c r="G127" s="21"/>
      <c r="H127" s="21"/>
      <c r="I127" s="21"/>
      <c r="J127" s="21"/>
      <c r="K127" s="21"/>
      <c r="L127" s="22"/>
      <c r="M127" s="21"/>
      <c r="N127" s="25" t="str">
        <f>IF(OR(G127="",H127=""),"",IFERROR(VLOOKUP(G127&amp;"|"&amp;H127,'15_Lifecycle_Library'!$A$7:$K$35,4,FALSE),""))</f>
        <v/>
      </c>
      <c r="O127" s="21"/>
      <c r="P127" s="25" t="str">
        <f t="shared" si="19"/>
        <v/>
      </c>
      <c r="Q127" s="21"/>
      <c r="R127" s="25" t="str">
        <f>IF(Q127="","",IFERROR(VLOOKUP(Q127,'16_Assumptions'!$A$15:$D$19,4,FALSE),0))</f>
        <v/>
      </c>
      <c r="S127" s="25" t="str">
        <f>IF(C127="","",IF(M127&lt;&gt;"",M127,IF(L127&lt;&gt;"",('01_Setup'!$B$6-L127)/365.25,"")))</f>
        <v/>
      </c>
      <c r="T127" s="25" t="str">
        <f t="shared" si="20"/>
        <v/>
      </c>
      <c r="U127" s="23"/>
      <c r="V127" s="25" t="str">
        <f>IF(OR(G127="",H127=""),"",IFERROR(VLOOKUP(G127&amp;"|"&amp;H127,'15_Lifecycle_Library'!$A$7:$K$35,6,FALSE),""))</f>
        <v/>
      </c>
      <c r="W127" s="27" t="str">
        <f>IF(V127="","",IFERROR(VLOOKUP(V127,'01_Setup'!$H$5:$I$9,2,FALSE),""))</f>
        <v/>
      </c>
      <c r="X127" s="27" t="str">
        <f>IF(C127="","",IF(OR(G127="",H127=""),'01_Setup'!$B$12,IFERROR(VLOOKUP(G127&amp;"|"&amp;H127,'15_Lifecycle_Library'!$A$7:$K$35,7,FALSE),'01_Setup'!$B$12)))</f>
        <v/>
      </c>
      <c r="Y127" s="25" t="str">
        <f>IF(T127="","",'01_Setup'!$B$5+ROUNDUP(T127,0))</f>
        <v/>
      </c>
      <c r="Z127" s="28" t="str">
        <f>IF(OR(U127="",Y127="",W127="",X127=""),"",U127*(1+W127)^(Y127-'01_Setup'!$B$5)*(1+X127))</f>
        <v/>
      </c>
      <c r="AA127" s="25" t="str">
        <f t="shared" si="21"/>
        <v/>
      </c>
      <c r="AB127" s="28" t="str">
        <f>IF(OR(U127="",AA127="",W127="",X127=""),"",U127*(1+W127)^(AA127-'01_Setup'!$B$5)*(1+X127))</f>
        <v/>
      </c>
      <c r="AC127" s="25" t="str">
        <f t="shared" si="22"/>
        <v/>
      </c>
      <c r="AD127" s="28" t="str">
        <f>IF(OR(U127="",AC127="",W127="",X127=""),"",U127*(1+W127)^(AC127-'01_Setup'!$B$5)*(1+X127))</f>
        <v/>
      </c>
      <c r="AE127" s="25" t="str">
        <f>IF(Y127="","",MAX(Y127+'01_Setup'!$B$10,'01_Setup'!$B$5))</f>
        <v/>
      </c>
      <c r="AF127" s="28" t="str">
        <f>IF(OR(U127="",AE127="",W127="",X127=""),"",U127*(1+W127)^(AE127-'01_Setup'!$B$5)*(1+X127))</f>
        <v/>
      </c>
      <c r="AG127" s="25" t="str">
        <f>IF(AA127="","",MAX(AA127+'01_Setup'!$B$10,'01_Setup'!$B$5))</f>
        <v/>
      </c>
      <c r="AH127" s="28" t="str">
        <f>IF(OR(U127="",AG127="",W127="",X127=""),"",U127*(1+W127)^(AG127-'01_Setup'!$B$5)*(1+X127))</f>
        <v/>
      </c>
      <c r="AI127" s="25" t="str">
        <f>IF(AC127="","",MAX(AC127+'01_Setup'!$B$10,'01_Setup'!$B$5))</f>
        <v/>
      </c>
      <c r="AJ127" s="28" t="str">
        <f>IF(OR(U127="",AI127="",W127="",X127=""),"",U127*(1+W127)^(AI127-'01_Setup'!$B$5)*(1+X127))</f>
        <v/>
      </c>
      <c r="AK127" s="25" t="str">
        <f>IF(Y127="","",Y127+'01_Setup'!$B$11)</f>
        <v/>
      </c>
      <c r="AL127" s="28" t="str">
        <f>IF(OR(U127="",AK127="",W127="",X127=""),"",U127*(1+W127)^(AK127-'01_Setup'!$B$5)*(1+X127))</f>
        <v/>
      </c>
      <c r="AM127" s="25" t="str">
        <f>IF(AA127="","",AA127+'01_Setup'!$B$11)</f>
        <v/>
      </c>
      <c r="AN127" s="28" t="str">
        <f>IF(OR(U127="",AM127="",W127="",X127=""),"",U127*(1+W127)^(AM127-'01_Setup'!$B$5)*(1+X127))</f>
        <v/>
      </c>
      <c r="AO127" s="25" t="str">
        <f>IF(AC127="","",AC127+'01_Setup'!$B$11)</f>
        <v/>
      </c>
      <c r="AP127" s="28" t="str">
        <f>IF(OR(U127="",AO127="",W127="",X127=""),"",U127*(1+W127)^(AO127-'01_Setup'!$B$5)*(1+X127))</f>
        <v/>
      </c>
      <c r="AQ127" s="22"/>
      <c r="AR127" s="25" t="str">
        <f>IF(OR(G127="",H127=""),"",IFERROR(VLOOKUP(G127&amp;"|"&amp;H127,'15_Lifecycle_Library'!$A$7:$K$35,5,FALSE),""))</f>
        <v/>
      </c>
      <c r="AS127" s="26" t="str">
        <f t="shared" si="23"/>
        <v/>
      </c>
      <c r="AT127" s="21"/>
      <c r="AU127" s="21"/>
      <c r="AV127" s="21"/>
    </row>
    <row r="128" spans="1:48">
      <c r="A128" s="25" t="str">
        <f t="shared" si="18"/>
        <v/>
      </c>
      <c r="B128" s="21"/>
      <c r="C128" s="21"/>
      <c r="D128" s="25" t="str">
        <f>IF(C128="","",IFERROR(VLOOKUP(C128,'01_Setup'!$B$19:$D$28,2,FALSE)&amp;"",""))</f>
        <v/>
      </c>
      <c r="E128" s="25" t="str">
        <f>IF(C128="","",IFERROR(VLOOKUP(C128,'01_Setup'!$B$19:$D$28,3,FALSE),""))</f>
        <v/>
      </c>
      <c r="F128" s="21"/>
      <c r="G128" s="21"/>
      <c r="H128" s="21"/>
      <c r="I128" s="21"/>
      <c r="J128" s="21"/>
      <c r="K128" s="21"/>
      <c r="L128" s="22"/>
      <c r="M128" s="21"/>
      <c r="N128" s="25" t="str">
        <f>IF(OR(G128="",H128=""),"",IFERROR(VLOOKUP(G128&amp;"|"&amp;H128,'15_Lifecycle_Library'!$A$7:$K$35,4,FALSE),""))</f>
        <v/>
      </c>
      <c r="O128" s="21"/>
      <c r="P128" s="25" t="str">
        <f t="shared" si="19"/>
        <v/>
      </c>
      <c r="Q128" s="21"/>
      <c r="R128" s="25" t="str">
        <f>IF(Q128="","",IFERROR(VLOOKUP(Q128,'16_Assumptions'!$A$15:$D$19,4,FALSE),0))</f>
        <v/>
      </c>
      <c r="S128" s="25" t="str">
        <f>IF(C128="","",IF(M128&lt;&gt;"",M128,IF(L128&lt;&gt;"",('01_Setup'!$B$6-L128)/365.25,"")))</f>
        <v/>
      </c>
      <c r="T128" s="25" t="str">
        <f t="shared" si="20"/>
        <v/>
      </c>
      <c r="U128" s="23"/>
      <c r="V128" s="25" t="str">
        <f>IF(OR(G128="",H128=""),"",IFERROR(VLOOKUP(G128&amp;"|"&amp;H128,'15_Lifecycle_Library'!$A$7:$K$35,6,FALSE),""))</f>
        <v/>
      </c>
      <c r="W128" s="27" t="str">
        <f>IF(V128="","",IFERROR(VLOOKUP(V128,'01_Setup'!$H$5:$I$9,2,FALSE),""))</f>
        <v/>
      </c>
      <c r="X128" s="27" t="str">
        <f>IF(C128="","",IF(OR(G128="",H128=""),'01_Setup'!$B$12,IFERROR(VLOOKUP(G128&amp;"|"&amp;H128,'15_Lifecycle_Library'!$A$7:$K$35,7,FALSE),'01_Setup'!$B$12)))</f>
        <v/>
      </c>
      <c r="Y128" s="25" t="str">
        <f>IF(T128="","",'01_Setup'!$B$5+ROUNDUP(T128,0))</f>
        <v/>
      </c>
      <c r="Z128" s="28" t="str">
        <f>IF(OR(U128="",Y128="",W128="",X128=""),"",U128*(1+W128)^(Y128-'01_Setup'!$B$5)*(1+X128))</f>
        <v/>
      </c>
      <c r="AA128" s="25" t="str">
        <f t="shared" si="21"/>
        <v/>
      </c>
      <c r="AB128" s="28" t="str">
        <f>IF(OR(U128="",AA128="",W128="",X128=""),"",U128*(1+W128)^(AA128-'01_Setup'!$B$5)*(1+X128))</f>
        <v/>
      </c>
      <c r="AC128" s="25" t="str">
        <f t="shared" si="22"/>
        <v/>
      </c>
      <c r="AD128" s="28" t="str">
        <f>IF(OR(U128="",AC128="",W128="",X128=""),"",U128*(1+W128)^(AC128-'01_Setup'!$B$5)*(1+X128))</f>
        <v/>
      </c>
      <c r="AE128" s="25" t="str">
        <f>IF(Y128="","",MAX(Y128+'01_Setup'!$B$10,'01_Setup'!$B$5))</f>
        <v/>
      </c>
      <c r="AF128" s="28" t="str">
        <f>IF(OR(U128="",AE128="",W128="",X128=""),"",U128*(1+W128)^(AE128-'01_Setup'!$B$5)*(1+X128))</f>
        <v/>
      </c>
      <c r="AG128" s="25" t="str">
        <f>IF(AA128="","",MAX(AA128+'01_Setup'!$B$10,'01_Setup'!$B$5))</f>
        <v/>
      </c>
      <c r="AH128" s="28" t="str">
        <f>IF(OR(U128="",AG128="",W128="",X128=""),"",U128*(1+W128)^(AG128-'01_Setup'!$B$5)*(1+X128))</f>
        <v/>
      </c>
      <c r="AI128" s="25" t="str">
        <f>IF(AC128="","",MAX(AC128+'01_Setup'!$B$10,'01_Setup'!$B$5))</f>
        <v/>
      </c>
      <c r="AJ128" s="28" t="str">
        <f>IF(OR(U128="",AI128="",W128="",X128=""),"",U128*(1+W128)^(AI128-'01_Setup'!$B$5)*(1+X128))</f>
        <v/>
      </c>
      <c r="AK128" s="25" t="str">
        <f>IF(Y128="","",Y128+'01_Setup'!$B$11)</f>
        <v/>
      </c>
      <c r="AL128" s="28" t="str">
        <f>IF(OR(U128="",AK128="",W128="",X128=""),"",U128*(1+W128)^(AK128-'01_Setup'!$B$5)*(1+X128))</f>
        <v/>
      </c>
      <c r="AM128" s="25" t="str">
        <f>IF(AA128="","",AA128+'01_Setup'!$B$11)</f>
        <v/>
      </c>
      <c r="AN128" s="28" t="str">
        <f>IF(OR(U128="",AM128="",W128="",X128=""),"",U128*(1+W128)^(AM128-'01_Setup'!$B$5)*(1+X128))</f>
        <v/>
      </c>
      <c r="AO128" s="25" t="str">
        <f>IF(AC128="","",AC128+'01_Setup'!$B$11)</f>
        <v/>
      </c>
      <c r="AP128" s="28" t="str">
        <f>IF(OR(U128="",AO128="",W128="",X128=""),"",U128*(1+W128)^(AO128-'01_Setup'!$B$5)*(1+X128))</f>
        <v/>
      </c>
      <c r="AQ128" s="22"/>
      <c r="AR128" s="25" t="str">
        <f>IF(OR(G128="",H128=""),"",IFERROR(VLOOKUP(G128&amp;"|"&amp;H128,'15_Lifecycle_Library'!$A$7:$K$35,5,FALSE),""))</f>
        <v/>
      </c>
      <c r="AS128" s="26" t="str">
        <f t="shared" si="23"/>
        <v/>
      </c>
      <c r="AT128" s="21"/>
      <c r="AU128" s="21"/>
      <c r="AV128" s="21"/>
    </row>
    <row r="129" spans="1:48">
      <c r="A129" s="25" t="str">
        <f t="shared" si="18"/>
        <v/>
      </c>
      <c r="B129" s="21"/>
      <c r="C129" s="21"/>
      <c r="D129" s="25" t="str">
        <f>IF(C129="","",IFERROR(VLOOKUP(C129,'01_Setup'!$B$19:$D$28,2,FALSE)&amp;"",""))</f>
        <v/>
      </c>
      <c r="E129" s="25" t="str">
        <f>IF(C129="","",IFERROR(VLOOKUP(C129,'01_Setup'!$B$19:$D$28,3,FALSE),""))</f>
        <v/>
      </c>
      <c r="F129" s="21"/>
      <c r="G129" s="21"/>
      <c r="H129" s="21"/>
      <c r="I129" s="21"/>
      <c r="J129" s="21"/>
      <c r="K129" s="21"/>
      <c r="L129" s="22"/>
      <c r="M129" s="21"/>
      <c r="N129" s="25" t="str">
        <f>IF(OR(G129="",H129=""),"",IFERROR(VLOOKUP(G129&amp;"|"&amp;H129,'15_Lifecycle_Library'!$A$7:$K$35,4,FALSE),""))</f>
        <v/>
      </c>
      <c r="O129" s="21"/>
      <c r="P129" s="25" t="str">
        <f t="shared" si="19"/>
        <v/>
      </c>
      <c r="Q129" s="21"/>
      <c r="R129" s="25" t="str">
        <f>IF(Q129="","",IFERROR(VLOOKUP(Q129,'16_Assumptions'!$A$15:$D$19,4,FALSE),0))</f>
        <v/>
      </c>
      <c r="S129" s="25" t="str">
        <f>IF(C129="","",IF(M129&lt;&gt;"",M129,IF(L129&lt;&gt;"",('01_Setup'!$B$6-L129)/365.25,"")))</f>
        <v/>
      </c>
      <c r="T129" s="25" t="str">
        <f t="shared" si="20"/>
        <v/>
      </c>
      <c r="U129" s="23"/>
      <c r="V129" s="25" t="str">
        <f>IF(OR(G129="",H129=""),"",IFERROR(VLOOKUP(G129&amp;"|"&amp;H129,'15_Lifecycle_Library'!$A$7:$K$35,6,FALSE),""))</f>
        <v/>
      </c>
      <c r="W129" s="27" t="str">
        <f>IF(V129="","",IFERROR(VLOOKUP(V129,'01_Setup'!$H$5:$I$9,2,FALSE),""))</f>
        <v/>
      </c>
      <c r="X129" s="27" t="str">
        <f>IF(C129="","",IF(OR(G129="",H129=""),'01_Setup'!$B$12,IFERROR(VLOOKUP(G129&amp;"|"&amp;H129,'15_Lifecycle_Library'!$A$7:$K$35,7,FALSE),'01_Setup'!$B$12)))</f>
        <v/>
      </c>
      <c r="Y129" s="25" t="str">
        <f>IF(T129="","",'01_Setup'!$B$5+ROUNDUP(T129,0))</f>
        <v/>
      </c>
      <c r="Z129" s="28" t="str">
        <f>IF(OR(U129="",Y129="",W129="",X129=""),"",U129*(1+W129)^(Y129-'01_Setup'!$B$5)*(1+X129))</f>
        <v/>
      </c>
      <c r="AA129" s="25" t="str">
        <f t="shared" si="21"/>
        <v/>
      </c>
      <c r="AB129" s="28" t="str">
        <f>IF(OR(U129="",AA129="",W129="",X129=""),"",U129*(1+W129)^(AA129-'01_Setup'!$B$5)*(1+X129))</f>
        <v/>
      </c>
      <c r="AC129" s="25" t="str">
        <f t="shared" si="22"/>
        <v/>
      </c>
      <c r="AD129" s="28" t="str">
        <f>IF(OR(U129="",AC129="",W129="",X129=""),"",U129*(1+W129)^(AC129-'01_Setup'!$B$5)*(1+X129))</f>
        <v/>
      </c>
      <c r="AE129" s="25" t="str">
        <f>IF(Y129="","",MAX(Y129+'01_Setup'!$B$10,'01_Setup'!$B$5))</f>
        <v/>
      </c>
      <c r="AF129" s="28" t="str">
        <f>IF(OR(U129="",AE129="",W129="",X129=""),"",U129*(1+W129)^(AE129-'01_Setup'!$B$5)*(1+X129))</f>
        <v/>
      </c>
      <c r="AG129" s="25" t="str">
        <f>IF(AA129="","",MAX(AA129+'01_Setup'!$B$10,'01_Setup'!$B$5))</f>
        <v/>
      </c>
      <c r="AH129" s="28" t="str">
        <f>IF(OR(U129="",AG129="",W129="",X129=""),"",U129*(1+W129)^(AG129-'01_Setup'!$B$5)*(1+X129))</f>
        <v/>
      </c>
      <c r="AI129" s="25" t="str">
        <f>IF(AC129="","",MAX(AC129+'01_Setup'!$B$10,'01_Setup'!$B$5))</f>
        <v/>
      </c>
      <c r="AJ129" s="28" t="str">
        <f>IF(OR(U129="",AI129="",W129="",X129=""),"",U129*(1+W129)^(AI129-'01_Setup'!$B$5)*(1+X129))</f>
        <v/>
      </c>
      <c r="AK129" s="25" t="str">
        <f>IF(Y129="","",Y129+'01_Setup'!$B$11)</f>
        <v/>
      </c>
      <c r="AL129" s="28" t="str">
        <f>IF(OR(U129="",AK129="",W129="",X129=""),"",U129*(1+W129)^(AK129-'01_Setup'!$B$5)*(1+X129))</f>
        <v/>
      </c>
      <c r="AM129" s="25" t="str">
        <f>IF(AA129="","",AA129+'01_Setup'!$B$11)</f>
        <v/>
      </c>
      <c r="AN129" s="28" t="str">
        <f>IF(OR(U129="",AM129="",W129="",X129=""),"",U129*(1+W129)^(AM129-'01_Setup'!$B$5)*(1+X129))</f>
        <v/>
      </c>
      <c r="AO129" s="25" t="str">
        <f>IF(AC129="","",AC129+'01_Setup'!$B$11)</f>
        <v/>
      </c>
      <c r="AP129" s="28" t="str">
        <f>IF(OR(U129="",AO129="",W129="",X129=""),"",U129*(1+W129)^(AO129-'01_Setup'!$B$5)*(1+X129))</f>
        <v/>
      </c>
      <c r="AQ129" s="22"/>
      <c r="AR129" s="25" t="str">
        <f>IF(OR(G129="",H129=""),"",IFERROR(VLOOKUP(G129&amp;"|"&amp;H129,'15_Lifecycle_Library'!$A$7:$K$35,5,FALSE),""))</f>
        <v/>
      </c>
      <c r="AS129" s="26" t="str">
        <f t="shared" si="23"/>
        <v/>
      </c>
      <c r="AT129" s="21"/>
      <c r="AU129" s="21"/>
      <c r="AV129" s="21"/>
    </row>
    <row r="130" spans="1:48">
      <c r="A130" s="25" t="str">
        <f t="shared" si="18"/>
        <v/>
      </c>
      <c r="B130" s="21"/>
      <c r="C130" s="21"/>
      <c r="D130" s="25" t="str">
        <f>IF(C130="","",IFERROR(VLOOKUP(C130,'01_Setup'!$B$19:$D$28,2,FALSE)&amp;"",""))</f>
        <v/>
      </c>
      <c r="E130" s="25" t="str">
        <f>IF(C130="","",IFERROR(VLOOKUP(C130,'01_Setup'!$B$19:$D$28,3,FALSE),""))</f>
        <v/>
      </c>
      <c r="F130" s="21"/>
      <c r="G130" s="21"/>
      <c r="H130" s="21"/>
      <c r="I130" s="21"/>
      <c r="J130" s="21"/>
      <c r="K130" s="21"/>
      <c r="L130" s="22"/>
      <c r="M130" s="21"/>
      <c r="N130" s="25" t="str">
        <f>IF(OR(G130="",H130=""),"",IFERROR(VLOOKUP(G130&amp;"|"&amp;H130,'15_Lifecycle_Library'!$A$7:$K$35,4,FALSE),""))</f>
        <v/>
      </c>
      <c r="O130" s="21"/>
      <c r="P130" s="25" t="str">
        <f t="shared" si="19"/>
        <v/>
      </c>
      <c r="Q130" s="21"/>
      <c r="R130" s="25" t="str">
        <f>IF(Q130="","",IFERROR(VLOOKUP(Q130,'16_Assumptions'!$A$15:$D$19,4,FALSE),0))</f>
        <v/>
      </c>
      <c r="S130" s="25" t="str">
        <f>IF(C130="","",IF(M130&lt;&gt;"",M130,IF(L130&lt;&gt;"",('01_Setup'!$B$6-L130)/365.25,"")))</f>
        <v/>
      </c>
      <c r="T130" s="25" t="str">
        <f t="shared" si="20"/>
        <v/>
      </c>
      <c r="U130" s="23"/>
      <c r="V130" s="25" t="str">
        <f>IF(OR(G130="",H130=""),"",IFERROR(VLOOKUP(G130&amp;"|"&amp;H130,'15_Lifecycle_Library'!$A$7:$K$35,6,FALSE),""))</f>
        <v/>
      </c>
      <c r="W130" s="27" t="str">
        <f>IF(V130="","",IFERROR(VLOOKUP(V130,'01_Setup'!$H$5:$I$9,2,FALSE),""))</f>
        <v/>
      </c>
      <c r="X130" s="27" t="str">
        <f>IF(C130="","",IF(OR(G130="",H130=""),'01_Setup'!$B$12,IFERROR(VLOOKUP(G130&amp;"|"&amp;H130,'15_Lifecycle_Library'!$A$7:$K$35,7,FALSE),'01_Setup'!$B$12)))</f>
        <v/>
      </c>
      <c r="Y130" s="25" t="str">
        <f>IF(T130="","",'01_Setup'!$B$5+ROUNDUP(T130,0))</f>
        <v/>
      </c>
      <c r="Z130" s="28" t="str">
        <f>IF(OR(U130="",Y130="",W130="",X130=""),"",U130*(1+W130)^(Y130-'01_Setup'!$B$5)*(1+X130))</f>
        <v/>
      </c>
      <c r="AA130" s="25" t="str">
        <f t="shared" si="21"/>
        <v/>
      </c>
      <c r="AB130" s="28" t="str">
        <f>IF(OR(U130="",AA130="",W130="",X130=""),"",U130*(1+W130)^(AA130-'01_Setup'!$B$5)*(1+X130))</f>
        <v/>
      </c>
      <c r="AC130" s="25" t="str">
        <f t="shared" si="22"/>
        <v/>
      </c>
      <c r="AD130" s="28" t="str">
        <f>IF(OR(U130="",AC130="",W130="",X130=""),"",U130*(1+W130)^(AC130-'01_Setup'!$B$5)*(1+X130))</f>
        <v/>
      </c>
      <c r="AE130" s="25" t="str">
        <f>IF(Y130="","",MAX(Y130+'01_Setup'!$B$10,'01_Setup'!$B$5))</f>
        <v/>
      </c>
      <c r="AF130" s="28" t="str">
        <f>IF(OR(U130="",AE130="",W130="",X130=""),"",U130*(1+W130)^(AE130-'01_Setup'!$B$5)*(1+X130))</f>
        <v/>
      </c>
      <c r="AG130" s="25" t="str">
        <f>IF(AA130="","",MAX(AA130+'01_Setup'!$B$10,'01_Setup'!$B$5))</f>
        <v/>
      </c>
      <c r="AH130" s="28" t="str">
        <f>IF(OR(U130="",AG130="",W130="",X130=""),"",U130*(1+W130)^(AG130-'01_Setup'!$B$5)*(1+X130))</f>
        <v/>
      </c>
      <c r="AI130" s="25" t="str">
        <f>IF(AC130="","",MAX(AC130+'01_Setup'!$B$10,'01_Setup'!$B$5))</f>
        <v/>
      </c>
      <c r="AJ130" s="28" t="str">
        <f>IF(OR(U130="",AI130="",W130="",X130=""),"",U130*(1+W130)^(AI130-'01_Setup'!$B$5)*(1+X130))</f>
        <v/>
      </c>
      <c r="AK130" s="25" t="str">
        <f>IF(Y130="","",Y130+'01_Setup'!$B$11)</f>
        <v/>
      </c>
      <c r="AL130" s="28" t="str">
        <f>IF(OR(U130="",AK130="",W130="",X130=""),"",U130*(1+W130)^(AK130-'01_Setup'!$B$5)*(1+X130))</f>
        <v/>
      </c>
      <c r="AM130" s="25" t="str">
        <f>IF(AA130="","",AA130+'01_Setup'!$B$11)</f>
        <v/>
      </c>
      <c r="AN130" s="28" t="str">
        <f>IF(OR(U130="",AM130="",W130="",X130=""),"",U130*(1+W130)^(AM130-'01_Setup'!$B$5)*(1+X130))</f>
        <v/>
      </c>
      <c r="AO130" s="25" t="str">
        <f>IF(AC130="","",AC130+'01_Setup'!$B$11)</f>
        <v/>
      </c>
      <c r="AP130" s="28" t="str">
        <f>IF(OR(U130="",AO130="",W130="",X130=""),"",U130*(1+W130)^(AO130-'01_Setup'!$B$5)*(1+X130))</f>
        <v/>
      </c>
      <c r="AQ130" s="22"/>
      <c r="AR130" s="25" t="str">
        <f>IF(OR(G130="",H130=""),"",IFERROR(VLOOKUP(G130&amp;"|"&amp;H130,'15_Lifecycle_Library'!$A$7:$K$35,5,FALSE),""))</f>
        <v/>
      </c>
      <c r="AS130" s="26" t="str">
        <f t="shared" si="23"/>
        <v/>
      </c>
      <c r="AT130" s="21"/>
      <c r="AU130" s="21"/>
      <c r="AV130" s="21"/>
    </row>
    <row r="131" spans="1:48">
      <c r="A131" s="25" t="str">
        <f t="shared" si="18"/>
        <v/>
      </c>
      <c r="B131" s="21"/>
      <c r="C131" s="21"/>
      <c r="D131" s="25" t="str">
        <f>IF(C131="","",IFERROR(VLOOKUP(C131,'01_Setup'!$B$19:$D$28,2,FALSE)&amp;"",""))</f>
        <v/>
      </c>
      <c r="E131" s="25" t="str">
        <f>IF(C131="","",IFERROR(VLOOKUP(C131,'01_Setup'!$B$19:$D$28,3,FALSE),""))</f>
        <v/>
      </c>
      <c r="F131" s="21"/>
      <c r="G131" s="21"/>
      <c r="H131" s="21"/>
      <c r="I131" s="21"/>
      <c r="J131" s="21"/>
      <c r="K131" s="21"/>
      <c r="L131" s="22"/>
      <c r="M131" s="21"/>
      <c r="N131" s="25" t="str">
        <f>IF(OR(G131="",H131=""),"",IFERROR(VLOOKUP(G131&amp;"|"&amp;H131,'15_Lifecycle_Library'!$A$7:$K$35,4,FALSE),""))</f>
        <v/>
      </c>
      <c r="O131" s="21"/>
      <c r="P131" s="25" t="str">
        <f t="shared" si="19"/>
        <v/>
      </c>
      <c r="Q131" s="21"/>
      <c r="R131" s="25" t="str">
        <f>IF(Q131="","",IFERROR(VLOOKUP(Q131,'16_Assumptions'!$A$15:$D$19,4,FALSE),0))</f>
        <v/>
      </c>
      <c r="S131" s="25" t="str">
        <f>IF(C131="","",IF(M131&lt;&gt;"",M131,IF(L131&lt;&gt;"",('01_Setup'!$B$6-L131)/365.25,"")))</f>
        <v/>
      </c>
      <c r="T131" s="25" t="str">
        <f t="shared" si="20"/>
        <v/>
      </c>
      <c r="U131" s="23"/>
      <c r="V131" s="25" t="str">
        <f>IF(OR(G131="",H131=""),"",IFERROR(VLOOKUP(G131&amp;"|"&amp;H131,'15_Lifecycle_Library'!$A$7:$K$35,6,FALSE),""))</f>
        <v/>
      </c>
      <c r="W131" s="27" t="str">
        <f>IF(V131="","",IFERROR(VLOOKUP(V131,'01_Setup'!$H$5:$I$9,2,FALSE),""))</f>
        <v/>
      </c>
      <c r="X131" s="27" t="str">
        <f>IF(C131="","",IF(OR(G131="",H131=""),'01_Setup'!$B$12,IFERROR(VLOOKUP(G131&amp;"|"&amp;H131,'15_Lifecycle_Library'!$A$7:$K$35,7,FALSE),'01_Setup'!$B$12)))</f>
        <v/>
      </c>
      <c r="Y131" s="25" t="str">
        <f>IF(T131="","",'01_Setup'!$B$5+ROUNDUP(T131,0))</f>
        <v/>
      </c>
      <c r="Z131" s="28" t="str">
        <f>IF(OR(U131="",Y131="",W131="",X131=""),"",U131*(1+W131)^(Y131-'01_Setup'!$B$5)*(1+X131))</f>
        <v/>
      </c>
      <c r="AA131" s="25" t="str">
        <f t="shared" si="21"/>
        <v/>
      </c>
      <c r="AB131" s="28" t="str">
        <f>IF(OR(U131="",AA131="",W131="",X131=""),"",U131*(1+W131)^(AA131-'01_Setup'!$B$5)*(1+X131))</f>
        <v/>
      </c>
      <c r="AC131" s="25" t="str">
        <f t="shared" si="22"/>
        <v/>
      </c>
      <c r="AD131" s="28" t="str">
        <f>IF(OR(U131="",AC131="",W131="",X131=""),"",U131*(1+W131)^(AC131-'01_Setup'!$B$5)*(1+X131))</f>
        <v/>
      </c>
      <c r="AE131" s="25" t="str">
        <f>IF(Y131="","",MAX(Y131+'01_Setup'!$B$10,'01_Setup'!$B$5))</f>
        <v/>
      </c>
      <c r="AF131" s="28" t="str">
        <f>IF(OR(U131="",AE131="",W131="",X131=""),"",U131*(1+W131)^(AE131-'01_Setup'!$B$5)*(1+X131))</f>
        <v/>
      </c>
      <c r="AG131" s="25" t="str">
        <f>IF(AA131="","",MAX(AA131+'01_Setup'!$B$10,'01_Setup'!$B$5))</f>
        <v/>
      </c>
      <c r="AH131" s="28" t="str">
        <f>IF(OR(U131="",AG131="",W131="",X131=""),"",U131*(1+W131)^(AG131-'01_Setup'!$B$5)*(1+X131))</f>
        <v/>
      </c>
      <c r="AI131" s="25" t="str">
        <f>IF(AC131="","",MAX(AC131+'01_Setup'!$B$10,'01_Setup'!$B$5))</f>
        <v/>
      </c>
      <c r="AJ131" s="28" t="str">
        <f>IF(OR(U131="",AI131="",W131="",X131=""),"",U131*(1+W131)^(AI131-'01_Setup'!$B$5)*(1+X131))</f>
        <v/>
      </c>
      <c r="AK131" s="25" t="str">
        <f>IF(Y131="","",Y131+'01_Setup'!$B$11)</f>
        <v/>
      </c>
      <c r="AL131" s="28" t="str">
        <f>IF(OR(U131="",AK131="",W131="",X131=""),"",U131*(1+W131)^(AK131-'01_Setup'!$B$5)*(1+X131))</f>
        <v/>
      </c>
      <c r="AM131" s="25" t="str">
        <f>IF(AA131="","",AA131+'01_Setup'!$B$11)</f>
        <v/>
      </c>
      <c r="AN131" s="28" t="str">
        <f>IF(OR(U131="",AM131="",W131="",X131=""),"",U131*(1+W131)^(AM131-'01_Setup'!$B$5)*(1+X131))</f>
        <v/>
      </c>
      <c r="AO131" s="25" t="str">
        <f>IF(AC131="","",AC131+'01_Setup'!$B$11)</f>
        <v/>
      </c>
      <c r="AP131" s="28" t="str">
        <f>IF(OR(U131="",AO131="",W131="",X131=""),"",U131*(1+W131)^(AO131-'01_Setup'!$B$5)*(1+X131))</f>
        <v/>
      </c>
      <c r="AQ131" s="22"/>
      <c r="AR131" s="25" t="str">
        <f>IF(OR(G131="",H131=""),"",IFERROR(VLOOKUP(G131&amp;"|"&amp;H131,'15_Lifecycle_Library'!$A$7:$K$35,5,FALSE),""))</f>
        <v/>
      </c>
      <c r="AS131" s="26" t="str">
        <f t="shared" si="23"/>
        <v/>
      </c>
      <c r="AT131" s="21"/>
      <c r="AU131" s="21"/>
      <c r="AV131" s="21"/>
    </row>
    <row r="132" spans="1:48">
      <c r="A132" s="25" t="str">
        <f t="shared" si="18"/>
        <v/>
      </c>
      <c r="B132" s="21"/>
      <c r="C132" s="21"/>
      <c r="D132" s="25" t="str">
        <f>IF(C132="","",IFERROR(VLOOKUP(C132,'01_Setup'!$B$19:$D$28,2,FALSE)&amp;"",""))</f>
        <v/>
      </c>
      <c r="E132" s="25" t="str">
        <f>IF(C132="","",IFERROR(VLOOKUP(C132,'01_Setup'!$B$19:$D$28,3,FALSE),""))</f>
        <v/>
      </c>
      <c r="F132" s="21"/>
      <c r="G132" s="21"/>
      <c r="H132" s="21"/>
      <c r="I132" s="21"/>
      <c r="J132" s="21"/>
      <c r="K132" s="21"/>
      <c r="L132" s="22"/>
      <c r="M132" s="21"/>
      <c r="N132" s="25" t="str">
        <f>IF(OR(G132="",H132=""),"",IFERROR(VLOOKUP(G132&amp;"|"&amp;H132,'15_Lifecycle_Library'!$A$7:$K$35,4,FALSE),""))</f>
        <v/>
      </c>
      <c r="O132" s="21"/>
      <c r="P132" s="25" t="str">
        <f t="shared" si="19"/>
        <v/>
      </c>
      <c r="Q132" s="21"/>
      <c r="R132" s="25" t="str">
        <f>IF(Q132="","",IFERROR(VLOOKUP(Q132,'16_Assumptions'!$A$15:$D$19,4,FALSE),0))</f>
        <v/>
      </c>
      <c r="S132" s="25" t="str">
        <f>IF(C132="","",IF(M132&lt;&gt;"",M132,IF(L132&lt;&gt;"",('01_Setup'!$B$6-L132)/365.25,"")))</f>
        <v/>
      </c>
      <c r="T132" s="25" t="str">
        <f t="shared" si="20"/>
        <v/>
      </c>
      <c r="U132" s="23"/>
      <c r="V132" s="25" t="str">
        <f>IF(OR(G132="",H132=""),"",IFERROR(VLOOKUP(G132&amp;"|"&amp;H132,'15_Lifecycle_Library'!$A$7:$K$35,6,FALSE),""))</f>
        <v/>
      </c>
      <c r="W132" s="27" t="str">
        <f>IF(V132="","",IFERROR(VLOOKUP(V132,'01_Setup'!$H$5:$I$9,2,FALSE),""))</f>
        <v/>
      </c>
      <c r="X132" s="27" t="str">
        <f>IF(C132="","",IF(OR(G132="",H132=""),'01_Setup'!$B$12,IFERROR(VLOOKUP(G132&amp;"|"&amp;H132,'15_Lifecycle_Library'!$A$7:$K$35,7,FALSE),'01_Setup'!$B$12)))</f>
        <v/>
      </c>
      <c r="Y132" s="25" t="str">
        <f>IF(T132="","",'01_Setup'!$B$5+ROUNDUP(T132,0))</f>
        <v/>
      </c>
      <c r="Z132" s="28" t="str">
        <f>IF(OR(U132="",Y132="",W132="",X132=""),"",U132*(1+W132)^(Y132-'01_Setup'!$B$5)*(1+X132))</f>
        <v/>
      </c>
      <c r="AA132" s="25" t="str">
        <f t="shared" si="21"/>
        <v/>
      </c>
      <c r="AB132" s="28" t="str">
        <f>IF(OR(U132="",AA132="",W132="",X132=""),"",U132*(1+W132)^(AA132-'01_Setup'!$B$5)*(1+X132))</f>
        <v/>
      </c>
      <c r="AC132" s="25" t="str">
        <f t="shared" si="22"/>
        <v/>
      </c>
      <c r="AD132" s="28" t="str">
        <f>IF(OR(U132="",AC132="",W132="",X132=""),"",U132*(1+W132)^(AC132-'01_Setup'!$B$5)*(1+X132))</f>
        <v/>
      </c>
      <c r="AE132" s="25" t="str">
        <f>IF(Y132="","",MAX(Y132+'01_Setup'!$B$10,'01_Setup'!$B$5))</f>
        <v/>
      </c>
      <c r="AF132" s="28" t="str">
        <f>IF(OR(U132="",AE132="",W132="",X132=""),"",U132*(1+W132)^(AE132-'01_Setup'!$B$5)*(1+X132))</f>
        <v/>
      </c>
      <c r="AG132" s="25" t="str">
        <f>IF(AA132="","",MAX(AA132+'01_Setup'!$B$10,'01_Setup'!$B$5))</f>
        <v/>
      </c>
      <c r="AH132" s="28" t="str">
        <f>IF(OR(U132="",AG132="",W132="",X132=""),"",U132*(1+W132)^(AG132-'01_Setup'!$B$5)*(1+X132))</f>
        <v/>
      </c>
      <c r="AI132" s="25" t="str">
        <f>IF(AC132="","",MAX(AC132+'01_Setup'!$B$10,'01_Setup'!$B$5))</f>
        <v/>
      </c>
      <c r="AJ132" s="28" t="str">
        <f>IF(OR(U132="",AI132="",W132="",X132=""),"",U132*(1+W132)^(AI132-'01_Setup'!$B$5)*(1+X132))</f>
        <v/>
      </c>
      <c r="AK132" s="25" t="str">
        <f>IF(Y132="","",Y132+'01_Setup'!$B$11)</f>
        <v/>
      </c>
      <c r="AL132" s="28" t="str">
        <f>IF(OR(U132="",AK132="",W132="",X132=""),"",U132*(1+W132)^(AK132-'01_Setup'!$B$5)*(1+X132))</f>
        <v/>
      </c>
      <c r="AM132" s="25" t="str">
        <f>IF(AA132="","",AA132+'01_Setup'!$B$11)</f>
        <v/>
      </c>
      <c r="AN132" s="28" t="str">
        <f>IF(OR(U132="",AM132="",W132="",X132=""),"",U132*(1+W132)^(AM132-'01_Setup'!$B$5)*(1+X132))</f>
        <v/>
      </c>
      <c r="AO132" s="25" t="str">
        <f>IF(AC132="","",AC132+'01_Setup'!$B$11)</f>
        <v/>
      </c>
      <c r="AP132" s="28" t="str">
        <f>IF(OR(U132="",AO132="",W132="",X132=""),"",U132*(1+W132)^(AO132-'01_Setup'!$B$5)*(1+X132))</f>
        <v/>
      </c>
      <c r="AQ132" s="22"/>
      <c r="AR132" s="25" t="str">
        <f>IF(OR(G132="",H132=""),"",IFERROR(VLOOKUP(G132&amp;"|"&amp;H132,'15_Lifecycle_Library'!$A$7:$K$35,5,FALSE),""))</f>
        <v/>
      </c>
      <c r="AS132" s="26" t="str">
        <f t="shared" si="23"/>
        <v/>
      </c>
      <c r="AT132" s="21"/>
      <c r="AU132" s="21"/>
      <c r="AV132" s="21"/>
    </row>
    <row r="133" spans="1:48">
      <c r="A133" s="25" t="str">
        <f t="shared" si="18"/>
        <v/>
      </c>
      <c r="B133" s="21"/>
      <c r="C133" s="21"/>
      <c r="D133" s="25" t="str">
        <f>IF(C133="","",IFERROR(VLOOKUP(C133,'01_Setup'!$B$19:$D$28,2,FALSE)&amp;"",""))</f>
        <v/>
      </c>
      <c r="E133" s="25" t="str">
        <f>IF(C133="","",IFERROR(VLOOKUP(C133,'01_Setup'!$B$19:$D$28,3,FALSE),""))</f>
        <v/>
      </c>
      <c r="F133" s="21"/>
      <c r="G133" s="21"/>
      <c r="H133" s="21"/>
      <c r="I133" s="21"/>
      <c r="J133" s="21"/>
      <c r="K133" s="21"/>
      <c r="L133" s="22"/>
      <c r="M133" s="21"/>
      <c r="N133" s="25" t="str">
        <f>IF(OR(G133="",H133=""),"",IFERROR(VLOOKUP(G133&amp;"|"&amp;H133,'15_Lifecycle_Library'!$A$7:$K$35,4,FALSE),""))</f>
        <v/>
      </c>
      <c r="O133" s="21"/>
      <c r="P133" s="25" t="str">
        <f t="shared" si="19"/>
        <v/>
      </c>
      <c r="Q133" s="21"/>
      <c r="R133" s="25" t="str">
        <f>IF(Q133="","",IFERROR(VLOOKUP(Q133,'16_Assumptions'!$A$15:$D$19,4,FALSE),0))</f>
        <v/>
      </c>
      <c r="S133" s="25" t="str">
        <f>IF(C133="","",IF(M133&lt;&gt;"",M133,IF(L133&lt;&gt;"",('01_Setup'!$B$6-L133)/365.25,"")))</f>
        <v/>
      </c>
      <c r="T133" s="25" t="str">
        <f t="shared" si="20"/>
        <v/>
      </c>
      <c r="U133" s="23"/>
      <c r="V133" s="25" t="str">
        <f>IF(OR(G133="",H133=""),"",IFERROR(VLOOKUP(G133&amp;"|"&amp;H133,'15_Lifecycle_Library'!$A$7:$K$35,6,FALSE),""))</f>
        <v/>
      </c>
      <c r="W133" s="27" t="str">
        <f>IF(V133="","",IFERROR(VLOOKUP(V133,'01_Setup'!$H$5:$I$9,2,FALSE),""))</f>
        <v/>
      </c>
      <c r="X133" s="27" t="str">
        <f>IF(C133="","",IF(OR(G133="",H133=""),'01_Setup'!$B$12,IFERROR(VLOOKUP(G133&amp;"|"&amp;H133,'15_Lifecycle_Library'!$A$7:$K$35,7,FALSE),'01_Setup'!$B$12)))</f>
        <v/>
      </c>
      <c r="Y133" s="25" t="str">
        <f>IF(T133="","",'01_Setup'!$B$5+ROUNDUP(T133,0))</f>
        <v/>
      </c>
      <c r="Z133" s="28" t="str">
        <f>IF(OR(U133="",Y133="",W133="",X133=""),"",U133*(1+W133)^(Y133-'01_Setup'!$B$5)*(1+X133))</f>
        <v/>
      </c>
      <c r="AA133" s="25" t="str">
        <f t="shared" si="21"/>
        <v/>
      </c>
      <c r="AB133" s="28" t="str">
        <f>IF(OR(U133="",AA133="",W133="",X133=""),"",U133*(1+W133)^(AA133-'01_Setup'!$B$5)*(1+X133))</f>
        <v/>
      </c>
      <c r="AC133" s="25" t="str">
        <f t="shared" si="22"/>
        <v/>
      </c>
      <c r="AD133" s="28" t="str">
        <f>IF(OR(U133="",AC133="",W133="",X133=""),"",U133*(1+W133)^(AC133-'01_Setup'!$B$5)*(1+X133))</f>
        <v/>
      </c>
      <c r="AE133" s="25" t="str">
        <f>IF(Y133="","",MAX(Y133+'01_Setup'!$B$10,'01_Setup'!$B$5))</f>
        <v/>
      </c>
      <c r="AF133" s="28" t="str">
        <f>IF(OR(U133="",AE133="",W133="",X133=""),"",U133*(1+W133)^(AE133-'01_Setup'!$B$5)*(1+X133))</f>
        <v/>
      </c>
      <c r="AG133" s="25" t="str">
        <f>IF(AA133="","",MAX(AA133+'01_Setup'!$B$10,'01_Setup'!$B$5))</f>
        <v/>
      </c>
      <c r="AH133" s="28" t="str">
        <f>IF(OR(U133="",AG133="",W133="",X133=""),"",U133*(1+W133)^(AG133-'01_Setup'!$B$5)*(1+X133))</f>
        <v/>
      </c>
      <c r="AI133" s="25" t="str">
        <f>IF(AC133="","",MAX(AC133+'01_Setup'!$B$10,'01_Setup'!$B$5))</f>
        <v/>
      </c>
      <c r="AJ133" s="28" t="str">
        <f>IF(OR(U133="",AI133="",W133="",X133=""),"",U133*(1+W133)^(AI133-'01_Setup'!$B$5)*(1+X133))</f>
        <v/>
      </c>
      <c r="AK133" s="25" t="str">
        <f>IF(Y133="","",Y133+'01_Setup'!$B$11)</f>
        <v/>
      </c>
      <c r="AL133" s="28" t="str">
        <f>IF(OR(U133="",AK133="",W133="",X133=""),"",U133*(1+W133)^(AK133-'01_Setup'!$B$5)*(1+X133))</f>
        <v/>
      </c>
      <c r="AM133" s="25" t="str">
        <f>IF(AA133="","",AA133+'01_Setup'!$B$11)</f>
        <v/>
      </c>
      <c r="AN133" s="28" t="str">
        <f>IF(OR(U133="",AM133="",W133="",X133=""),"",U133*(1+W133)^(AM133-'01_Setup'!$B$5)*(1+X133))</f>
        <v/>
      </c>
      <c r="AO133" s="25" t="str">
        <f>IF(AC133="","",AC133+'01_Setup'!$B$11)</f>
        <v/>
      </c>
      <c r="AP133" s="28" t="str">
        <f>IF(OR(U133="",AO133="",W133="",X133=""),"",U133*(1+W133)^(AO133-'01_Setup'!$B$5)*(1+X133))</f>
        <v/>
      </c>
      <c r="AQ133" s="22"/>
      <c r="AR133" s="25" t="str">
        <f>IF(OR(G133="",H133=""),"",IFERROR(VLOOKUP(G133&amp;"|"&amp;H133,'15_Lifecycle_Library'!$A$7:$K$35,5,FALSE),""))</f>
        <v/>
      </c>
      <c r="AS133" s="26" t="str">
        <f t="shared" si="23"/>
        <v/>
      </c>
      <c r="AT133" s="21"/>
      <c r="AU133" s="21"/>
      <c r="AV133" s="21"/>
    </row>
    <row r="134" spans="1:48">
      <c r="A134" s="25" t="str">
        <f t="shared" si="18"/>
        <v/>
      </c>
      <c r="B134" s="21"/>
      <c r="C134" s="21"/>
      <c r="D134" s="25" t="str">
        <f>IF(C134="","",IFERROR(VLOOKUP(C134,'01_Setup'!$B$19:$D$28,2,FALSE)&amp;"",""))</f>
        <v/>
      </c>
      <c r="E134" s="25" t="str">
        <f>IF(C134="","",IFERROR(VLOOKUP(C134,'01_Setup'!$B$19:$D$28,3,FALSE),""))</f>
        <v/>
      </c>
      <c r="F134" s="21"/>
      <c r="G134" s="21"/>
      <c r="H134" s="21"/>
      <c r="I134" s="21"/>
      <c r="J134" s="21"/>
      <c r="K134" s="21"/>
      <c r="L134" s="22"/>
      <c r="M134" s="21"/>
      <c r="N134" s="25" t="str">
        <f>IF(OR(G134="",H134=""),"",IFERROR(VLOOKUP(G134&amp;"|"&amp;H134,'15_Lifecycle_Library'!$A$7:$K$35,4,FALSE),""))</f>
        <v/>
      </c>
      <c r="O134" s="21"/>
      <c r="P134" s="25" t="str">
        <f t="shared" si="19"/>
        <v/>
      </c>
      <c r="Q134" s="21"/>
      <c r="R134" s="25" t="str">
        <f>IF(Q134="","",IFERROR(VLOOKUP(Q134,'16_Assumptions'!$A$15:$D$19,4,FALSE),0))</f>
        <v/>
      </c>
      <c r="S134" s="25" t="str">
        <f>IF(C134="","",IF(M134&lt;&gt;"",M134,IF(L134&lt;&gt;"",('01_Setup'!$B$6-L134)/365.25,"")))</f>
        <v/>
      </c>
      <c r="T134" s="25" t="str">
        <f t="shared" si="20"/>
        <v/>
      </c>
      <c r="U134" s="23"/>
      <c r="V134" s="25" t="str">
        <f>IF(OR(G134="",H134=""),"",IFERROR(VLOOKUP(G134&amp;"|"&amp;H134,'15_Lifecycle_Library'!$A$7:$K$35,6,FALSE),""))</f>
        <v/>
      </c>
      <c r="W134" s="27" t="str">
        <f>IF(V134="","",IFERROR(VLOOKUP(V134,'01_Setup'!$H$5:$I$9,2,FALSE),""))</f>
        <v/>
      </c>
      <c r="X134" s="27" t="str">
        <f>IF(C134="","",IF(OR(G134="",H134=""),'01_Setup'!$B$12,IFERROR(VLOOKUP(G134&amp;"|"&amp;H134,'15_Lifecycle_Library'!$A$7:$K$35,7,FALSE),'01_Setup'!$B$12)))</f>
        <v/>
      </c>
      <c r="Y134" s="25" t="str">
        <f>IF(T134="","",'01_Setup'!$B$5+ROUNDUP(T134,0))</f>
        <v/>
      </c>
      <c r="Z134" s="28" t="str">
        <f>IF(OR(U134="",Y134="",W134="",X134=""),"",U134*(1+W134)^(Y134-'01_Setup'!$B$5)*(1+X134))</f>
        <v/>
      </c>
      <c r="AA134" s="25" t="str">
        <f t="shared" si="21"/>
        <v/>
      </c>
      <c r="AB134" s="28" t="str">
        <f>IF(OR(U134="",AA134="",W134="",X134=""),"",U134*(1+W134)^(AA134-'01_Setup'!$B$5)*(1+X134))</f>
        <v/>
      </c>
      <c r="AC134" s="25" t="str">
        <f t="shared" si="22"/>
        <v/>
      </c>
      <c r="AD134" s="28" t="str">
        <f>IF(OR(U134="",AC134="",W134="",X134=""),"",U134*(1+W134)^(AC134-'01_Setup'!$B$5)*(1+X134))</f>
        <v/>
      </c>
      <c r="AE134" s="25" t="str">
        <f>IF(Y134="","",MAX(Y134+'01_Setup'!$B$10,'01_Setup'!$B$5))</f>
        <v/>
      </c>
      <c r="AF134" s="28" t="str">
        <f>IF(OR(U134="",AE134="",W134="",X134=""),"",U134*(1+W134)^(AE134-'01_Setup'!$B$5)*(1+X134))</f>
        <v/>
      </c>
      <c r="AG134" s="25" t="str">
        <f>IF(AA134="","",MAX(AA134+'01_Setup'!$B$10,'01_Setup'!$B$5))</f>
        <v/>
      </c>
      <c r="AH134" s="28" t="str">
        <f>IF(OR(U134="",AG134="",W134="",X134=""),"",U134*(1+W134)^(AG134-'01_Setup'!$B$5)*(1+X134))</f>
        <v/>
      </c>
      <c r="AI134" s="25" t="str">
        <f>IF(AC134="","",MAX(AC134+'01_Setup'!$B$10,'01_Setup'!$B$5))</f>
        <v/>
      </c>
      <c r="AJ134" s="28" t="str">
        <f>IF(OR(U134="",AI134="",W134="",X134=""),"",U134*(1+W134)^(AI134-'01_Setup'!$B$5)*(1+X134))</f>
        <v/>
      </c>
      <c r="AK134" s="25" t="str">
        <f>IF(Y134="","",Y134+'01_Setup'!$B$11)</f>
        <v/>
      </c>
      <c r="AL134" s="28" t="str">
        <f>IF(OR(U134="",AK134="",W134="",X134=""),"",U134*(1+W134)^(AK134-'01_Setup'!$B$5)*(1+X134))</f>
        <v/>
      </c>
      <c r="AM134" s="25" t="str">
        <f>IF(AA134="","",AA134+'01_Setup'!$B$11)</f>
        <v/>
      </c>
      <c r="AN134" s="28" t="str">
        <f>IF(OR(U134="",AM134="",W134="",X134=""),"",U134*(1+W134)^(AM134-'01_Setup'!$B$5)*(1+X134))</f>
        <v/>
      </c>
      <c r="AO134" s="25" t="str">
        <f>IF(AC134="","",AC134+'01_Setup'!$B$11)</f>
        <v/>
      </c>
      <c r="AP134" s="28" t="str">
        <f>IF(OR(U134="",AO134="",W134="",X134=""),"",U134*(1+W134)^(AO134-'01_Setup'!$B$5)*(1+X134))</f>
        <v/>
      </c>
      <c r="AQ134" s="22"/>
      <c r="AR134" s="25" t="str">
        <f>IF(OR(G134="",H134=""),"",IFERROR(VLOOKUP(G134&amp;"|"&amp;H134,'15_Lifecycle_Library'!$A$7:$K$35,5,FALSE),""))</f>
        <v/>
      </c>
      <c r="AS134" s="26" t="str">
        <f t="shared" si="23"/>
        <v/>
      </c>
      <c r="AT134" s="21"/>
      <c r="AU134" s="21"/>
      <c r="AV134" s="21"/>
    </row>
    <row r="135" spans="1:48">
      <c r="A135" s="25" t="str">
        <f t="shared" ref="A135:A166" si="24">IF(C135="","","AST-"&amp;TEXT(ROW()-6,"000"))</f>
        <v/>
      </c>
      <c r="B135" s="21"/>
      <c r="C135" s="21"/>
      <c r="D135" s="25" t="str">
        <f>IF(C135="","",IFERROR(VLOOKUP(C135,'01_Setup'!$B$19:$D$28,2,FALSE)&amp;"",""))</f>
        <v/>
      </c>
      <c r="E135" s="25" t="str">
        <f>IF(C135="","",IFERROR(VLOOKUP(C135,'01_Setup'!$B$19:$D$28,3,FALSE),""))</f>
        <v/>
      </c>
      <c r="F135" s="21"/>
      <c r="G135" s="21"/>
      <c r="H135" s="21"/>
      <c r="I135" s="21"/>
      <c r="J135" s="21"/>
      <c r="K135" s="21"/>
      <c r="L135" s="22"/>
      <c r="M135" s="21"/>
      <c r="N135" s="25" t="str">
        <f>IF(OR(G135="",H135=""),"",IFERROR(VLOOKUP(G135&amp;"|"&amp;H135,'15_Lifecycle_Library'!$A$7:$K$35,4,FALSE),""))</f>
        <v/>
      </c>
      <c r="O135" s="21"/>
      <c r="P135" s="25" t="str">
        <f t="shared" ref="P135:P166" si="25">IF(C135="","",IF(O135&lt;&gt;"",O135,N135))</f>
        <v/>
      </c>
      <c r="Q135" s="21"/>
      <c r="R135" s="25" t="str">
        <f>IF(Q135="","",IFERROR(VLOOKUP(Q135,'16_Assumptions'!$A$15:$D$19,4,FALSE),0))</f>
        <v/>
      </c>
      <c r="S135" s="25" t="str">
        <f>IF(C135="","",IF(M135&lt;&gt;"",M135,IF(L135&lt;&gt;"",('01_Setup'!$B$6-L135)/365.25,"")))</f>
        <v/>
      </c>
      <c r="T135" s="25" t="str">
        <f t="shared" ref="T135:T166" si="26">IF(OR(P135="",S135=""),"",MAX(P135-S135-R135,0))</f>
        <v/>
      </c>
      <c r="U135" s="23"/>
      <c r="V135" s="25" t="str">
        <f>IF(OR(G135="",H135=""),"",IFERROR(VLOOKUP(G135&amp;"|"&amp;H135,'15_Lifecycle_Library'!$A$7:$K$35,6,FALSE),""))</f>
        <v/>
      </c>
      <c r="W135" s="27" t="str">
        <f>IF(V135="","",IFERROR(VLOOKUP(V135,'01_Setup'!$H$5:$I$9,2,FALSE),""))</f>
        <v/>
      </c>
      <c r="X135" s="27" t="str">
        <f>IF(C135="","",IF(OR(G135="",H135=""),'01_Setup'!$B$12,IFERROR(VLOOKUP(G135&amp;"|"&amp;H135,'15_Lifecycle_Library'!$A$7:$K$35,7,FALSE),'01_Setup'!$B$12)))</f>
        <v/>
      </c>
      <c r="Y135" s="25" t="str">
        <f>IF(T135="","",'01_Setup'!$B$5+ROUNDUP(T135,0))</f>
        <v/>
      </c>
      <c r="Z135" s="28" t="str">
        <f>IF(OR(U135="",Y135="",W135="",X135=""),"",U135*(1+W135)^(Y135-'01_Setup'!$B$5)*(1+X135))</f>
        <v/>
      </c>
      <c r="AA135" s="25" t="str">
        <f t="shared" ref="AA135:AA166" si="27">IF(OR(Y135="",P135="",P135&lt;=0),"",Y135+P135)</f>
        <v/>
      </c>
      <c r="AB135" s="28" t="str">
        <f>IF(OR(U135="",AA135="",W135="",X135=""),"",U135*(1+W135)^(AA135-'01_Setup'!$B$5)*(1+X135))</f>
        <v/>
      </c>
      <c r="AC135" s="25" t="str">
        <f t="shared" ref="AC135:AC166" si="28">IF(OR(AA135="",P135="",P135&lt;=0),"",AA135+P135)</f>
        <v/>
      </c>
      <c r="AD135" s="28" t="str">
        <f>IF(OR(U135="",AC135="",W135="",X135=""),"",U135*(1+W135)^(AC135-'01_Setup'!$B$5)*(1+X135))</f>
        <v/>
      </c>
      <c r="AE135" s="25" t="str">
        <f>IF(Y135="","",MAX(Y135+'01_Setup'!$B$10,'01_Setup'!$B$5))</f>
        <v/>
      </c>
      <c r="AF135" s="28" t="str">
        <f>IF(OR(U135="",AE135="",W135="",X135=""),"",U135*(1+W135)^(AE135-'01_Setup'!$B$5)*(1+X135))</f>
        <v/>
      </c>
      <c r="AG135" s="25" t="str">
        <f>IF(AA135="","",MAX(AA135+'01_Setup'!$B$10,'01_Setup'!$B$5))</f>
        <v/>
      </c>
      <c r="AH135" s="28" t="str">
        <f>IF(OR(U135="",AG135="",W135="",X135=""),"",U135*(1+W135)^(AG135-'01_Setup'!$B$5)*(1+X135))</f>
        <v/>
      </c>
      <c r="AI135" s="25" t="str">
        <f>IF(AC135="","",MAX(AC135+'01_Setup'!$B$10,'01_Setup'!$B$5))</f>
        <v/>
      </c>
      <c r="AJ135" s="28" t="str">
        <f>IF(OR(U135="",AI135="",W135="",X135=""),"",U135*(1+W135)^(AI135-'01_Setup'!$B$5)*(1+X135))</f>
        <v/>
      </c>
      <c r="AK135" s="25" t="str">
        <f>IF(Y135="","",Y135+'01_Setup'!$B$11)</f>
        <v/>
      </c>
      <c r="AL135" s="28" t="str">
        <f>IF(OR(U135="",AK135="",W135="",X135=""),"",U135*(1+W135)^(AK135-'01_Setup'!$B$5)*(1+X135))</f>
        <v/>
      </c>
      <c r="AM135" s="25" t="str">
        <f>IF(AA135="","",AA135+'01_Setup'!$B$11)</f>
        <v/>
      </c>
      <c r="AN135" s="28" t="str">
        <f>IF(OR(U135="",AM135="",W135="",X135=""),"",U135*(1+W135)^(AM135-'01_Setup'!$B$5)*(1+X135))</f>
        <v/>
      </c>
      <c r="AO135" s="25" t="str">
        <f>IF(AC135="","",AC135+'01_Setup'!$B$11)</f>
        <v/>
      </c>
      <c r="AP135" s="28" t="str">
        <f>IF(OR(U135="",AO135="",W135="",X135=""),"",U135*(1+W135)^(AO135-'01_Setup'!$B$5)*(1+X135))</f>
        <v/>
      </c>
      <c r="AQ135" s="22"/>
      <c r="AR135" s="25" t="str">
        <f>IF(OR(G135="",H135=""),"",IFERROR(VLOOKUP(G135&amp;"|"&amp;H135,'15_Lifecycle_Library'!$A$7:$K$35,5,FALSE),""))</f>
        <v/>
      </c>
      <c r="AS135" s="26" t="str">
        <f t="shared" ref="AS135:AS166" si="29">IF(OR(AQ135="",AR135=""),"",DATE(YEAR(AQ135),MONTH(AQ135)+AR135,DAY(AQ135)))</f>
        <v/>
      </c>
      <c r="AT135" s="21"/>
      <c r="AU135" s="21"/>
      <c r="AV135" s="21"/>
    </row>
    <row r="136" spans="1:48">
      <c r="A136" s="25" t="str">
        <f t="shared" si="24"/>
        <v/>
      </c>
      <c r="B136" s="21"/>
      <c r="C136" s="21"/>
      <c r="D136" s="25" t="str">
        <f>IF(C136="","",IFERROR(VLOOKUP(C136,'01_Setup'!$B$19:$D$28,2,FALSE)&amp;"",""))</f>
        <v/>
      </c>
      <c r="E136" s="25" t="str">
        <f>IF(C136="","",IFERROR(VLOOKUP(C136,'01_Setup'!$B$19:$D$28,3,FALSE),""))</f>
        <v/>
      </c>
      <c r="F136" s="21"/>
      <c r="G136" s="21"/>
      <c r="H136" s="21"/>
      <c r="I136" s="21"/>
      <c r="J136" s="21"/>
      <c r="K136" s="21"/>
      <c r="L136" s="22"/>
      <c r="M136" s="21"/>
      <c r="N136" s="25" t="str">
        <f>IF(OR(G136="",H136=""),"",IFERROR(VLOOKUP(G136&amp;"|"&amp;H136,'15_Lifecycle_Library'!$A$7:$K$35,4,FALSE),""))</f>
        <v/>
      </c>
      <c r="O136" s="21"/>
      <c r="P136" s="25" t="str">
        <f t="shared" si="25"/>
        <v/>
      </c>
      <c r="Q136" s="21"/>
      <c r="R136" s="25" t="str">
        <f>IF(Q136="","",IFERROR(VLOOKUP(Q136,'16_Assumptions'!$A$15:$D$19,4,FALSE),0))</f>
        <v/>
      </c>
      <c r="S136" s="25" t="str">
        <f>IF(C136="","",IF(M136&lt;&gt;"",M136,IF(L136&lt;&gt;"",('01_Setup'!$B$6-L136)/365.25,"")))</f>
        <v/>
      </c>
      <c r="T136" s="25" t="str">
        <f t="shared" si="26"/>
        <v/>
      </c>
      <c r="U136" s="23"/>
      <c r="V136" s="25" t="str">
        <f>IF(OR(G136="",H136=""),"",IFERROR(VLOOKUP(G136&amp;"|"&amp;H136,'15_Lifecycle_Library'!$A$7:$K$35,6,FALSE),""))</f>
        <v/>
      </c>
      <c r="W136" s="27" t="str">
        <f>IF(V136="","",IFERROR(VLOOKUP(V136,'01_Setup'!$H$5:$I$9,2,FALSE),""))</f>
        <v/>
      </c>
      <c r="X136" s="27" t="str">
        <f>IF(C136="","",IF(OR(G136="",H136=""),'01_Setup'!$B$12,IFERROR(VLOOKUP(G136&amp;"|"&amp;H136,'15_Lifecycle_Library'!$A$7:$K$35,7,FALSE),'01_Setup'!$B$12)))</f>
        <v/>
      </c>
      <c r="Y136" s="25" t="str">
        <f>IF(T136="","",'01_Setup'!$B$5+ROUNDUP(T136,0))</f>
        <v/>
      </c>
      <c r="Z136" s="28" t="str">
        <f>IF(OR(U136="",Y136="",W136="",X136=""),"",U136*(1+W136)^(Y136-'01_Setup'!$B$5)*(1+X136))</f>
        <v/>
      </c>
      <c r="AA136" s="25" t="str">
        <f t="shared" si="27"/>
        <v/>
      </c>
      <c r="AB136" s="28" t="str">
        <f>IF(OR(U136="",AA136="",W136="",X136=""),"",U136*(1+W136)^(AA136-'01_Setup'!$B$5)*(1+X136))</f>
        <v/>
      </c>
      <c r="AC136" s="25" t="str">
        <f t="shared" si="28"/>
        <v/>
      </c>
      <c r="AD136" s="28" t="str">
        <f>IF(OR(U136="",AC136="",W136="",X136=""),"",U136*(1+W136)^(AC136-'01_Setup'!$B$5)*(1+X136))</f>
        <v/>
      </c>
      <c r="AE136" s="25" t="str">
        <f>IF(Y136="","",MAX(Y136+'01_Setup'!$B$10,'01_Setup'!$B$5))</f>
        <v/>
      </c>
      <c r="AF136" s="28" t="str">
        <f>IF(OR(U136="",AE136="",W136="",X136=""),"",U136*(1+W136)^(AE136-'01_Setup'!$B$5)*(1+X136))</f>
        <v/>
      </c>
      <c r="AG136" s="25" t="str">
        <f>IF(AA136="","",MAX(AA136+'01_Setup'!$B$10,'01_Setup'!$B$5))</f>
        <v/>
      </c>
      <c r="AH136" s="28" t="str">
        <f>IF(OR(U136="",AG136="",W136="",X136=""),"",U136*(1+W136)^(AG136-'01_Setup'!$B$5)*(1+X136))</f>
        <v/>
      </c>
      <c r="AI136" s="25" t="str">
        <f>IF(AC136="","",MAX(AC136+'01_Setup'!$B$10,'01_Setup'!$B$5))</f>
        <v/>
      </c>
      <c r="AJ136" s="28" t="str">
        <f>IF(OR(U136="",AI136="",W136="",X136=""),"",U136*(1+W136)^(AI136-'01_Setup'!$B$5)*(1+X136))</f>
        <v/>
      </c>
      <c r="AK136" s="25" t="str">
        <f>IF(Y136="","",Y136+'01_Setup'!$B$11)</f>
        <v/>
      </c>
      <c r="AL136" s="28" t="str">
        <f>IF(OR(U136="",AK136="",W136="",X136=""),"",U136*(1+W136)^(AK136-'01_Setup'!$B$5)*(1+X136))</f>
        <v/>
      </c>
      <c r="AM136" s="25" t="str">
        <f>IF(AA136="","",AA136+'01_Setup'!$B$11)</f>
        <v/>
      </c>
      <c r="AN136" s="28" t="str">
        <f>IF(OR(U136="",AM136="",W136="",X136=""),"",U136*(1+W136)^(AM136-'01_Setup'!$B$5)*(1+X136))</f>
        <v/>
      </c>
      <c r="AO136" s="25" t="str">
        <f>IF(AC136="","",AC136+'01_Setup'!$B$11)</f>
        <v/>
      </c>
      <c r="AP136" s="28" t="str">
        <f>IF(OR(U136="",AO136="",W136="",X136=""),"",U136*(1+W136)^(AO136-'01_Setup'!$B$5)*(1+X136))</f>
        <v/>
      </c>
      <c r="AQ136" s="22"/>
      <c r="AR136" s="25" t="str">
        <f>IF(OR(G136="",H136=""),"",IFERROR(VLOOKUP(G136&amp;"|"&amp;H136,'15_Lifecycle_Library'!$A$7:$K$35,5,FALSE),""))</f>
        <v/>
      </c>
      <c r="AS136" s="26" t="str">
        <f t="shared" si="29"/>
        <v/>
      </c>
      <c r="AT136" s="21"/>
      <c r="AU136" s="21"/>
      <c r="AV136" s="21"/>
    </row>
    <row r="137" spans="1:48">
      <c r="A137" s="25" t="str">
        <f t="shared" si="24"/>
        <v/>
      </c>
      <c r="B137" s="21"/>
      <c r="C137" s="21"/>
      <c r="D137" s="25" t="str">
        <f>IF(C137="","",IFERROR(VLOOKUP(C137,'01_Setup'!$B$19:$D$28,2,FALSE)&amp;"",""))</f>
        <v/>
      </c>
      <c r="E137" s="25" t="str">
        <f>IF(C137="","",IFERROR(VLOOKUP(C137,'01_Setup'!$B$19:$D$28,3,FALSE),""))</f>
        <v/>
      </c>
      <c r="F137" s="21"/>
      <c r="G137" s="21"/>
      <c r="H137" s="21"/>
      <c r="I137" s="21"/>
      <c r="J137" s="21"/>
      <c r="K137" s="21"/>
      <c r="L137" s="22"/>
      <c r="M137" s="21"/>
      <c r="N137" s="25" t="str">
        <f>IF(OR(G137="",H137=""),"",IFERROR(VLOOKUP(G137&amp;"|"&amp;H137,'15_Lifecycle_Library'!$A$7:$K$35,4,FALSE),""))</f>
        <v/>
      </c>
      <c r="O137" s="21"/>
      <c r="P137" s="25" t="str">
        <f t="shared" si="25"/>
        <v/>
      </c>
      <c r="Q137" s="21"/>
      <c r="R137" s="25" t="str">
        <f>IF(Q137="","",IFERROR(VLOOKUP(Q137,'16_Assumptions'!$A$15:$D$19,4,FALSE),0))</f>
        <v/>
      </c>
      <c r="S137" s="25" t="str">
        <f>IF(C137="","",IF(M137&lt;&gt;"",M137,IF(L137&lt;&gt;"",('01_Setup'!$B$6-L137)/365.25,"")))</f>
        <v/>
      </c>
      <c r="T137" s="25" t="str">
        <f t="shared" si="26"/>
        <v/>
      </c>
      <c r="U137" s="23"/>
      <c r="V137" s="25" t="str">
        <f>IF(OR(G137="",H137=""),"",IFERROR(VLOOKUP(G137&amp;"|"&amp;H137,'15_Lifecycle_Library'!$A$7:$K$35,6,FALSE),""))</f>
        <v/>
      </c>
      <c r="W137" s="27" t="str">
        <f>IF(V137="","",IFERROR(VLOOKUP(V137,'01_Setup'!$H$5:$I$9,2,FALSE),""))</f>
        <v/>
      </c>
      <c r="X137" s="27" t="str">
        <f>IF(C137="","",IF(OR(G137="",H137=""),'01_Setup'!$B$12,IFERROR(VLOOKUP(G137&amp;"|"&amp;H137,'15_Lifecycle_Library'!$A$7:$K$35,7,FALSE),'01_Setup'!$B$12)))</f>
        <v/>
      </c>
      <c r="Y137" s="25" t="str">
        <f>IF(T137="","",'01_Setup'!$B$5+ROUNDUP(T137,0))</f>
        <v/>
      </c>
      <c r="Z137" s="28" t="str">
        <f>IF(OR(U137="",Y137="",W137="",X137=""),"",U137*(1+W137)^(Y137-'01_Setup'!$B$5)*(1+X137))</f>
        <v/>
      </c>
      <c r="AA137" s="25" t="str">
        <f t="shared" si="27"/>
        <v/>
      </c>
      <c r="AB137" s="28" t="str">
        <f>IF(OR(U137="",AA137="",W137="",X137=""),"",U137*(1+W137)^(AA137-'01_Setup'!$B$5)*(1+X137))</f>
        <v/>
      </c>
      <c r="AC137" s="25" t="str">
        <f t="shared" si="28"/>
        <v/>
      </c>
      <c r="AD137" s="28" t="str">
        <f>IF(OR(U137="",AC137="",W137="",X137=""),"",U137*(1+W137)^(AC137-'01_Setup'!$B$5)*(1+X137))</f>
        <v/>
      </c>
      <c r="AE137" s="25" t="str">
        <f>IF(Y137="","",MAX(Y137+'01_Setup'!$B$10,'01_Setup'!$B$5))</f>
        <v/>
      </c>
      <c r="AF137" s="28" t="str">
        <f>IF(OR(U137="",AE137="",W137="",X137=""),"",U137*(1+W137)^(AE137-'01_Setup'!$B$5)*(1+X137))</f>
        <v/>
      </c>
      <c r="AG137" s="25" t="str">
        <f>IF(AA137="","",MAX(AA137+'01_Setup'!$B$10,'01_Setup'!$B$5))</f>
        <v/>
      </c>
      <c r="AH137" s="28" t="str">
        <f>IF(OR(U137="",AG137="",W137="",X137=""),"",U137*(1+W137)^(AG137-'01_Setup'!$B$5)*(1+X137))</f>
        <v/>
      </c>
      <c r="AI137" s="25" t="str">
        <f>IF(AC137="","",MAX(AC137+'01_Setup'!$B$10,'01_Setup'!$B$5))</f>
        <v/>
      </c>
      <c r="AJ137" s="28" t="str">
        <f>IF(OR(U137="",AI137="",W137="",X137=""),"",U137*(1+W137)^(AI137-'01_Setup'!$B$5)*(1+X137))</f>
        <v/>
      </c>
      <c r="AK137" s="25" t="str">
        <f>IF(Y137="","",Y137+'01_Setup'!$B$11)</f>
        <v/>
      </c>
      <c r="AL137" s="28" t="str">
        <f>IF(OR(U137="",AK137="",W137="",X137=""),"",U137*(1+W137)^(AK137-'01_Setup'!$B$5)*(1+X137))</f>
        <v/>
      </c>
      <c r="AM137" s="25" t="str">
        <f>IF(AA137="","",AA137+'01_Setup'!$B$11)</f>
        <v/>
      </c>
      <c r="AN137" s="28" t="str">
        <f>IF(OR(U137="",AM137="",W137="",X137=""),"",U137*(1+W137)^(AM137-'01_Setup'!$B$5)*(1+X137))</f>
        <v/>
      </c>
      <c r="AO137" s="25" t="str">
        <f>IF(AC137="","",AC137+'01_Setup'!$B$11)</f>
        <v/>
      </c>
      <c r="AP137" s="28" t="str">
        <f>IF(OR(U137="",AO137="",W137="",X137=""),"",U137*(1+W137)^(AO137-'01_Setup'!$B$5)*(1+X137))</f>
        <v/>
      </c>
      <c r="AQ137" s="22"/>
      <c r="AR137" s="25" t="str">
        <f>IF(OR(G137="",H137=""),"",IFERROR(VLOOKUP(G137&amp;"|"&amp;H137,'15_Lifecycle_Library'!$A$7:$K$35,5,FALSE),""))</f>
        <v/>
      </c>
      <c r="AS137" s="26" t="str">
        <f t="shared" si="29"/>
        <v/>
      </c>
      <c r="AT137" s="21"/>
      <c r="AU137" s="21"/>
      <c r="AV137" s="21"/>
    </row>
    <row r="138" spans="1:48">
      <c r="A138" s="25" t="str">
        <f t="shared" si="24"/>
        <v/>
      </c>
      <c r="B138" s="21"/>
      <c r="C138" s="21"/>
      <c r="D138" s="25" t="str">
        <f>IF(C138="","",IFERROR(VLOOKUP(C138,'01_Setup'!$B$19:$D$28,2,FALSE)&amp;"",""))</f>
        <v/>
      </c>
      <c r="E138" s="25" t="str">
        <f>IF(C138="","",IFERROR(VLOOKUP(C138,'01_Setup'!$B$19:$D$28,3,FALSE),""))</f>
        <v/>
      </c>
      <c r="F138" s="21"/>
      <c r="G138" s="21"/>
      <c r="H138" s="21"/>
      <c r="I138" s="21"/>
      <c r="J138" s="21"/>
      <c r="K138" s="21"/>
      <c r="L138" s="22"/>
      <c r="M138" s="21"/>
      <c r="N138" s="25" t="str">
        <f>IF(OR(G138="",H138=""),"",IFERROR(VLOOKUP(G138&amp;"|"&amp;H138,'15_Lifecycle_Library'!$A$7:$K$35,4,FALSE),""))</f>
        <v/>
      </c>
      <c r="O138" s="21"/>
      <c r="P138" s="25" t="str">
        <f t="shared" si="25"/>
        <v/>
      </c>
      <c r="Q138" s="21"/>
      <c r="R138" s="25" t="str">
        <f>IF(Q138="","",IFERROR(VLOOKUP(Q138,'16_Assumptions'!$A$15:$D$19,4,FALSE),0))</f>
        <v/>
      </c>
      <c r="S138" s="25" t="str">
        <f>IF(C138="","",IF(M138&lt;&gt;"",M138,IF(L138&lt;&gt;"",('01_Setup'!$B$6-L138)/365.25,"")))</f>
        <v/>
      </c>
      <c r="T138" s="25" t="str">
        <f t="shared" si="26"/>
        <v/>
      </c>
      <c r="U138" s="23"/>
      <c r="V138" s="25" t="str">
        <f>IF(OR(G138="",H138=""),"",IFERROR(VLOOKUP(G138&amp;"|"&amp;H138,'15_Lifecycle_Library'!$A$7:$K$35,6,FALSE),""))</f>
        <v/>
      </c>
      <c r="W138" s="27" t="str">
        <f>IF(V138="","",IFERROR(VLOOKUP(V138,'01_Setup'!$H$5:$I$9,2,FALSE),""))</f>
        <v/>
      </c>
      <c r="X138" s="27" t="str">
        <f>IF(C138="","",IF(OR(G138="",H138=""),'01_Setup'!$B$12,IFERROR(VLOOKUP(G138&amp;"|"&amp;H138,'15_Lifecycle_Library'!$A$7:$K$35,7,FALSE),'01_Setup'!$B$12)))</f>
        <v/>
      </c>
      <c r="Y138" s="25" t="str">
        <f>IF(T138="","",'01_Setup'!$B$5+ROUNDUP(T138,0))</f>
        <v/>
      </c>
      <c r="Z138" s="28" t="str">
        <f>IF(OR(U138="",Y138="",W138="",X138=""),"",U138*(1+W138)^(Y138-'01_Setup'!$B$5)*(1+X138))</f>
        <v/>
      </c>
      <c r="AA138" s="25" t="str">
        <f t="shared" si="27"/>
        <v/>
      </c>
      <c r="AB138" s="28" t="str">
        <f>IF(OR(U138="",AA138="",W138="",X138=""),"",U138*(1+W138)^(AA138-'01_Setup'!$B$5)*(1+X138))</f>
        <v/>
      </c>
      <c r="AC138" s="25" t="str">
        <f t="shared" si="28"/>
        <v/>
      </c>
      <c r="AD138" s="28" t="str">
        <f>IF(OR(U138="",AC138="",W138="",X138=""),"",U138*(1+W138)^(AC138-'01_Setup'!$B$5)*(1+X138))</f>
        <v/>
      </c>
      <c r="AE138" s="25" t="str">
        <f>IF(Y138="","",MAX(Y138+'01_Setup'!$B$10,'01_Setup'!$B$5))</f>
        <v/>
      </c>
      <c r="AF138" s="28" t="str">
        <f>IF(OR(U138="",AE138="",W138="",X138=""),"",U138*(1+W138)^(AE138-'01_Setup'!$B$5)*(1+X138))</f>
        <v/>
      </c>
      <c r="AG138" s="25" t="str">
        <f>IF(AA138="","",MAX(AA138+'01_Setup'!$B$10,'01_Setup'!$B$5))</f>
        <v/>
      </c>
      <c r="AH138" s="28" t="str">
        <f>IF(OR(U138="",AG138="",W138="",X138=""),"",U138*(1+W138)^(AG138-'01_Setup'!$B$5)*(1+X138))</f>
        <v/>
      </c>
      <c r="AI138" s="25" t="str">
        <f>IF(AC138="","",MAX(AC138+'01_Setup'!$B$10,'01_Setup'!$B$5))</f>
        <v/>
      </c>
      <c r="AJ138" s="28" t="str">
        <f>IF(OR(U138="",AI138="",W138="",X138=""),"",U138*(1+W138)^(AI138-'01_Setup'!$B$5)*(1+X138))</f>
        <v/>
      </c>
      <c r="AK138" s="25" t="str">
        <f>IF(Y138="","",Y138+'01_Setup'!$B$11)</f>
        <v/>
      </c>
      <c r="AL138" s="28" t="str">
        <f>IF(OR(U138="",AK138="",W138="",X138=""),"",U138*(1+W138)^(AK138-'01_Setup'!$B$5)*(1+X138))</f>
        <v/>
      </c>
      <c r="AM138" s="25" t="str">
        <f>IF(AA138="","",AA138+'01_Setup'!$B$11)</f>
        <v/>
      </c>
      <c r="AN138" s="28" t="str">
        <f>IF(OR(U138="",AM138="",W138="",X138=""),"",U138*(1+W138)^(AM138-'01_Setup'!$B$5)*(1+X138))</f>
        <v/>
      </c>
      <c r="AO138" s="25" t="str">
        <f>IF(AC138="","",AC138+'01_Setup'!$B$11)</f>
        <v/>
      </c>
      <c r="AP138" s="28" t="str">
        <f>IF(OR(U138="",AO138="",W138="",X138=""),"",U138*(1+W138)^(AO138-'01_Setup'!$B$5)*(1+X138))</f>
        <v/>
      </c>
      <c r="AQ138" s="22"/>
      <c r="AR138" s="25" t="str">
        <f>IF(OR(G138="",H138=""),"",IFERROR(VLOOKUP(G138&amp;"|"&amp;H138,'15_Lifecycle_Library'!$A$7:$K$35,5,FALSE),""))</f>
        <v/>
      </c>
      <c r="AS138" s="26" t="str">
        <f t="shared" si="29"/>
        <v/>
      </c>
      <c r="AT138" s="21"/>
      <c r="AU138" s="21"/>
      <c r="AV138" s="21"/>
    </row>
    <row r="139" spans="1:48">
      <c r="A139" s="25" t="str">
        <f t="shared" si="24"/>
        <v/>
      </c>
      <c r="B139" s="21"/>
      <c r="C139" s="21"/>
      <c r="D139" s="25" t="str">
        <f>IF(C139="","",IFERROR(VLOOKUP(C139,'01_Setup'!$B$19:$D$28,2,FALSE)&amp;"",""))</f>
        <v/>
      </c>
      <c r="E139" s="25" t="str">
        <f>IF(C139="","",IFERROR(VLOOKUP(C139,'01_Setup'!$B$19:$D$28,3,FALSE),""))</f>
        <v/>
      </c>
      <c r="F139" s="21"/>
      <c r="G139" s="21"/>
      <c r="H139" s="21"/>
      <c r="I139" s="21"/>
      <c r="J139" s="21"/>
      <c r="K139" s="21"/>
      <c r="L139" s="22"/>
      <c r="M139" s="21"/>
      <c r="N139" s="25" t="str">
        <f>IF(OR(G139="",H139=""),"",IFERROR(VLOOKUP(G139&amp;"|"&amp;H139,'15_Lifecycle_Library'!$A$7:$K$35,4,FALSE),""))</f>
        <v/>
      </c>
      <c r="O139" s="21"/>
      <c r="P139" s="25" t="str">
        <f t="shared" si="25"/>
        <v/>
      </c>
      <c r="Q139" s="21"/>
      <c r="R139" s="25" t="str">
        <f>IF(Q139="","",IFERROR(VLOOKUP(Q139,'16_Assumptions'!$A$15:$D$19,4,FALSE),0))</f>
        <v/>
      </c>
      <c r="S139" s="25" t="str">
        <f>IF(C139="","",IF(M139&lt;&gt;"",M139,IF(L139&lt;&gt;"",('01_Setup'!$B$6-L139)/365.25,"")))</f>
        <v/>
      </c>
      <c r="T139" s="25" t="str">
        <f t="shared" si="26"/>
        <v/>
      </c>
      <c r="U139" s="23"/>
      <c r="V139" s="25" t="str">
        <f>IF(OR(G139="",H139=""),"",IFERROR(VLOOKUP(G139&amp;"|"&amp;H139,'15_Lifecycle_Library'!$A$7:$K$35,6,FALSE),""))</f>
        <v/>
      </c>
      <c r="W139" s="27" t="str">
        <f>IF(V139="","",IFERROR(VLOOKUP(V139,'01_Setup'!$H$5:$I$9,2,FALSE),""))</f>
        <v/>
      </c>
      <c r="X139" s="27" t="str">
        <f>IF(C139="","",IF(OR(G139="",H139=""),'01_Setup'!$B$12,IFERROR(VLOOKUP(G139&amp;"|"&amp;H139,'15_Lifecycle_Library'!$A$7:$K$35,7,FALSE),'01_Setup'!$B$12)))</f>
        <v/>
      </c>
      <c r="Y139" s="25" t="str">
        <f>IF(T139="","",'01_Setup'!$B$5+ROUNDUP(T139,0))</f>
        <v/>
      </c>
      <c r="Z139" s="28" t="str">
        <f>IF(OR(U139="",Y139="",W139="",X139=""),"",U139*(1+W139)^(Y139-'01_Setup'!$B$5)*(1+X139))</f>
        <v/>
      </c>
      <c r="AA139" s="25" t="str">
        <f t="shared" si="27"/>
        <v/>
      </c>
      <c r="AB139" s="28" t="str">
        <f>IF(OR(U139="",AA139="",W139="",X139=""),"",U139*(1+W139)^(AA139-'01_Setup'!$B$5)*(1+X139))</f>
        <v/>
      </c>
      <c r="AC139" s="25" t="str">
        <f t="shared" si="28"/>
        <v/>
      </c>
      <c r="AD139" s="28" t="str">
        <f>IF(OR(U139="",AC139="",W139="",X139=""),"",U139*(1+W139)^(AC139-'01_Setup'!$B$5)*(1+X139))</f>
        <v/>
      </c>
      <c r="AE139" s="25" t="str">
        <f>IF(Y139="","",MAX(Y139+'01_Setup'!$B$10,'01_Setup'!$B$5))</f>
        <v/>
      </c>
      <c r="AF139" s="28" t="str">
        <f>IF(OR(U139="",AE139="",W139="",X139=""),"",U139*(1+W139)^(AE139-'01_Setup'!$B$5)*(1+X139))</f>
        <v/>
      </c>
      <c r="AG139" s="25" t="str">
        <f>IF(AA139="","",MAX(AA139+'01_Setup'!$B$10,'01_Setup'!$B$5))</f>
        <v/>
      </c>
      <c r="AH139" s="28" t="str">
        <f>IF(OR(U139="",AG139="",W139="",X139=""),"",U139*(1+W139)^(AG139-'01_Setup'!$B$5)*(1+X139))</f>
        <v/>
      </c>
      <c r="AI139" s="25" t="str">
        <f>IF(AC139="","",MAX(AC139+'01_Setup'!$B$10,'01_Setup'!$B$5))</f>
        <v/>
      </c>
      <c r="AJ139" s="28" t="str">
        <f>IF(OR(U139="",AI139="",W139="",X139=""),"",U139*(1+W139)^(AI139-'01_Setup'!$B$5)*(1+X139))</f>
        <v/>
      </c>
      <c r="AK139" s="25" t="str">
        <f>IF(Y139="","",Y139+'01_Setup'!$B$11)</f>
        <v/>
      </c>
      <c r="AL139" s="28" t="str">
        <f>IF(OR(U139="",AK139="",W139="",X139=""),"",U139*(1+W139)^(AK139-'01_Setup'!$B$5)*(1+X139))</f>
        <v/>
      </c>
      <c r="AM139" s="25" t="str">
        <f>IF(AA139="","",AA139+'01_Setup'!$B$11)</f>
        <v/>
      </c>
      <c r="AN139" s="28" t="str">
        <f>IF(OR(U139="",AM139="",W139="",X139=""),"",U139*(1+W139)^(AM139-'01_Setup'!$B$5)*(1+X139))</f>
        <v/>
      </c>
      <c r="AO139" s="25" t="str">
        <f>IF(AC139="","",AC139+'01_Setup'!$B$11)</f>
        <v/>
      </c>
      <c r="AP139" s="28" t="str">
        <f>IF(OR(U139="",AO139="",W139="",X139=""),"",U139*(1+W139)^(AO139-'01_Setup'!$B$5)*(1+X139))</f>
        <v/>
      </c>
      <c r="AQ139" s="22"/>
      <c r="AR139" s="25" t="str">
        <f>IF(OR(G139="",H139=""),"",IFERROR(VLOOKUP(G139&amp;"|"&amp;H139,'15_Lifecycle_Library'!$A$7:$K$35,5,FALSE),""))</f>
        <v/>
      </c>
      <c r="AS139" s="26" t="str">
        <f t="shared" si="29"/>
        <v/>
      </c>
      <c r="AT139" s="21"/>
      <c r="AU139" s="21"/>
      <c r="AV139" s="21"/>
    </row>
    <row r="140" spans="1:48">
      <c r="A140" s="25" t="str">
        <f t="shared" si="24"/>
        <v/>
      </c>
      <c r="B140" s="21"/>
      <c r="C140" s="21"/>
      <c r="D140" s="25" t="str">
        <f>IF(C140="","",IFERROR(VLOOKUP(C140,'01_Setup'!$B$19:$D$28,2,FALSE)&amp;"",""))</f>
        <v/>
      </c>
      <c r="E140" s="25" t="str">
        <f>IF(C140="","",IFERROR(VLOOKUP(C140,'01_Setup'!$B$19:$D$28,3,FALSE),""))</f>
        <v/>
      </c>
      <c r="F140" s="21"/>
      <c r="G140" s="21"/>
      <c r="H140" s="21"/>
      <c r="I140" s="21"/>
      <c r="J140" s="21"/>
      <c r="K140" s="21"/>
      <c r="L140" s="22"/>
      <c r="M140" s="21"/>
      <c r="N140" s="25" t="str">
        <f>IF(OR(G140="",H140=""),"",IFERROR(VLOOKUP(G140&amp;"|"&amp;H140,'15_Lifecycle_Library'!$A$7:$K$35,4,FALSE),""))</f>
        <v/>
      </c>
      <c r="O140" s="21"/>
      <c r="P140" s="25" t="str">
        <f t="shared" si="25"/>
        <v/>
      </c>
      <c r="Q140" s="21"/>
      <c r="R140" s="25" t="str">
        <f>IF(Q140="","",IFERROR(VLOOKUP(Q140,'16_Assumptions'!$A$15:$D$19,4,FALSE),0))</f>
        <v/>
      </c>
      <c r="S140" s="25" t="str">
        <f>IF(C140="","",IF(M140&lt;&gt;"",M140,IF(L140&lt;&gt;"",('01_Setup'!$B$6-L140)/365.25,"")))</f>
        <v/>
      </c>
      <c r="T140" s="25" t="str">
        <f t="shared" si="26"/>
        <v/>
      </c>
      <c r="U140" s="23"/>
      <c r="V140" s="25" t="str">
        <f>IF(OR(G140="",H140=""),"",IFERROR(VLOOKUP(G140&amp;"|"&amp;H140,'15_Lifecycle_Library'!$A$7:$K$35,6,FALSE),""))</f>
        <v/>
      </c>
      <c r="W140" s="27" t="str">
        <f>IF(V140="","",IFERROR(VLOOKUP(V140,'01_Setup'!$H$5:$I$9,2,FALSE),""))</f>
        <v/>
      </c>
      <c r="X140" s="27" t="str">
        <f>IF(C140="","",IF(OR(G140="",H140=""),'01_Setup'!$B$12,IFERROR(VLOOKUP(G140&amp;"|"&amp;H140,'15_Lifecycle_Library'!$A$7:$K$35,7,FALSE),'01_Setup'!$B$12)))</f>
        <v/>
      </c>
      <c r="Y140" s="25" t="str">
        <f>IF(T140="","",'01_Setup'!$B$5+ROUNDUP(T140,0))</f>
        <v/>
      </c>
      <c r="Z140" s="28" t="str">
        <f>IF(OR(U140="",Y140="",W140="",X140=""),"",U140*(1+W140)^(Y140-'01_Setup'!$B$5)*(1+X140))</f>
        <v/>
      </c>
      <c r="AA140" s="25" t="str">
        <f t="shared" si="27"/>
        <v/>
      </c>
      <c r="AB140" s="28" t="str">
        <f>IF(OR(U140="",AA140="",W140="",X140=""),"",U140*(1+W140)^(AA140-'01_Setup'!$B$5)*(1+X140))</f>
        <v/>
      </c>
      <c r="AC140" s="25" t="str">
        <f t="shared" si="28"/>
        <v/>
      </c>
      <c r="AD140" s="28" t="str">
        <f>IF(OR(U140="",AC140="",W140="",X140=""),"",U140*(1+W140)^(AC140-'01_Setup'!$B$5)*(1+X140))</f>
        <v/>
      </c>
      <c r="AE140" s="25" t="str">
        <f>IF(Y140="","",MAX(Y140+'01_Setup'!$B$10,'01_Setup'!$B$5))</f>
        <v/>
      </c>
      <c r="AF140" s="28" t="str">
        <f>IF(OR(U140="",AE140="",W140="",X140=""),"",U140*(1+W140)^(AE140-'01_Setup'!$B$5)*(1+X140))</f>
        <v/>
      </c>
      <c r="AG140" s="25" t="str">
        <f>IF(AA140="","",MAX(AA140+'01_Setup'!$B$10,'01_Setup'!$B$5))</f>
        <v/>
      </c>
      <c r="AH140" s="28" t="str">
        <f>IF(OR(U140="",AG140="",W140="",X140=""),"",U140*(1+W140)^(AG140-'01_Setup'!$B$5)*(1+X140))</f>
        <v/>
      </c>
      <c r="AI140" s="25" t="str">
        <f>IF(AC140="","",MAX(AC140+'01_Setup'!$B$10,'01_Setup'!$B$5))</f>
        <v/>
      </c>
      <c r="AJ140" s="28" t="str">
        <f>IF(OR(U140="",AI140="",W140="",X140=""),"",U140*(1+W140)^(AI140-'01_Setup'!$B$5)*(1+X140))</f>
        <v/>
      </c>
      <c r="AK140" s="25" t="str">
        <f>IF(Y140="","",Y140+'01_Setup'!$B$11)</f>
        <v/>
      </c>
      <c r="AL140" s="28" t="str">
        <f>IF(OR(U140="",AK140="",W140="",X140=""),"",U140*(1+W140)^(AK140-'01_Setup'!$B$5)*(1+X140))</f>
        <v/>
      </c>
      <c r="AM140" s="25" t="str">
        <f>IF(AA140="","",AA140+'01_Setup'!$B$11)</f>
        <v/>
      </c>
      <c r="AN140" s="28" t="str">
        <f>IF(OR(U140="",AM140="",W140="",X140=""),"",U140*(1+W140)^(AM140-'01_Setup'!$B$5)*(1+X140))</f>
        <v/>
      </c>
      <c r="AO140" s="25" t="str">
        <f>IF(AC140="","",AC140+'01_Setup'!$B$11)</f>
        <v/>
      </c>
      <c r="AP140" s="28" t="str">
        <f>IF(OR(U140="",AO140="",W140="",X140=""),"",U140*(1+W140)^(AO140-'01_Setup'!$B$5)*(1+X140))</f>
        <v/>
      </c>
      <c r="AQ140" s="22"/>
      <c r="AR140" s="25" t="str">
        <f>IF(OR(G140="",H140=""),"",IFERROR(VLOOKUP(G140&amp;"|"&amp;H140,'15_Lifecycle_Library'!$A$7:$K$35,5,FALSE),""))</f>
        <v/>
      </c>
      <c r="AS140" s="26" t="str">
        <f t="shared" si="29"/>
        <v/>
      </c>
      <c r="AT140" s="21"/>
      <c r="AU140" s="21"/>
      <c r="AV140" s="21"/>
    </row>
    <row r="141" spans="1:48">
      <c r="A141" s="25" t="str">
        <f t="shared" si="24"/>
        <v/>
      </c>
      <c r="B141" s="21"/>
      <c r="C141" s="21"/>
      <c r="D141" s="25" t="str">
        <f>IF(C141="","",IFERROR(VLOOKUP(C141,'01_Setup'!$B$19:$D$28,2,FALSE)&amp;"",""))</f>
        <v/>
      </c>
      <c r="E141" s="25" t="str">
        <f>IF(C141="","",IFERROR(VLOOKUP(C141,'01_Setup'!$B$19:$D$28,3,FALSE),""))</f>
        <v/>
      </c>
      <c r="F141" s="21"/>
      <c r="G141" s="21"/>
      <c r="H141" s="21"/>
      <c r="I141" s="21"/>
      <c r="J141" s="21"/>
      <c r="K141" s="21"/>
      <c r="L141" s="22"/>
      <c r="M141" s="21"/>
      <c r="N141" s="25" t="str">
        <f>IF(OR(G141="",H141=""),"",IFERROR(VLOOKUP(G141&amp;"|"&amp;H141,'15_Lifecycle_Library'!$A$7:$K$35,4,FALSE),""))</f>
        <v/>
      </c>
      <c r="O141" s="21"/>
      <c r="P141" s="25" t="str">
        <f t="shared" si="25"/>
        <v/>
      </c>
      <c r="Q141" s="21"/>
      <c r="R141" s="25" t="str">
        <f>IF(Q141="","",IFERROR(VLOOKUP(Q141,'16_Assumptions'!$A$15:$D$19,4,FALSE),0))</f>
        <v/>
      </c>
      <c r="S141" s="25" t="str">
        <f>IF(C141="","",IF(M141&lt;&gt;"",M141,IF(L141&lt;&gt;"",('01_Setup'!$B$6-L141)/365.25,"")))</f>
        <v/>
      </c>
      <c r="T141" s="25" t="str">
        <f t="shared" si="26"/>
        <v/>
      </c>
      <c r="U141" s="23"/>
      <c r="V141" s="25" t="str">
        <f>IF(OR(G141="",H141=""),"",IFERROR(VLOOKUP(G141&amp;"|"&amp;H141,'15_Lifecycle_Library'!$A$7:$K$35,6,FALSE),""))</f>
        <v/>
      </c>
      <c r="W141" s="27" t="str">
        <f>IF(V141="","",IFERROR(VLOOKUP(V141,'01_Setup'!$H$5:$I$9,2,FALSE),""))</f>
        <v/>
      </c>
      <c r="X141" s="27" t="str">
        <f>IF(C141="","",IF(OR(G141="",H141=""),'01_Setup'!$B$12,IFERROR(VLOOKUP(G141&amp;"|"&amp;H141,'15_Lifecycle_Library'!$A$7:$K$35,7,FALSE),'01_Setup'!$B$12)))</f>
        <v/>
      </c>
      <c r="Y141" s="25" t="str">
        <f>IF(T141="","",'01_Setup'!$B$5+ROUNDUP(T141,0))</f>
        <v/>
      </c>
      <c r="Z141" s="28" t="str">
        <f>IF(OR(U141="",Y141="",W141="",X141=""),"",U141*(1+W141)^(Y141-'01_Setup'!$B$5)*(1+X141))</f>
        <v/>
      </c>
      <c r="AA141" s="25" t="str">
        <f t="shared" si="27"/>
        <v/>
      </c>
      <c r="AB141" s="28" t="str">
        <f>IF(OR(U141="",AA141="",W141="",X141=""),"",U141*(1+W141)^(AA141-'01_Setup'!$B$5)*(1+X141))</f>
        <v/>
      </c>
      <c r="AC141" s="25" t="str">
        <f t="shared" si="28"/>
        <v/>
      </c>
      <c r="AD141" s="28" t="str">
        <f>IF(OR(U141="",AC141="",W141="",X141=""),"",U141*(1+W141)^(AC141-'01_Setup'!$B$5)*(1+X141))</f>
        <v/>
      </c>
      <c r="AE141" s="25" t="str">
        <f>IF(Y141="","",MAX(Y141+'01_Setup'!$B$10,'01_Setup'!$B$5))</f>
        <v/>
      </c>
      <c r="AF141" s="28" t="str">
        <f>IF(OR(U141="",AE141="",W141="",X141=""),"",U141*(1+W141)^(AE141-'01_Setup'!$B$5)*(1+X141))</f>
        <v/>
      </c>
      <c r="AG141" s="25" t="str">
        <f>IF(AA141="","",MAX(AA141+'01_Setup'!$B$10,'01_Setup'!$B$5))</f>
        <v/>
      </c>
      <c r="AH141" s="28" t="str">
        <f>IF(OR(U141="",AG141="",W141="",X141=""),"",U141*(1+W141)^(AG141-'01_Setup'!$B$5)*(1+X141))</f>
        <v/>
      </c>
      <c r="AI141" s="25" t="str">
        <f>IF(AC141="","",MAX(AC141+'01_Setup'!$B$10,'01_Setup'!$B$5))</f>
        <v/>
      </c>
      <c r="AJ141" s="28" t="str">
        <f>IF(OR(U141="",AI141="",W141="",X141=""),"",U141*(1+W141)^(AI141-'01_Setup'!$B$5)*(1+X141))</f>
        <v/>
      </c>
      <c r="AK141" s="25" t="str">
        <f>IF(Y141="","",Y141+'01_Setup'!$B$11)</f>
        <v/>
      </c>
      <c r="AL141" s="28" t="str">
        <f>IF(OR(U141="",AK141="",W141="",X141=""),"",U141*(1+W141)^(AK141-'01_Setup'!$B$5)*(1+X141))</f>
        <v/>
      </c>
      <c r="AM141" s="25" t="str">
        <f>IF(AA141="","",AA141+'01_Setup'!$B$11)</f>
        <v/>
      </c>
      <c r="AN141" s="28" t="str">
        <f>IF(OR(U141="",AM141="",W141="",X141=""),"",U141*(1+W141)^(AM141-'01_Setup'!$B$5)*(1+X141))</f>
        <v/>
      </c>
      <c r="AO141" s="25" t="str">
        <f>IF(AC141="","",AC141+'01_Setup'!$B$11)</f>
        <v/>
      </c>
      <c r="AP141" s="28" t="str">
        <f>IF(OR(U141="",AO141="",W141="",X141=""),"",U141*(1+W141)^(AO141-'01_Setup'!$B$5)*(1+X141))</f>
        <v/>
      </c>
      <c r="AQ141" s="22"/>
      <c r="AR141" s="25" t="str">
        <f>IF(OR(G141="",H141=""),"",IFERROR(VLOOKUP(G141&amp;"|"&amp;H141,'15_Lifecycle_Library'!$A$7:$K$35,5,FALSE),""))</f>
        <v/>
      </c>
      <c r="AS141" s="26" t="str">
        <f t="shared" si="29"/>
        <v/>
      </c>
      <c r="AT141" s="21"/>
      <c r="AU141" s="21"/>
      <c r="AV141" s="21"/>
    </row>
    <row r="142" spans="1:48">
      <c r="A142" s="25" t="str">
        <f t="shared" si="24"/>
        <v/>
      </c>
      <c r="B142" s="21"/>
      <c r="C142" s="21"/>
      <c r="D142" s="25" t="str">
        <f>IF(C142="","",IFERROR(VLOOKUP(C142,'01_Setup'!$B$19:$D$28,2,FALSE)&amp;"",""))</f>
        <v/>
      </c>
      <c r="E142" s="25" t="str">
        <f>IF(C142="","",IFERROR(VLOOKUP(C142,'01_Setup'!$B$19:$D$28,3,FALSE),""))</f>
        <v/>
      </c>
      <c r="F142" s="21"/>
      <c r="G142" s="21"/>
      <c r="H142" s="21"/>
      <c r="I142" s="21"/>
      <c r="J142" s="21"/>
      <c r="K142" s="21"/>
      <c r="L142" s="22"/>
      <c r="M142" s="21"/>
      <c r="N142" s="25" t="str">
        <f>IF(OR(G142="",H142=""),"",IFERROR(VLOOKUP(G142&amp;"|"&amp;H142,'15_Lifecycle_Library'!$A$7:$K$35,4,FALSE),""))</f>
        <v/>
      </c>
      <c r="O142" s="21"/>
      <c r="P142" s="25" t="str">
        <f t="shared" si="25"/>
        <v/>
      </c>
      <c r="Q142" s="21"/>
      <c r="R142" s="25" t="str">
        <f>IF(Q142="","",IFERROR(VLOOKUP(Q142,'16_Assumptions'!$A$15:$D$19,4,FALSE),0))</f>
        <v/>
      </c>
      <c r="S142" s="25" t="str">
        <f>IF(C142="","",IF(M142&lt;&gt;"",M142,IF(L142&lt;&gt;"",('01_Setup'!$B$6-L142)/365.25,"")))</f>
        <v/>
      </c>
      <c r="T142" s="25" t="str">
        <f t="shared" si="26"/>
        <v/>
      </c>
      <c r="U142" s="23"/>
      <c r="V142" s="25" t="str">
        <f>IF(OR(G142="",H142=""),"",IFERROR(VLOOKUP(G142&amp;"|"&amp;H142,'15_Lifecycle_Library'!$A$7:$K$35,6,FALSE),""))</f>
        <v/>
      </c>
      <c r="W142" s="27" t="str">
        <f>IF(V142="","",IFERROR(VLOOKUP(V142,'01_Setup'!$H$5:$I$9,2,FALSE),""))</f>
        <v/>
      </c>
      <c r="X142" s="27" t="str">
        <f>IF(C142="","",IF(OR(G142="",H142=""),'01_Setup'!$B$12,IFERROR(VLOOKUP(G142&amp;"|"&amp;H142,'15_Lifecycle_Library'!$A$7:$K$35,7,FALSE),'01_Setup'!$B$12)))</f>
        <v/>
      </c>
      <c r="Y142" s="25" t="str">
        <f>IF(T142="","",'01_Setup'!$B$5+ROUNDUP(T142,0))</f>
        <v/>
      </c>
      <c r="Z142" s="28" t="str">
        <f>IF(OR(U142="",Y142="",W142="",X142=""),"",U142*(1+W142)^(Y142-'01_Setup'!$B$5)*(1+X142))</f>
        <v/>
      </c>
      <c r="AA142" s="25" t="str">
        <f t="shared" si="27"/>
        <v/>
      </c>
      <c r="AB142" s="28" t="str">
        <f>IF(OR(U142="",AA142="",W142="",X142=""),"",U142*(1+W142)^(AA142-'01_Setup'!$B$5)*(1+X142))</f>
        <v/>
      </c>
      <c r="AC142" s="25" t="str">
        <f t="shared" si="28"/>
        <v/>
      </c>
      <c r="AD142" s="28" t="str">
        <f>IF(OR(U142="",AC142="",W142="",X142=""),"",U142*(1+W142)^(AC142-'01_Setup'!$B$5)*(1+X142))</f>
        <v/>
      </c>
      <c r="AE142" s="25" t="str">
        <f>IF(Y142="","",MAX(Y142+'01_Setup'!$B$10,'01_Setup'!$B$5))</f>
        <v/>
      </c>
      <c r="AF142" s="28" t="str">
        <f>IF(OR(U142="",AE142="",W142="",X142=""),"",U142*(1+W142)^(AE142-'01_Setup'!$B$5)*(1+X142))</f>
        <v/>
      </c>
      <c r="AG142" s="25" t="str">
        <f>IF(AA142="","",MAX(AA142+'01_Setup'!$B$10,'01_Setup'!$B$5))</f>
        <v/>
      </c>
      <c r="AH142" s="28" t="str">
        <f>IF(OR(U142="",AG142="",W142="",X142=""),"",U142*(1+W142)^(AG142-'01_Setup'!$B$5)*(1+X142))</f>
        <v/>
      </c>
      <c r="AI142" s="25" t="str">
        <f>IF(AC142="","",MAX(AC142+'01_Setup'!$B$10,'01_Setup'!$B$5))</f>
        <v/>
      </c>
      <c r="AJ142" s="28" t="str">
        <f>IF(OR(U142="",AI142="",W142="",X142=""),"",U142*(1+W142)^(AI142-'01_Setup'!$B$5)*(1+X142))</f>
        <v/>
      </c>
      <c r="AK142" s="25" t="str">
        <f>IF(Y142="","",Y142+'01_Setup'!$B$11)</f>
        <v/>
      </c>
      <c r="AL142" s="28" t="str">
        <f>IF(OR(U142="",AK142="",W142="",X142=""),"",U142*(1+W142)^(AK142-'01_Setup'!$B$5)*(1+X142))</f>
        <v/>
      </c>
      <c r="AM142" s="25" t="str">
        <f>IF(AA142="","",AA142+'01_Setup'!$B$11)</f>
        <v/>
      </c>
      <c r="AN142" s="28" t="str">
        <f>IF(OR(U142="",AM142="",W142="",X142=""),"",U142*(1+W142)^(AM142-'01_Setup'!$B$5)*(1+X142))</f>
        <v/>
      </c>
      <c r="AO142" s="25" t="str">
        <f>IF(AC142="","",AC142+'01_Setup'!$B$11)</f>
        <v/>
      </c>
      <c r="AP142" s="28" t="str">
        <f>IF(OR(U142="",AO142="",W142="",X142=""),"",U142*(1+W142)^(AO142-'01_Setup'!$B$5)*(1+X142))</f>
        <v/>
      </c>
      <c r="AQ142" s="22"/>
      <c r="AR142" s="25" t="str">
        <f>IF(OR(G142="",H142=""),"",IFERROR(VLOOKUP(G142&amp;"|"&amp;H142,'15_Lifecycle_Library'!$A$7:$K$35,5,FALSE),""))</f>
        <v/>
      </c>
      <c r="AS142" s="26" t="str">
        <f t="shared" si="29"/>
        <v/>
      </c>
      <c r="AT142" s="21"/>
      <c r="AU142" s="21"/>
      <c r="AV142" s="21"/>
    </row>
    <row r="143" spans="1:48">
      <c r="A143" s="25" t="str">
        <f t="shared" si="24"/>
        <v/>
      </c>
      <c r="B143" s="21"/>
      <c r="C143" s="21"/>
      <c r="D143" s="25" t="str">
        <f>IF(C143="","",IFERROR(VLOOKUP(C143,'01_Setup'!$B$19:$D$28,2,FALSE)&amp;"",""))</f>
        <v/>
      </c>
      <c r="E143" s="25" t="str">
        <f>IF(C143="","",IFERROR(VLOOKUP(C143,'01_Setup'!$B$19:$D$28,3,FALSE),""))</f>
        <v/>
      </c>
      <c r="F143" s="21"/>
      <c r="G143" s="21"/>
      <c r="H143" s="21"/>
      <c r="I143" s="21"/>
      <c r="J143" s="21"/>
      <c r="K143" s="21"/>
      <c r="L143" s="22"/>
      <c r="M143" s="21"/>
      <c r="N143" s="25" t="str">
        <f>IF(OR(G143="",H143=""),"",IFERROR(VLOOKUP(G143&amp;"|"&amp;H143,'15_Lifecycle_Library'!$A$7:$K$35,4,FALSE),""))</f>
        <v/>
      </c>
      <c r="O143" s="21"/>
      <c r="P143" s="25" t="str">
        <f t="shared" si="25"/>
        <v/>
      </c>
      <c r="Q143" s="21"/>
      <c r="R143" s="25" t="str">
        <f>IF(Q143="","",IFERROR(VLOOKUP(Q143,'16_Assumptions'!$A$15:$D$19,4,FALSE),0))</f>
        <v/>
      </c>
      <c r="S143" s="25" t="str">
        <f>IF(C143="","",IF(M143&lt;&gt;"",M143,IF(L143&lt;&gt;"",('01_Setup'!$B$6-L143)/365.25,"")))</f>
        <v/>
      </c>
      <c r="T143" s="25" t="str">
        <f t="shared" si="26"/>
        <v/>
      </c>
      <c r="U143" s="23"/>
      <c r="V143" s="25" t="str">
        <f>IF(OR(G143="",H143=""),"",IFERROR(VLOOKUP(G143&amp;"|"&amp;H143,'15_Lifecycle_Library'!$A$7:$K$35,6,FALSE),""))</f>
        <v/>
      </c>
      <c r="W143" s="27" t="str">
        <f>IF(V143="","",IFERROR(VLOOKUP(V143,'01_Setup'!$H$5:$I$9,2,FALSE),""))</f>
        <v/>
      </c>
      <c r="X143" s="27" t="str">
        <f>IF(C143="","",IF(OR(G143="",H143=""),'01_Setup'!$B$12,IFERROR(VLOOKUP(G143&amp;"|"&amp;H143,'15_Lifecycle_Library'!$A$7:$K$35,7,FALSE),'01_Setup'!$B$12)))</f>
        <v/>
      </c>
      <c r="Y143" s="25" t="str">
        <f>IF(T143="","",'01_Setup'!$B$5+ROUNDUP(T143,0))</f>
        <v/>
      </c>
      <c r="Z143" s="28" t="str">
        <f>IF(OR(U143="",Y143="",W143="",X143=""),"",U143*(1+W143)^(Y143-'01_Setup'!$B$5)*(1+X143))</f>
        <v/>
      </c>
      <c r="AA143" s="25" t="str">
        <f t="shared" si="27"/>
        <v/>
      </c>
      <c r="AB143" s="28" t="str">
        <f>IF(OR(U143="",AA143="",W143="",X143=""),"",U143*(1+W143)^(AA143-'01_Setup'!$B$5)*(1+X143))</f>
        <v/>
      </c>
      <c r="AC143" s="25" t="str">
        <f t="shared" si="28"/>
        <v/>
      </c>
      <c r="AD143" s="28" t="str">
        <f>IF(OR(U143="",AC143="",W143="",X143=""),"",U143*(1+W143)^(AC143-'01_Setup'!$B$5)*(1+X143))</f>
        <v/>
      </c>
      <c r="AE143" s="25" t="str">
        <f>IF(Y143="","",MAX(Y143+'01_Setup'!$B$10,'01_Setup'!$B$5))</f>
        <v/>
      </c>
      <c r="AF143" s="28" t="str">
        <f>IF(OR(U143="",AE143="",W143="",X143=""),"",U143*(1+W143)^(AE143-'01_Setup'!$B$5)*(1+X143))</f>
        <v/>
      </c>
      <c r="AG143" s="25" t="str">
        <f>IF(AA143="","",MAX(AA143+'01_Setup'!$B$10,'01_Setup'!$B$5))</f>
        <v/>
      </c>
      <c r="AH143" s="28" t="str">
        <f>IF(OR(U143="",AG143="",W143="",X143=""),"",U143*(1+W143)^(AG143-'01_Setup'!$B$5)*(1+X143))</f>
        <v/>
      </c>
      <c r="AI143" s="25" t="str">
        <f>IF(AC143="","",MAX(AC143+'01_Setup'!$B$10,'01_Setup'!$B$5))</f>
        <v/>
      </c>
      <c r="AJ143" s="28" t="str">
        <f>IF(OR(U143="",AI143="",W143="",X143=""),"",U143*(1+W143)^(AI143-'01_Setup'!$B$5)*(1+X143))</f>
        <v/>
      </c>
      <c r="AK143" s="25" t="str">
        <f>IF(Y143="","",Y143+'01_Setup'!$B$11)</f>
        <v/>
      </c>
      <c r="AL143" s="28" t="str">
        <f>IF(OR(U143="",AK143="",W143="",X143=""),"",U143*(1+W143)^(AK143-'01_Setup'!$B$5)*(1+X143))</f>
        <v/>
      </c>
      <c r="AM143" s="25" t="str">
        <f>IF(AA143="","",AA143+'01_Setup'!$B$11)</f>
        <v/>
      </c>
      <c r="AN143" s="28" t="str">
        <f>IF(OR(U143="",AM143="",W143="",X143=""),"",U143*(1+W143)^(AM143-'01_Setup'!$B$5)*(1+X143))</f>
        <v/>
      </c>
      <c r="AO143" s="25" t="str">
        <f>IF(AC143="","",AC143+'01_Setup'!$B$11)</f>
        <v/>
      </c>
      <c r="AP143" s="28" t="str">
        <f>IF(OR(U143="",AO143="",W143="",X143=""),"",U143*(1+W143)^(AO143-'01_Setup'!$B$5)*(1+X143))</f>
        <v/>
      </c>
      <c r="AQ143" s="22"/>
      <c r="AR143" s="25" t="str">
        <f>IF(OR(G143="",H143=""),"",IFERROR(VLOOKUP(G143&amp;"|"&amp;H143,'15_Lifecycle_Library'!$A$7:$K$35,5,FALSE),""))</f>
        <v/>
      </c>
      <c r="AS143" s="26" t="str">
        <f t="shared" si="29"/>
        <v/>
      </c>
      <c r="AT143" s="21"/>
      <c r="AU143" s="21"/>
      <c r="AV143" s="21"/>
    </row>
    <row r="144" spans="1:48">
      <c r="A144" s="25" t="str">
        <f t="shared" si="24"/>
        <v/>
      </c>
      <c r="B144" s="21"/>
      <c r="C144" s="21"/>
      <c r="D144" s="25" t="str">
        <f>IF(C144="","",IFERROR(VLOOKUP(C144,'01_Setup'!$B$19:$D$28,2,FALSE)&amp;"",""))</f>
        <v/>
      </c>
      <c r="E144" s="25" t="str">
        <f>IF(C144="","",IFERROR(VLOOKUP(C144,'01_Setup'!$B$19:$D$28,3,FALSE),""))</f>
        <v/>
      </c>
      <c r="F144" s="21"/>
      <c r="G144" s="21"/>
      <c r="H144" s="21"/>
      <c r="I144" s="21"/>
      <c r="J144" s="21"/>
      <c r="K144" s="21"/>
      <c r="L144" s="22"/>
      <c r="M144" s="21"/>
      <c r="N144" s="25" t="str">
        <f>IF(OR(G144="",H144=""),"",IFERROR(VLOOKUP(G144&amp;"|"&amp;H144,'15_Lifecycle_Library'!$A$7:$K$35,4,FALSE),""))</f>
        <v/>
      </c>
      <c r="O144" s="21"/>
      <c r="P144" s="25" t="str">
        <f t="shared" si="25"/>
        <v/>
      </c>
      <c r="Q144" s="21"/>
      <c r="R144" s="25" t="str">
        <f>IF(Q144="","",IFERROR(VLOOKUP(Q144,'16_Assumptions'!$A$15:$D$19,4,FALSE),0))</f>
        <v/>
      </c>
      <c r="S144" s="25" t="str">
        <f>IF(C144="","",IF(M144&lt;&gt;"",M144,IF(L144&lt;&gt;"",('01_Setup'!$B$6-L144)/365.25,"")))</f>
        <v/>
      </c>
      <c r="T144" s="25" t="str">
        <f t="shared" si="26"/>
        <v/>
      </c>
      <c r="U144" s="23"/>
      <c r="V144" s="25" t="str">
        <f>IF(OR(G144="",H144=""),"",IFERROR(VLOOKUP(G144&amp;"|"&amp;H144,'15_Lifecycle_Library'!$A$7:$K$35,6,FALSE),""))</f>
        <v/>
      </c>
      <c r="W144" s="27" t="str">
        <f>IF(V144="","",IFERROR(VLOOKUP(V144,'01_Setup'!$H$5:$I$9,2,FALSE),""))</f>
        <v/>
      </c>
      <c r="X144" s="27" t="str">
        <f>IF(C144="","",IF(OR(G144="",H144=""),'01_Setup'!$B$12,IFERROR(VLOOKUP(G144&amp;"|"&amp;H144,'15_Lifecycle_Library'!$A$7:$K$35,7,FALSE),'01_Setup'!$B$12)))</f>
        <v/>
      </c>
      <c r="Y144" s="25" t="str">
        <f>IF(T144="","",'01_Setup'!$B$5+ROUNDUP(T144,0))</f>
        <v/>
      </c>
      <c r="Z144" s="28" t="str">
        <f>IF(OR(U144="",Y144="",W144="",X144=""),"",U144*(1+W144)^(Y144-'01_Setup'!$B$5)*(1+X144))</f>
        <v/>
      </c>
      <c r="AA144" s="25" t="str">
        <f t="shared" si="27"/>
        <v/>
      </c>
      <c r="AB144" s="28" t="str">
        <f>IF(OR(U144="",AA144="",W144="",X144=""),"",U144*(1+W144)^(AA144-'01_Setup'!$B$5)*(1+X144))</f>
        <v/>
      </c>
      <c r="AC144" s="25" t="str">
        <f t="shared" si="28"/>
        <v/>
      </c>
      <c r="AD144" s="28" t="str">
        <f>IF(OR(U144="",AC144="",W144="",X144=""),"",U144*(1+W144)^(AC144-'01_Setup'!$B$5)*(1+X144))</f>
        <v/>
      </c>
      <c r="AE144" s="25" t="str">
        <f>IF(Y144="","",MAX(Y144+'01_Setup'!$B$10,'01_Setup'!$B$5))</f>
        <v/>
      </c>
      <c r="AF144" s="28" t="str">
        <f>IF(OR(U144="",AE144="",W144="",X144=""),"",U144*(1+W144)^(AE144-'01_Setup'!$B$5)*(1+X144))</f>
        <v/>
      </c>
      <c r="AG144" s="25" t="str">
        <f>IF(AA144="","",MAX(AA144+'01_Setup'!$B$10,'01_Setup'!$B$5))</f>
        <v/>
      </c>
      <c r="AH144" s="28" t="str">
        <f>IF(OR(U144="",AG144="",W144="",X144=""),"",U144*(1+W144)^(AG144-'01_Setup'!$B$5)*(1+X144))</f>
        <v/>
      </c>
      <c r="AI144" s="25" t="str">
        <f>IF(AC144="","",MAX(AC144+'01_Setup'!$B$10,'01_Setup'!$B$5))</f>
        <v/>
      </c>
      <c r="AJ144" s="28" t="str">
        <f>IF(OR(U144="",AI144="",W144="",X144=""),"",U144*(1+W144)^(AI144-'01_Setup'!$B$5)*(1+X144))</f>
        <v/>
      </c>
      <c r="AK144" s="25" t="str">
        <f>IF(Y144="","",Y144+'01_Setup'!$B$11)</f>
        <v/>
      </c>
      <c r="AL144" s="28" t="str">
        <f>IF(OR(U144="",AK144="",W144="",X144=""),"",U144*(1+W144)^(AK144-'01_Setup'!$B$5)*(1+X144))</f>
        <v/>
      </c>
      <c r="AM144" s="25" t="str">
        <f>IF(AA144="","",AA144+'01_Setup'!$B$11)</f>
        <v/>
      </c>
      <c r="AN144" s="28" t="str">
        <f>IF(OR(U144="",AM144="",W144="",X144=""),"",U144*(1+W144)^(AM144-'01_Setup'!$B$5)*(1+X144))</f>
        <v/>
      </c>
      <c r="AO144" s="25" t="str">
        <f>IF(AC144="","",AC144+'01_Setup'!$B$11)</f>
        <v/>
      </c>
      <c r="AP144" s="28" t="str">
        <f>IF(OR(U144="",AO144="",W144="",X144=""),"",U144*(1+W144)^(AO144-'01_Setup'!$B$5)*(1+X144))</f>
        <v/>
      </c>
      <c r="AQ144" s="22"/>
      <c r="AR144" s="25" t="str">
        <f>IF(OR(G144="",H144=""),"",IFERROR(VLOOKUP(G144&amp;"|"&amp;H144,'15_Lifecycle_Library'!$A$7:$K$35,5,FALSE),""))</f>
        <v/>
      </c>
      <c r="AS144" s="26" t="str">
        <f t="shared" si="29"/>
        <v/>
      </c>
      <c r="AT144" s="21"/>
      <c r="AU144" s="21"/>
      <c r="AV144" s="21"/>
    </row>
    <row r="145" spans="1:48">
      <c r="A145" s="25" t="str">
        <f t="shared" si="24"/>
        <v/>
      </c>
      <c r="B145" s="21"/>
      <c r="C145" s="21"/>
      <c r="D145" s="25" t="str">
        <f>IF(C145="","",IFERROR(VLOOKUP(C145,'01_Setup'!$B$19:$D$28,2,FALSE)&amp;"",""))</f>
        <v/>
      </c>
      <c r="E145" s="25" t="str">
        <f>IF(C145="","",IFERROR(VLOOKUP(C145,'01_Setup'!$B$19:$D$28,3,FALSE),""))</f>
        <v/>
      </c>
      <c r="F145" s="21"/>
      <c r="G145" s="21"/>
      <c r="H145" s="21"/>
      <c r="I145" s="21"/>
      <c r="J145" s="21"/>
      <c r="K145" s="21"/>
      <c r="L145" s="22"/>
      <c r="M145" s="21"/>
      <c r="N145" s="25" t="str">
        <f>IF(OR(G145="",H145=""),"",IFERROR(VLOOKUP(G145&amp;"|"&amp;H145,'15_Lifecycle_Library'!$A$7:$K$35,4,FALSE),""))</f>
        <v/>
      </c>
      <c r="O145" s="21"/>
      <c r="P145" s="25" t="str">
        <f t="shared" si="25"/>
        <v/>
      </c>
      <c r="Q145" s="21"/>
      <c r="R145" s="25" t="str">
        <f>IF(Q145="","",IFERROR(VLOOKUP(Q145,'16_Assumptions'!$A$15:$D$19,4,FALSE),0))</f>
        <v/>
      </c>
      <c r="S145" s="25" t="str">
        <f>IF(C145="","",IF(M145&lt;&gt;"",M145,IF(L145&lt;&gt;"",('01_Setup'!$B$6-L145)/365.25,"")))</f>
        <v/>
      </c>
      <c r="T145" s="25" t="str">
        <f t="shared" si="26"/>
        <v/>
      </c>
      <c r="U145" s="23"/>
      <c r="V145" s="25" t="str">
        <f>IF(OR(G145="",H145=""),"",IFERROR(VLOOKUP(G145&amp;"|"&amp;H145,'15_Lifecycle_Library'!$A$7:$K$35,6,FALSE),""))</f>
        <v/>
      </c>
      <c r="W145" s="27" t="str">
        <f>IF(V145="","",IFERROR(VLOOKUP(V145,'01_Setup'!$H$5:$I$9,2,FALSE),""))</f>
        <v/>
      </c>
      <c r="X145" s="27" t="str">
        <f>IF(C145="","",IF(OR(G145="",H145=""),'01_Setup'!$B$12,IFERROR(VLOOKUP(G145&amp;"|"&amp;H145,'15_Lifecycle_Library'!$A$7:$K$35,7,FALSE),'01_Setup'!$B$12)))</f>
        <v/>
      </c>
      <c r="Y145" s="25" t="str">
        <f>IF(T145="","",'01_Setup'!$B$5+ROUNDUP(T145,0))</f>
        <v/>
      </c>
      <c r="Z145" s="28" t="str">
        <f>IF(OR(U145="",Y145="",W145="",X145=""),"",U145*(1+W145)^(Y145-'01_Setup'!$B$5)*(1+X145))</f>
        <v/>
      </c>
      <c r="AA145" s="25" t="str">
        <f t="shared" si="27"/>
        <v/>
      </c>
      <c r="AB145" s="28" t="str">
        <f>IF(OR(U145="",AA145="",W145="",X145=""),"",U145*(1+W145)^(AA145-'01_Setup'!$B$5)*(1+X145))</f>
        <v/>
      </c>
      <c r="AC145" s="25" t="str">
        <f t="shared" si="28"/>
        <v/>
      </c>
      <c r="AD145" s="28" t="str">
        <f>IF(OR(U145="",AC145="",W145="",X145=""),"",U145*(1+W145)^(AC145-'01_Setup'!$B$5)*(1+X145))</f>
        <v/>
      </c>
      <c r="AE145" s="25" t="str">
        <f>IF(Y145="","",MAX(Y145+'01_Setup'!$B$10,'01_Setup'!$B$5))</f>
        <v/>
      </c>
      <c r="AF145" s="28" t="str">
        <f>IF(OR(U145="",AE145="",W145="",X145=""),"",U145*(1+W145)^(AE145-'01_Setup'!$B$5)*(1+X145))</f>
        <v/>
      </c>
      <c r="AG145" s="25" t="str">
        <f>IF(AA145="","",MAX(AA145+'01_Setup'!$B$10,'01_Setup'!$B$5))</f>
        <v/>
      </c>
      <c r="AH145" s="28" t="str">
        <f>IF(OR(U145="",AG145="",W145="",X145=""),"",U145*(1+W145)^(AG145-'01_Setup'!$B$5)*(1+X145))</f>
        <v/>
      </c>
      <c r="AI145" s="25" t="str">
        <f>IF(AC145="","",MAX(AC145+'01_Setup'!$B$10,'01_Setup'!$B$5))</f>
        <v/>
      </c>
      <c r="AJ145" s="28" t="str">
        <f>IF(OR(U145="",AI145="",W145="",X145=""),"",U145*(1+W145)^(AI145-'01_Setup'!$B$5)*(1+X145))</f>
        <v/>
      </c>
      <c r="AK145" s="25" t="str">
        <f>IF(Y145="","",Y145+'01_Setup'!$B$11)</f>
        <v/>
      </c>
      <c r="AL145" s="28" t="str">
        <f>IF(OR(U145="",AK145="",W145="",X145=""),"",U145*(1+W145)^(AK145-'01_Setup'!$B$5)*(1+X145))</f>
        <v/>
      </c>
      <c r="AM145" s="25" t="str">
        <f>IF(AA145="","",AA145+'01_Setup'!$B$11)</f>
        <v/>
      </c>
      <c r="AN145" s="28" t="str">
        <f>IF(OR(U145="",AM145="",W145="",X145=""),"",U145*(1+W145)^(AM145-'01_Setup'!$B$5)*(1+X145))</f>
        <v/>
      </c>
      <c r="AO145" s="25" t="str">
        <f>IF(AC145="","",AC145+'01_Setup'!$B$11)</f>
        <v/>
      </c>
      <c r="AP145" s="28" t="str">
        <f>IF(OR(U145="",AO145="",W145="",X145=""),"",U145*(1+W145)^(AO145-'01_Setup'!$B$5)*(1+X145))</f>
        <v/>
      </c>
      <c r="AQ145" s="22"/>
      <c r="AR145" s="25" t="str">
        <f>IF(OR(G145="",H145=""),"",IFERROR(VLOOKUP(G145&amp;"|"&amp;H145,'15_Lifecycle_Library'!$A$7:$K$35,5,FALSE),""))</f>
        <v/>
      </c>
      <c r="AS145" s="26" t="str">
        <f t="shared" si="29"/>
        <v/>
      </c>
      <c r="AT145" s="21"/>
      <c r="AU145" s="21"/>
      <c r="AV145" s="21"/>
    </row>
    <row r="146" spans="1:48">
      <c r="A146" s="25" t="str">
        <f t="shared" si="24"/>
        <v/>
      </c>
      <c r="B146" s="21"/>
      <c r="C146" s="21"/>
      <c r="D146" s="25" t="str">
        <f>IF(C146="","",IFERROR(VLOOKUP(C146,'01_Setup'!$B$19:$D$28,2,FALSE)&amp;"",""))</f>
        <v/>
      </c>
      <c r="E146" s="25" t="str">
        <f>IF(C146="","",IFERROR(VLOOKUP(C146,'01_Setup'!$B$19:$D$28,3,FALSE),""))</f>
        <v/>
      </c>
      <c r="F146" s="21"/>
      <c r="G146" s="21"/>
      <c r="H146" s="21"/>
      <c r="I146" s="21"/>
      <c r="J146" s="21"/>
      <c r="K146" s="21"/>
      <c r="L146" s="22"/>
      <c r="M146" s="21"/>
      <c r="N146" s="25" t="str">
        <f>IF(OR(G146="",H146=""),"",IFERROR(VLOOKUP(G146&amp;"|"&amp;H146,'15_Lifecycle_Library'!$A$7:$K$35,4,FALSE),""))</f>
        <v/>
      </c>
      <c r="O146" s="21"/>
      <c r="P146" s="25" t="str">
        <f t="shared" si="25"/>
        <v/>
      </c>
      <c r="Q146" s="21"/>
      <c r="R146" s="25" t="str">
        <f>IF(Q146="","",IFERROR(VLOOKUP(Q146,'16_Assumptions'!$A$15:$D$19,4,FALSE),0))</f>
        <v/>
      </c>
      <c r="S146" s="25" t="str">
        <f>IF(C146="","",IF(M146&lt;&gt;"",M146,IF(L146&lt;&gt;"",('01_Setup'!$B$6-L146)/365.25,"")))</f>
        <v/>
      </c>
      <c r="T146" s="25" t="str">
        <f t="shared" si="26"/>
        <v/>
      </c>
      <c r="U146" s="23"/>
      <c r="V146" s="25" t="str">
        <f>IF(OR(G146="",H146=""),"",IFERROR(VLOOKUP(G146&amp;"|"&amp;H146,'15_Lifecycle_Library'!$A$7:$K$35,6,FALSE),""))</f>
        <v/>
      </c>
      <c r="W146" s="27" t="str">
        <f>IF(V146="","",IFERROR(VLOOKUP(V146,'01_Setup'!$H$5:$I$9,2,FALSE),""))</f>
        <v/>
      </c>
      <c r="X146" s="27" t="str">
        <f>IF(C146="","",IF(OR(G146="",H146=""),'01_Setup'!$B$12,IFERROR(VLOOKUP(G146&amp;"|"&amp;H146,'15_Lifecycle_Library'!$A$7:$K$35,7,FALSE),'01_Setup'!$B$12)))</f>
        <v/>
      </c>
      <c r="Y146" s="25" t="str">
        <f>IF(T146="","",'01_Setup'!$B$5+ROUNDUP(T146,0))</f>
        <v/>
      </c>
      <c r="Z146" s="28" t="str">
        <f>IF(OR(U146="",Y146="",W146="",X146=""),"",U146*(1+W146)^(Y146-'01_Setup'!$B$5)*(1+X146))</f>
        <v/>
      </c>
      <c r="AA146" s="25" t="str">
        <f t="shared" si="27"/>
        <v/>
      </c>
      <c r="AB146" s="28" t="str">
        <f>IF(OR(U146="",AA146="",W146="",X146=""),"",U146*(1+W146)^(AA146-'01_Setup'!$B$5)*(1+X146))</f>
        <v/>
      </c>
      <c r="AC146" s="25" t="str">
        <f t="shared" si="28"/>
        <v/>
      </c>
      <c r="AD146" s="28" t="str">
        <f>IF(OR(U146="",AC146="",W146="",X146=""),"",U146*(1+W146)^(AC146-'01_Setup'!$B$5)*(1+X146))</f>
        <v/>
      </c>
      <c r="AE146" s="25" t="str">
        <f>IF(Y146="","",MAX(Y146+'01_Setup'!$B$10,'01_Setup'!$B$5))</f>
        <v/>
      </c>
      <c r="AF146" s="28" t="str">
        <f>IF(OR(U146="",AE146="",W146="",X146=""),"",U146*(1+W146)^(AE146-'01_Setup'!$B$5)*(1+X146))</f>
        <v/>
      </c>
      <c r="AG146" s="25" t="str">
        <f>IF(AA146="","",MAX(AA146+'01_Setup'!$B$10,'01_Setup'!$B$5))</f>
        <v/>
      </c>
      <c r="AH146" s="28" t="str">
        <f>IF(OR(U146="",AG146="",W146="",X146=""),"",U146*(1+W146)^(AG146-'01_Setup'!$B$5)*(1+X146))</f>
        <v/>
      </c>
      <c r="AI146" s="25" t="str">
        <f>IF(AC146="","",MAX(AC146+'01_Setup'!$B$10,'01_Setup'!$B$5))</f>
        <v/>
      </c>
      <c r="AJ146" s="28" t="str">
        <f>IF(OR(U146="",AI146="",W146="",X146=""),"",U146*(1+W146)^(AI146-'01_Setup'!$B$5)*(1+X146))</f>
        <v/>
      </c>
      <c r="AK146" s="25" t="str">
        <f>IF(Y146="","",Y146+'01_Setup'!$B$11)</f>
        <v/>
      </c>
      <c r="AL146" s="28" t="str">
        <f>IF(OR(U146="",AK146="",W146="",X146=""),"",U146*(1+W146)^(AK146-'01_Setup'!$B$5)*(1+X146))</f>
        <v/>
      </c>
      <c r="AM146" s="25" t="str">
        <f>IF(AA146="","",AA146+'01_Setup'!$B$11)</f>
        <v/>
      </c>
      <c r="AN146" s="28" t="str">
        <f>IF(OR(U146="",AM146="",W146="",X146=""),"",U146*(1+W146)^(AM146-'01_Setup'!$B$5)*(1+X146))</f>
        <v/>
      </c>
      <c r="AO146" s="25" t="str">
        <f>IF(AC146="","",AC146+'01_Setup'!$B$11)</f>
        <v/>
      </c>
      <c r="AP146" s="28" t="str">
        <f>IF(OR(U146="",AO146="",W146="",X146=""),"",U146*(1+W146)^(AO146-'01_Setup'!$B$5)*(1+X146))</f>
        <v/>
      </c>
      <c r="AQ146" s="22"/>
      <c r="AR146" s="25" t="str">
        <f>IF(OR(G146="",H146=""),"",IFERROR(VLOOKUP(G146&amp;"|"&amp;H146,'15_Lifecycle_Library'!$A$7:$K$35,5,FALSE),""))</f>
        <v/>
      </c>
      <c r="AS146" s="26" t="str">
        <f t="shared" si="29"/>
        <v/>
      </c>
      <c r="AT146" s="21"/>
      <c r="AU146" s="21"/>
      <c r="AV146" s="21"/>
    </row>
    <row r="147" spans="1:48">
      <c r="A147" s="25" t="str">
        <f t="shared" si="24"/>
        <v/>
      </c>
      <c r="B147" s="21"/>
      <c r="C147" s="21"/>
      <c r="D147" s="25" t="str">
        <f>IF(C147="","",IFERROR(VLOOKUP(C147,'01_Setup'!$B$19:$D$28,2,FALSE)&amp;"",""))</f>
        <v/>
      </c>
      <c r="E147" s="25" t="str">
        <f>IF(C147="","",IFERROR(VLOOKUP(C147,'01_Setup'!$B$19:$D$28,3,FALSE),""))</f>
        <v/>
      </c>
      <c r="F147" s="21"/>
      <c r="G147" s="21"/>
      <c r="H147" s="21"/>
      <c r="I147" s="21"/>
      <c r="J147" s="21"/>
      <c r="K147" s="21"/>
      <c r="L147" s="22"/>
      <c r="M147" s="21"/>
      <c r="N147" s="25" t="str">
        <f>IF(OR(G147="",H147=""),"",IFERROR(VLOOKUP(G147&amp;"|"&amp;H147,'15_Lifecycle_Library'!$A$7:$K$35,4,FALSE),""))</f>
        <v/>
      </c>
      <c r="O147" s="21"/>
      <c r="P147" s="25" t="str">
        <f t="shared" si="25"/>
        <v/>
      </c>
      <c r="Q147" s="21"/>
      <c r="R147" s="25" t="str">
        <f>IF(Q147="","",IFERROR(VLOOKUP(Q147,'16_Assumptions'!$A$15:$D$19,4,FALSE),0))</f>
        <v/>
      </c>
      <c r="S147" s="25" t="str">
        <f>IF(C147="","",IF(M147&lt;&gt;"",M147,IF(L147&lt;&gt;"",('01_Setup'!$B$6-L147)/365.25,"")))</f>
        <v/>
      </c>
      <c r="T147" s="25" t="str">
        <f t="shared" si="26"/>
        <v/>
      </c>
      <c r="U147" s="23"/>
      <c r="V147" s="25" t="str">
        <f>IF(OR(G147="",H147=""),"",IFERROR(VLOOKUP(G147&amp;"|"&amp;H147,'15_Lifecycle_Library'!$A$7:$K$35,6,FALSE),""))</f>
        <v/>
      </c>
      <c r="W147" s="27" t="str">
        <f>IF(V147="","",IFERROR(VLOOKUP(V147,'01_Setup'!$H$5:$I$9,2,FALSE),""))</f>
        <v/>
      </c>
      <c r="X147" s="27" t="str">
        <f>IF(C147="","",IF(OR(G147="",H147=""),'01_Setup'!$B$12,IFERROR(VLOOKUP(G147&amp;"|"&amp;H147,'15_Lifecycle_Library'!$A$7:$K$35,7,FALSE),'01_Setup'!$B$12)))</f>
        <v/>
      </c>
      <c r="Y147" s="25" t="str">
        <f>IF(T147="","",'01_Setup'!$B$5+ROUNDUP(T147,0))</f>
        <v/>
      </c>
      <c r="Z147" s="28" t="str">
        <f>IF(OR(U147="",Y147="",W147="",X147=""),"",U147*(1+W147)^(Y147-'01_Setup'!$B$5)*(1+X147))</f>
        <v/>
      </c>
      <c r="AA147" s="25" t="str">
        <f t="shared" si="27"/>
        <v/>
      </c>
      <c r="AB147" s="28" t="str">
        <f>IF(OR(U147="",AA147="",W147="",X147=""),"",U147*(1+W147)^(AA147-'01_Setup'!$B$5)*(1+X147))</f>
        <v/>
      </c>
      <c r="AC147" s="25" t="str">
        <f t="shared" si="28"/>
        <v/>
      </c>
      <c r="AD147" s="28" t="str">
        <f>IF(OR(U147="",AC147="",W147="",X147=""),"",U147*(1+W147)^(AC147-'01_Setup'!$B$5)*(1+X147))</f>
        <v/>
      </c>
      <c r="AE147" s="25" t="str">
        <f>IF(Y147="","",MAX(Y147+'01_Setup'!$B$10,'01_Setup'!$B$5))</f>
        <v/>
      </c>
      <c r="AF147" s="28" t="str">
        <f>IF(OR(U147="",AE147="",W147="",X147=""),"",U147*(1+W147)^(AE147-'01_Setup'!$B$5)*(1+X147))</f>
        <v/>
      </c>
      <c r="AG147" s="25" t="str">
        <f>IF(AA147="","",MAX(AA147+'01_Setup'!$B$10,'01_Setup'!$B$5))</f>
        <v/>
      </c>
      <c r="AH147" s="28" t="str">
        <f>IF(OR(U147="",AG147="",W147="",X147=""),"",U147*(1+W147)^(AG147-'01_Setup'!$B$5)*(1+X147))</f>
        <v/>
      </c>
      <c r="AI147" s="25" t="str">
        <f>IF(AC147="","",MAX(AC147+'01_Setup'!$B$10,'01_Setup'!$B$5))</f>
        <v/>
      </c>
      <c r="AJ147" s="28" t="str">
        <f>IF(OR(U147="",AI147="",W147="",X147=""),"",U147*(1+W147)^(AI147-'01_Setup'!$B$5)*(1+X147))</f>
        <v/>
      </c>
      <c r="AK147" s="25" t="str">
        <f>IF(Y147="","",Y147+'01_Setup'!$B$11)</f>
        <v/>
      </c>
      <c r="AL147" s="28" t="str">
        <f>IF(OR(U147="",AK147="",W147="",X147=""),"",U147*(1+W147)^(AK147-'01_Setup'!$B$5)*(1+X147))</f>
        <v/>
      </c>
      <c r="AM147" s="25" t="str">
        <f>IF(AA147="","",AA147+'01_Setup'!$B$11)</f>
        <v/>
      </c>
      <c r="AN147" s="28" t="str">
        <f>IF(OR(U147="",AM147="",W147="",X147=""),"",U147*(1+W147)^(AM147-'01_Setup'!$B$5)*(1+X147))</f>
        <v/>
      </c>
      <c r="AO147" s="25" t="str">
        <f>IF(AC147="","",AC147+'01_Setup'!$B$11)</f>
        <v/>
      </c>
      <c r="AP147" s="28" t="str">
        <f>IF(OR(U147="",AO147="",W147="",X147=""),"",U147*(1+W147)^(AO147-'01_Setup'!$B$5)*(1+X147))</f>
        <v/>
      </c>
      <c r="AQ147" s="22"/>
      <c r="AR147" s="25" t="str">
        <f>IF(OR(G147="",H147=""),"",IFERROR(VLOOKUP(G147&amp;"|"&amp;H147,'15_Lifecycle_Library'!$A$7:$K$35,5,FALSE),""))</f>
        <v/>
      </c>
      <c r="AS147" s="26" t="str">
        <f t="shared" si="29"/>
        <v/>
      </c>
      <c r="AT147" s="21"/>
      <c r="AU147" s="21"/>
      <c r="AV147" s="21"/>
    </row>
    <row r="148" spans="1:48">
      <c r="A148" s="25" t="str">
        <f t="shared" si="24"/>
        <v/>
      </c>
      <c r="B148" s="21"/>
      <c r="C148" s="21"/>
      <c r="D148" s="25" t="str">
        <f>IF(C148="","",IFERROR(VLOOKUP(C148,'01_Setup'!$B$19:$D$28,2,FALSE)&amp;"",""))</f>
        <v/>
      </c>
      <c r="E148" s="25" t="str">
        <f>IF(C148="","",IFERROR(VLOOKUP(C148,'01_Setup'!$B$19:$D$28,3,FALSE),""))</f>
        <v/>
      </c>
      <c r="F148" s="21"/>
      <c r="G148" s="21"/>
      <c r="H148" s="21"/>
      <c r="I148" s="21"/>
      <c r="J148" s="21"/>
      <c r="K148" s="21"/>
      <c r="L148" s="22"/>
      <c r="M148" s="21"/>
      <c r="N148" s="25" t="str">
        <f>IF(OR(G148="",H148=""),"",IFERROR(VLOOKUP(G148&amp;"|"&amp;H148,'15_Lifecycle_Library'!$A$7:$K$35,4,FALSE),""))</f>
        <v/>
      </c>
      <c r="O148" s="21"/>
      <c r="P148" s="25" t="str">
        <f t="shared" si="25"/>
        <v/>
      </c>
      <c r="Q148" s="21"/>
      <c r="R148" s="25" t="str">
        <f>IF(Q148="","",IFERROR(VLOOKUP(Q148,'16_Assumptions'!$A$15:$D$19,4,FALSE),0))</f>
        <v/>
      </c>
      <c r="S148" s="25" t="str">
        <f>IF(C148="","",IF(M148&lt;&gt;"",M148,IF(L148&lt;&gt;"",('01_Setup'!$B$6-L148)/365.25,"")))</f>
        <v/>
      </c>
      <c r="T148" s="25" t="str">
        <f t="shared" si="26"/>
        <v/>
      </c>
      <c r="U148" s="23"/>
      <c r="V148" s="25" t="str">
        <f>IF(OR(G148="",H148=""),"",IFERROR(VLOOKUP(G148&amp;"|"&amp;H148,'15_Lifecycle_Library'!$A$7:$K$35,6,FALSE),""))</f>
        <v/>
      </c>
      <c r="W148" s="27" t="str">
        <f>IF(V148="","",IFERROR(VLOOKUP(V148,'01_Setup'!$H$5:$I$9,2,FALSE),""))</f>
        <v/>
      </c>
      <c r="X148" s="27" t="str">
        <f>IF(C148="","",IF(OR(G148="",H148=""),'01_Setup'!$B$12,IFERROR(VLOOKUP(G148&amp;"|"&amp;H148,'15_Lifecycle_Library'!$A$7:$K$35,7,FALSE),'01_Setup'!$B$12)))</f>
        <v/>
      </c>
      <c r="Y148" s="25" t="str">
        <f>IF(T148="","",'01_Setup'!$B$5+ROUNDUP(T148,0))</f>
        <v/>
      </c>
      <c r="Z148" s="28" t="str">
        <f>IF(OR(U148="",Y148="",W148="",X148=""),"",U148*(1+W148)^(Y148-'01_Setup'!$B$5)*(1+X148))</f>
        <v/>
      </c>
      <c r="AA148" s="25" t="str">
        <f t="shared" si="27"/>
        <v/>
      </c>
      <c r="AB148" s="28" t="str">
        <f>IF(OR(U148="",AA148="",W148="",X148=""),"",U148*(1+W148)^(AA148-'01_Setup'!$B$5)*(1+X148))</f>
        <v/>
      </c>
      <c r="AC148" s="25" t="str">
        <f t="shared" si="28"/>
        <v/>
      </c>
      <c r="AD148" s="28" t="str">
        <f>IF(OR(U148="",AC148="",W148="",X148=""),"",U148*(1+W148)^(AC148-'01_Setup'!$B$5)*(1+X148))</f>
        <v/>
      </c>
      <c r="AE148" s="25" t="str">
        <f>IF(Y148="","",MAX(Y148+'01_Setup'!$B$10,'01_Setup'!$B$5))</f>
        <v/>
      </c>
      <c r="AF148" s="28" t="str">
        <f>IF(OR(U148="",AE148="",W148="",X148=""),"",U148*(1+W148)^(AE148-'01_Setup'!$B$5)*(1+X148))</f>
        <v/>
      </c>
      <c r="AG148" s="25" t="str">
        <f>IF(AA148="","",MAX(AA148+'01_Setup'!$B$10,'01_Setup'!$B$5))</f>
        <v/>
      </c>
      <c r="AH148" s="28" t="str">
        <f>IF(OR(U148="",AG148="",W148="",X148=""),"",U148*(1+W148)^(AG148-'01_Setup'!$B$5)*(1+X148))</f>
        <v/>
      </c>
      <c r="AI148" s="25" t="str">
        <f>IF(AC148="","",MAX(AC148+'01_Setup'!$B$10,'01_Setup'!$B$5))</f>
        <v/>
      </c>
      <c r="AJ148" s="28" t="str">
        <f>IF(OR(U148="",AI148="",W148="",X148=""),"",U148*(1+W148)^(AI148-'01_Setup'!$B$5)*(1+X148))</f>
        <v/>
      </c>
      <c r="AK148" s="25" t="str">
        <f>IF(Y148="","",Y148+'01_Setup'!$B$11)</f>
        <v/>
      </c>
      <c r="AL148" s="28" t="str">
        <f>IF(OR(U148="",AK148="",W148="",X148=""),"",U148*(1+W148)^(AK148-'01_Setup'!$B$5)*(1+X148))</f>
        <v/>
      </c>
      <c r="AM148" s="25" t="str">
        <f>IF(AA148="","",AA148+'01_Setup'!$B$11)</f>
        <v/>
      </c>
      <c r="AN148" s="28" t="str">
        <f>IF(OR(U148="",AM148="",W148="",X148=""),"",U148*(1+W148)^(AM148-'01_Setup'!$B$5)*(1+X148))</f>
        <v/>
      </c>
      <c r="AO148" s="25" t="str">
        <f>IF(AC148="","",AC148+'01_Setup'!$B$11)</f>
        <v/>
      </c>
      <c r="AP148" s="28" t="str">
        <f>IF(OR(U148="",AO148="",W148="",X148=""),"",U148*(1+W148)^(AO148-'01_Setup'!$B$5)*(1+X148))</f>
        <v/>
      </c>
      <c r="AQ148" s="22"/>
      <c r="AR148" s="25" t="str">
        <f>IF(OR(G148="",H148=""),"",IFERROR(VLOOKUP(G148&amp;"|"&amp;H148,'15_Lifecycle_Library'!$A$7:$K$35,5,FALSE),""))</f>
        <v/>
      </c>
      <c r="AS148" s="26" t="str">
        <f t="shared" si="29"/>
        <v/>
      </c>
      <c r="AT148" s="21"/>
      <c r="AU148" s="21"/>
      <c r="AV148" s="21"/>
    </row>
    <row r="149" spans="1:48">
      <c r="A149" s="25" t="str">
        <f t="shared" si="24"/>
        <v/>
      </c>
      <c r="B149" s="21"/>
      <c r="C149" s="21"/>
      <c r="D149" s="25" t="str">
        <f>IF(C149="","",IFERROR(VLOOKUP(C149,'01_Setup'!$B$19:$D$28,2,FALSE)&amp;"",""))</f>
        <v/>
      </c>
      <c r="E149" s="25" t="str">
        <f>IF(C149="","",IFERROR(VLOOKUP(C149,'01_Setup'!$B$19:$D$28,3,FALSE),""))</f>
        <v/>
      </c>
      <c r="F149" s="21"/>
      <c r="G149" s="21"/>
      <c r="H149" s="21"/>
      <c r="I149" s="21"/>
      <c r="J149" s="21"/>
      <c r="K149" s="21"/>
      <c r="L149" s="22"/>
      <c r="M149" s="21"/>
      <c r="N149" s="25" t="str">
        <f>IF(OR(G149="",H149=""),"",IFERROR(VLOOKUP(G149&amp;"|"&amp;H149,'15_Lifecycle_Library'!$A$7:$K$35,4,FALSE),""))</f>
        <v/>
      </c>
      <c r="O149" s="21"/>
      <c r="P149" s="25" t="str">
        <f t="shared" si="25"/>
        <v/>
      </c>
      <c r="Q149" s="21"/>
      <c r="R149" s="25" t="str">
        <f>IF(Q149="","",IFERROR(VLOOKUP(Q149,'16_Assumptions'!$A$15:$D$19,4,FALSE),0))</f>
        <v/>
      </c>
      <c r="S149" s="25" t="str">
        <f>IF(C149="","",IF(M149&lt;&gt;"",M149,IF(L149&lt;&gt;"",('01_Setup'!$B$6-L149)/365.25,"")))</f>
        <v/>
      </c>
      <c r="T149" s="25" t="str">
        <f t="shared" si="26"/>
        <v/>
      </c>
      <c r="U149" s="23"/>
      <c r="V149" s="25" t="str">
        <f>IF(OR(G149="",H149=""),"",IFERROR(VLOOKUP(G149&amp;"|"&amp;H149,'15_Lifecycle_Library'!$A$7:$K$35,6,FALSE),""))</f>
        <v/>
      </c>
      <c r="W149" s="27" t="str">
        <f>IF(V149="","",IFERROR(VLOOKUP(V149,'01_Setup'!$H$5:$I$9,2,FALSE),""))</f>
        <v/>
      </c>
      <c r="X149" s="27" t="str">
        <f>IF(C149="","",IF(OR(G149="",H149=""),'01_Setup'!$B$12,IFERROR(VLOOKUP(G149&amp;"|"&amp;H149,'15_Lifecycle_Library'!$A$7:$K$35,7,FALSE),'01_Setup'!$B$12)))</f>
        <v/>
      </c>
      <c r="Y149" s="25" t="str">
        <f>IF(T149="","",'01_Setup'!$B$5+ROUNDUP(T149,0))</f>
        <v/>
      </c>
      <c r="Z149" s="28" t="str">
        <f>IF(OR(U149="",Y149="",W149="",X149=""),"",U149*(1+W149)^(Y149-'01_Setup'!$B$5)*(1+X149))</f>
        <v/>
      </c>
      <c r="AA149" s="25" t="str">
        <f t="shared" si="27"/>
        <v/>
      </c>
      <c r="AB149" s="28" t="str">
        <f>IF(OR(U149="",AA149="",W149="",X149=""),"",U149*(1+W149)^(AA149-'01_Setup'!$B$5)*(1+X149))</f>
        <v/>
      </c>
      <c r="AC149" s="25" t="str">
        <f t="shared" si="28"/>
        <v/>
      </c>
      <c r="AD149" s="28" t="str">
        <f>IF(OR(U149="",AC149="",W149="",X149=""),"",U149*(1+W149)^(AC149-'01_Setup'!$B$5)*(1+X149))</f>
        <v/>
      </c>
      <c r="AE149" s="25" t="str">
        <f>IF(Y149="","",MAX(Y149+'01_Setup'!$B$10,'01_Setup'!$B$5))</f>
        <v/>
      </c>
      <c r="AF149" s="28" t="str">
        <f>IF(OR(U149="",AE149="",W149="",X149=""),"",U149*(1+W149)^(AE149-'01_Setup'!$B$5)*(1+X149))</f>
        <v/>
      </c>
      <c r="AG149" s="25" t="str">
        <f>IF(AA149="","",MAX(AA149+'01_Setup'!$B$10,'01_Setup'!$B$5))</f>
        <v/>
      </c>
      <c r="AH149" s="28" t="str">
        <f>IF(OR(U149="",AG149="",W149="",X149=""),"",U149*(1+W149)^(AG149-'01_Setup'!$B$5)*(1+X149))</f>
        <v/>
      </c>
      <c r="AI149" s="25" t="str">
        <f>IF(AC149="","",MAX(AC149+'01_Setup'!$B$10,'01_Setup'!$B$5))</f>
        <v/>
      </c>
      <c r="AJ149" s="28" t="str">
        <f>IF(OR(U149="",AI149="",W149="",X149=""),"",U149*(1+W149)^(AI149-'01_Setup'!$B$5)*(1+X149))</f>
        <v/>
      </c>
      <c r="AK149" s="25" t="str">
        <f>IF(Y149="","",Y149+'01_Setup'!$B$11)</f>
        <v/>
      </c>
      <c r="AL149" s="28" t="str">
        <f>IF(OR(U149="",AK149="",W149="",X149=""),"",U149*(1+W149)^(AK149-'01_Setup'!$B$5)*(1+X149))</f>
        <v/>
      </c>
      <c r="AM149" s="25" t="str">
        <f>IF(AA149="","",AA149+'01_Setup'!$B$11)</f>
        <v/>
      </c>
      <c r="AN149" s="28" t="str">
        <f>IF(OR(U149="",AM149="",W149="",X149=""),"",U149*(1+W149)^(AM149-'01_Setup'!$B$5)*(1+X149))</f>
        <v/>
      </c>
      <c r="AO149" s="25" t="str">
        <f>IF(AC149="","",AC149+'01_Setup'!$B$11)</f>
        <v/>
      </c>
      <c r="AP149" s="28" t="str">
        <f>IF(OR(U149="",AO149="",W149="",X149=""),"",U149*(1+W149)^(AO149-'01_Setup'!$B$5)*(1+X149))</f>
        <v/>
      </c>
      <c r="AQ149" s="22"/>
      <c r="AR149" s="25" t="str">
        <f>IF(OR(G149="",H149=""),"",IFERROR(VLOOKUP(G149&amp;"|"&amp;H149,'15_Lifecycle_Library'!$A$7:$K$35,5,FALSE),""))</f>
        <v/>
      </c>
      <c r="AS149" s="26" t="str">
        <f t="shared" si="29"/>
        <v/>
      </c>
      <c r="AT149" s="21"/>
      <c r="AU149" s="21"/>
      <c r="AV149" s="21"/>
    </row>
    <row r="150" spans="1:48">
      <c r="A150" s="25" t="str">
        <f t="shared" si="24"/>
        <v/>
      </c>
      <c r="B150" s="21"/>
      <c r="C150" s="21"/>
      <c r="D150" s="25" t="str">
        <f>IF(C150="","",IFERROR(VLOOKUP(C150,'01_Setup'!$B$19:$D$28,2,FALSE)&amp;"",""))</f>
        <v/>
      </c>
      <c r="E150" s="25" t="str">
        <f>IF(C150="","",IFERROR(VLOOKUP(C150,'01_Setup'!$B$19:$D$28,3,FALSE),""))</f>
        <v/>
      </c>
      <c r="F150" s="21"/>
      <c r="G150" s="21"/>
      <c r="H150" s="21"/>
      <c r="I150" s="21"/>
      <c r="J150" s="21"/>
      <c r="K150" s="21"/>
      <c r="L150" s="22"/>
      <c r="M150" s="21"/>
      <c r="N150" s="25" t="str">
        <f>IF(OR(G150="",H150=""),"",IFERROR(VLOOKUP(G150&amp;"|"&amp;H150,'15_Lifecycle_Library'!$A$7:$K$35,4,FALSE),""))</f>
        <v/>
      </c>
      <c r="O150" s="21"/>
      <c r="P150" s="25" t="str">
        <f t="shared" si="25"/>
        <v/>
      </c>
      <c r="Q150" s="21"/>
      <c r="R150" s="25" t="str">
        <f>IF(Q150="","",IFERROR(VLOOKUP(Q150,'16_Assumptions'!$A$15:$D$19,4,FALSE),0))</f>
        <v/>
      </c>
      <c r="S150" s="25" t="str">
        <f>IF(C150="","",IF(M150&lt;&gt;"",M150,IF(L150&lt;&gt;"",('01_Setup'!$B$6-L150)/365.25,"")))</f>
        <v/>
      </c>
      <c r="T150" s="25" t="str">
        <f t="shared" si="26"/>
        <v/>
      </c>
      <c r="U150" s="23"/>
      <c r="V150" s="25" t="str">
        <f>IF(OR(G150="",H150=""),"",IFERROR(VLOOKUP(G150&amp;"|"&amp;H150,'15_Lifecycle_Library'!$A$7:$K$35,6,FALSE),""))</f>
        <v/>
      </c>
      <c r="W150" s="27" t="str">
        <f>IF(V150="","",IFERROR(VLOOKUP(V150,'01_Setup'!$H$5:$I$9,2,FALSE),""))</f>
        <v/>
      </c>
      <c r="X150" s="27" t="str">
        <f>IF(C150="","",IF(OR(G150="",H150=""),'01_Setup'!$B$12,IFERROR(VLOOKUP(G150&amp;"|"&amp;H150,'15_Lifecycle_Library'!$A$7:$K$35,7,FALSE),'01_Setup'!$B$12)))</f>
        <v/>
      </c>
      <c r="Y150" s="25" t="str">
        <f>IF(T150="","",'01_Setup'!$B$5+ROUNDUP(T150,0))</f>
        <v/>
      </c>
      <c r="Z150" s="28" t="str">
        <f>IF(OR(U150="",Y150="",W150="",X150=""),"",U150*(1+W150)^(Y150-'01_Setup'!$B$5)*(1+X150))</f>
        <v/>
      </c>
      <c r="AA150" s="25" t="str">
        <f t="shared" si="27"/>
        <v/>
      </c>
      <c r="AB150" s="28" t="str">
        <f>IF(OR(U150="",AA150="",W150="",X150=""),"",U150*(1+W150)^(AA150-'01_Setup'!$B$5)*(1+X150))</f>
        <v/>
      </c>
      <c r="AC150" s="25" t="str">
        <f t="shared" si="28"/>
        <v/>
      </c>
      <c r="AD150" s="28" t="str">
        <f>IF(OR(U150="",AC150="",W150="",X150=""),"",U150*(1+W150)^(AC150-'01_Setup'!$B$5)*(1+X150))</f>
        <v/>
      </c>
      <c r="AE150" s="25" t="str">
        <f>IF(Y150="","",MAX(Y150+'01_Setup'!$B$10,'01_Setup'!$B$5))</f>
        <v/>
      </c>
      <c r="AF150" s="28" t="str">
        <f>IF(OR(U150="",AE150="",W150="",X150=""),"",U150*(1+W150)^(AE150-'01_Setup'!$B$5)*(1+X150))</f>
        <v/>
      </c>
      <c r="AG150" s="25" t="str">
        <f>IF(AA150="","",MAX(AA150+'01_Setup'!$B$10,'01_Setup'!$B$5))</f>
        <v/>
      </c>
      <c r="AH150" s="28" t="str">
        <f>IF(OR(U150="",AG150="",W150="",X150=""),"",U150*(1+W150)^(AG150-'01_Setup'!$B$5)*(1+X150))</f>
        <v/>
      </c>
      <c r="AI150" s="25" t="str">
        <f>IF(AC150="","",MAX(AC150+'01_Setup'!$B$10,'01_Setup'!$B$5))</f>
        <v/>
      </c>
      <c r="AJ150" s="28" t="str">
        <f>IF(OR(U150="",AI150="",W150="",X150=""),"",U150*(1+W150)^(AI150-'01_Setup'!$B$5)*(1+X150))</f>
        <v/>
      </c>
      <c r="AK150" s="25" t="str">
        <f>IF(Y150="","",Y150+'01_Setup'!$B$11)</f>
        <v/>
      </c>
      <c r="AL150" s="28" t="str">
        <f>IF(OR(U150="",AK150="",W150="",X150=""),"",U150*(1+W150)^(AK150-'01_Setup'!$B$5)*(1+X150))</f>
        <v/>
      </c>
      <c r="AM150" s="25" t="str">
        <f>IF(AA150="","",AA150+'01_Setup'!$B$11)</f>
        <v/>
      </c>
      <c r="AN150" s="28" t="str">
        <f>IF(OR(U150="",AM150="",W150="",X150=""),"",U150*(1+W150)^(AM150-'01_Setup'!$B$5)*(1+X150))</f>
        <v/>
      </c>
      <c r="AO150" s="25" t="str">
        <f>IF(AC150="","",AC150+'01_Setup'!$B$11)</f>
        <v/>
      </c>
      <c r="AP150" s="28" t="str">
        <f>IF(OR(U150="",AO150="",W150="",X150=""),"",U150*(1+W150)^(AO150-'01_Setup'!$B$5)*(1+X150))</f>
        <v/>
      </c>
      <c r="AQ150" s="22"/>
      <c r="AR150" s="25" t="str">
        <f>IF(OR(G150="",H150=""),"",IFERROR(VLOOKUP(G150&amp;"|"&amp;H150,'15_Lifecycle_Library'!$A$7:$K$35,5,FALSE),""))</f>
        <v/>
      </c>
      <c r="AS150" s="26" t="str">
        <f t="shared" si="29"/>
        <v/>
      </c>
      <c r="AT150" s="21"/>
      <c r="AU150" s="21"/>
      <c r="AV150" s="21"/>
    </row>
    <row r="151" spans="1:48">
      <c r="A151" s="25" t="str">
        <f t="shared" si="24"/>
        <v/>
      </c>
      <c r="B151" s="21"/>
      <c r="C151" s="21"/>
      <c r="D151" s="25" t="str">
        <f>IF(C151="","",IFERROR(VLOOKUP(C151,'01_Setup'!$B$19:$D$28,2,FALSE)&amp;"",""))</f>
        <v/>
      </c>
      <c r="E151" s="25" t="str">
        <f>IF(C151="","",IFERROR(VLOOKUP(C151,'01_Setup'!$B$19:$D$28,3,FALSE),""))</f>
        <v/>
      </c>
      <c r="F151" s="21"/>
      <c r="G151" s="21"/>
      <c r="H151" s="21"/>
      <c r="I151" s="21"/>
      <c r="J151" s="21"/>
      <c r="K151" s="21"/>
      <c r="L151" s="22"/>
      <c r="M151" s="21"/>
      <c r="N151" s="25" t="str">
        <f>IF(OR(G151="",H151=""),"",IFERROR(VLOOKUP(G151&amp;"|"&amp;H151,'15_Lifecycle_Library'!$A$7:$K$35,4,FALSE),""))</f>
        <v/>
      </c>
      <c r="O151" s="21"/>
      <c r="P151" s="25" t="str">
        <f t="shared" si="25"/>
        <v/>
      </c>
      <c r="Q151" s="21"/>
      <c r="R151" s="25" t="str">
        <f>IF(Q151="","",IFERROR(VLOOKUP(Q151,'16_Assumptions'!$A$15:$D$19,4,FALSE),0))</f>
        <v/>
      </c>
      <c r="S151" s="25" t="str">
        <f>IF(C151="","",IF(M151&lt;&gt;"",M151,IF(L151&lt;&gt;"",('01_Setup'!$B$6-L151)/365.25,"")))</f>
        <v/>
      </c>
      <c r="T151" s="25" t="str">
        <f t="shared" si="26"/>
        <v/>
      </c>
      <c r="U151" s="23"/>
      <c r="V151" s="25" t="str">
        <f>IF(OR(G151="",H151=""),"",IFERROR(VLOOKUP(G151&amp;"|"&amp;H151,'15_Lifecycle_Library'!$A$7:$K$35,6,FALSE),""))</f>
        <v/>
      </c>
      <c r="W151" s="27" t="str">
        <f>IF(V151="","",IFERROR(VLOOKUP(V151,'01_Setup'!$H$5:$I$9,2,FALSE),""))</f>
        <v/>
      </c>
      <c r="X151" s="27" t="str">
        <f>IF(C151="","",IF(OR(G151="",H151=""),'01_Setup'!$B$12,IFERROR(VLOOKUP(G151&amp;"|"&amp;H151,'15_Lifecycle_Library'!$A$7:$K$35,7,FALSE),'01_Setup'!$B$12)))</f>
        <v/>
      </c>
      <c r="Y151" s="25" t="str">
        <f>IF(T151="","",'01_Setup'!$B$5+ROUNDUP(T151,0))</f>
        <v/>
      </c>
      <c r="Z151" s="28" t="str">
        <f>IF(OR(U151="",Y151="",W151="",X151=""),"",U151*(1+W151)^(Y151-'01_Setup'!$B$5)*(1+X151))</f>
        <v/>
      </c>
      <c r="AA151" s="25" t="str">
        <f t="shared" si="27"/>
        <v/>
      </c>
      <c r="AB151" s="28" t="str">
        <f>IF(OR(U151="",AA151="",W151="",X151=""),"",U151*(1+W151)^(AA151-'01_Setup'!$B$5)*(1+X151))</f>
        <v/>
      </c>
      <c r="AC151" s="25" t="str">
        <f t="shared" si="28"/>
        <v/>
      </c>
      <c r="AD151" s="28" t="str">
        <f>IF(OR(U151="",AC151="",W151="",X151=""),"",U151*(1+W151)^(AC151-'01_Setup'!$B$5)*(1+X151))</f>
        <v/>
      </c>
      <c r="AE151" s="25" t="str">
        <f>IF(Y151="","",MAX(Y151+'01_Setup'!$B$10,'01_Setup'!$B$5))</f>
        <v/>
      </c>
      <c r="AF151" s="28" t="str">
        <f>IF(OR(U151="",AE151="",W151="",X151=""),"",U151*(1+W151)^(AE151-'01_Setup'!$B$5)*(1+X151))</f>
        <v/>
      </c>
      <c r="AG151" s="25" t="str">
        <f>IF(AA151="","",MAX(AA151+'01_Setup'!$B$10,'01_Setup'!$B$5))</f>
        <v/>
      </c>
      <c r="AH151" s="28" t="str">
        <f>IF(OR(U151="",AG151="",W151="",X151=""),"",U151*(1+W151)^(AG151-'01_Setup'!$B$5)*(1+X151))</f>
        <v/>
      </c>
      <c r="AI151" s="25" t="str">
        <f>IF(AC151="","",MAX(AC151+'01_Setup'!$B$10,'01_Setup'!$B$5))</f>
        <v/>
      </c>
      <c r="AJ151" s="28" t="str">
        <f>IF(OR(U151="",AI151="",W151="",X151=""),"",U151*(1+W151)^(AI151-'01_Setup'!$B$5)*(1+X151))</f>
        <v/>
      </c>
      <c r="AK151" s="25" t="str">
        <f>IF(Y151="","",Y151+'01_Setup'!$B$11)</f>
        <v/>
      </c>
      <c r="AL151" s="28" t="str">
        <f>IF(OR(U151="",AK151="",W151="",X151=""),"",U151*(1+W151)^(AK151-'01_Setup'!$B$5)*(1+X151))</f>
        <v/>
      </c>
      <c r="AM151" s="25" t="str">
        <f>IF(AA151="","",AA151+'01_Setup'!$B$11)</f>
        <v/>
      </c>
      <c r="AN151" s="28" t="str">
        <f>IF(OR(U151="",AM151="",W151="",X151=""),"",U151*(1+W151)^(AM151-'01_Setup'!$B$5)*(1+X151))</f>
        <v/>
      </c>
      <c r="AO151" s="25" t="str">
        <f>IF(AC151="","",AC151+'01_Setup'!$B$11)</f>
        <v/>
      </c>
      <c r="AP151" s="28" t="str">
        <f>IF(OR(U151="",AO151="",W151="",X151=""),"",U151*(1+W151)^(AO151-'01_Setup'!$B$5)*(1+X151))</f>
        <v/>
      </c>
      <c r="AQ151" s="22"/>
      <c r="AR151" s="25" t="str">
        <f>IF(OR(G151="",H151=""),"",IFERROR(VLOOKUP(G151&amp;"|"&amp;H151,'15_Lifecycle_Library'!$A$7:$K$35,5,FALSE),""))</f>
        <v/>
      </c>
      <c r="AS151" s="26" t="str">
        <f t="shared" si="29"/>
        <v/>
      </c>
      <c r="AT151" s="21"/>
      <c r="AU151" s="21"/>
      <c r="AV151" s="21"/>
    </row>
    <row r="152" spans="1:48">
      <c r="A152" s="25" t="str">
        <f t="shared" si="24"/>
        <v/>
      </c>
      <c r="B152" s="21"/>
      <c r="C152" s="21"/>
      <c r="D152" s="25" t="str">
        <f>IF(C152="","",IFERROR(VLOOKUP(C152,'01_Setup'!$B$19:$D$28,2,FALSE)&amp;"",""))</f>
        <v/>
      </c>
      <c r="E152" s="25" t="str">
        <f>IF(C152="","",IFERROR(VLOOKUP(C152,'01_Setup'!$B$19:$D$28,3,FALSE),""))</f>
        <v/>
      </c>
      <c r="F152" s="21"/>
      <c r="G152" s="21"/>
      <c r="H152" s="21"/>
      <c r="I152" s="21"/>
      <c r="J152" s="21"/>
      <c r="K152" s="21"/>
      <c r="L152" s="22"/>
      <c r="M152" s="21"/>
      <c r="N152" s="25" t="str">
        <f>IF(OR(G152="",H152=""),"",IFERROR(VLOOKUP(G152&amp;"|"&amp;H152,'15_Lifecycle_Library'!$A$7:$K$35,4,FALSE),""))</f>
        <v/>
      </c>
      <c r="O152" s="21"/>
      <c r="P152" s="25" t="str">
        <f t="shared" si="25"/>
        <v/>
      </c>
      <c r="Q152" s="21"/>
      <c r="R152" s="25" t="str">
        <f>IF(Q152="","",IFERROR(VLOOKUP(Q152,'16_Assumptions'!$A$15:$D$19,4,FALSE),0))</f>
        <v/>
      </c>
      <c r="S152" s="25" t="str">
        <f>IF(C152="","",IF(M152&lt;&gt;"",M152,IF(L152&lt;&gt;"",('01_Setup'!$B$6-L152)/365.25,"")))</f>
        <v/>
      </c>
      <c r="T152" s="25" t="str">
        <f t="shared" si="26"/>
        <v/>
      </c>
      <c r="U152" s="23"/>
      <c r="V152" s="25" t="str">
        <f>IF(OR(G152="",H152=""),"",IFERROR(VLOOKUP(G152&amp;"|"&amp;H152,'15_Lifecycle_Library'!$A$7:$K$35,6,FALSE),""))</f>
        <v/>
      </c>
      <c r="W152" s="27" t="str">
        <f>IF(V152="","",IFERROR(VLOOKUP(V152,'01_Setup'!$H$5:$I$9,2,FALSE),""))</f>
        <v/>
      </c>
      <c r="X152" s="27" t="str">
        <f>IF(C152="","",IF(OR(G152="",H152=""),'01_Setup'!$B$12,IFERROR(VLOOKUP(G152&amp;"|"&amp;H152,'15_Lifecycle_Library'!$A$7:$K$35,7,FALSE),'01_Setup'!$B$12)))</f>
        <v/>
      </c>
      <c r="Y152" s="25" t="str">
        <f>IF(T152="","",'01_Setup'!$B$5+ROUNDUP(T152,0))</f>
        <v/>
      </c>
      <c r="Z152" s="28" t="str">
        <f>IF(OR(U152="",Y152="",W152="",X152=""),"",U152*(1+W152)^(Y152-'01_Setup'!$B$5)*(1+X152))</f>
        <v/>
      </c>
      <c r="AA152" s="25" t="str">
        <f t="shared" si="27"/>
        <v/>
      </c>
      <c r="AB152" s="28" t="str">
        <f>IF(OR(U152="",AA152="",W152="",X152=""),"",U152*(1+W152)^(AA152-'01_Setup'!$B$5)*(1+X152))</f>
        <v/>
      </c>
      <c r="AC152" s="25" t="str">
        <f t="shared" si="28"/>
        <v/>
      </c>
      <c r="AD152" s="28" t="str">
        <f>IF(OR(U152="",AC152="",W152="",X152=""),"",U152*(1+W152)^(AC152-'01_Setup'!$B$5)*(1+X152))</f>
        <v/>
      </c>
      <c r="AE152" s="25" t="str">
        <f>IF(Y152="","",MAX(Y152+'01_Setup'!$B$10,'01_Setup'!$B$5))</f>
        <v/>
      </c>
      <c r="AF152" s="28" t="str">
        <f>IF(OR(U152="",AE152="",W152="",X152=""),"",U152*(1+W152)^(AE152-'01_Setup'!$B$5)*(1+X152))</f>
        <v/>
      </c>
      <c r="AG152" s="25" t="str">
        <f>IF(AA152="","",MAX(AA152+'01_Setup'!$B$10,'01_Setup'!$B$5))</f>
        <v/>
      </c>
      <c r="AH152" s="28" t="str">
        <f>IF(OR(U152="",AG152="",W152="",X152=""),"",U152*(1+W152)^(AG152-'01_Setup'!$B$5)*(1+X152))</f>
        <v/>
      </c>
      <c r="AI152" s="25" t="str">
        <f>IF(AC152="","",MAX(AC152+'01_Setup'!$B$10,'01_Setup'!$B$5))</f>
        <v/>
      </c>
      <c r="AJ152" s="28" t="str">
        <f>IF(OR(U152="",AI152="",W152="",X152=""),"",U152*(1+W152)^(AI152-'01_Setup'!$B$5)*(1+X152))</f>
        <v/>
      </c>
      <c r="AK152" s="25" t="str">
        <f>IF(Y152="","",Y152+'01_Setup'!$B$11)</f>
        <v/>
      </c>
      <c r="AL152" s="28" t="str">
        <f>IF(OR(U152="",AK152="",W152="",X152=""),"",U152*(1+W152)^(AK152-'01_Setup'!$B$5)*(1+X152))</f>
        <v/>
      </c>
      <c r="AM152" s="25" t="str">
        <f>IF(AA152="","",AA152+'01_Setup'!$B$11)</f>
        <v/>
      </c>
      <c r="AN152" s="28" t="str">
        <f>IF(OR(U152="",AM152="",W152="",X152=""),"",U152*(1+W152)^(AM152-'01_Setup'!$B$5)*(1+X152))</f>
        <v/>
      </c>
      <c r="AO152" s="25" t="str">
        <f>IF(AC152="","",AC152+'01_Setup'!$B$11)</f>
        <v/>
      </c>
      <c r="AP152" s="28" t="str">
        <f>IF(OR(U152="",AO152="",W152="",X152=""),"",U152*(1+W152)^(AO152-'01_Setup'!$B$5)*(1+X152))</f>
        <v/>
      </c>
      <c r="AQ152" s="22"/>
      <c r="AR152" s="25" t="str">
        <f>IF(OR(G152="",H152=""),"",IFERROR(VLOOKUP(G152&amp;"|"&amp;H152,'15_Lifecycle_Library'!$A$7:$K$35,5,FALSE),""))</f>
        <v/>
      </c>
      <c r="AS152" s="26" t="str">
        <f t="shared" si="29"/>
        <v/>
      </c>
      <c r="AT152" s="21"/>
      <c r="AU152" s="21"/>
      <c r="AV152" s="21"/>
    </row>
    <row r="153" spans="1:48">
      <c r="A153" s="25" t="str">
        <f t="shared" si="24"/>
        <v/>
      </c>
      <c r="B153" s="21"/>
      <c r="C153" s="21"/>
      <c r="D153" s="25" t="str">
        <f>IF(C153="","",IFERROR(VLOOKUP(C153,'01_Setup'!$B$19:$D$28,2,FALSE)&amp;"",""))</f>
        <v/>
      </c>
      <c r="E153" s="25" t="str">
        <f>IF(C153="","",IFERROR(VLOOKUP(C153,'01_Setup'!$B$19:$D$28,3,FALSE),""))</f>
        <v/>
      </c>
      <c r="F153" s="21"/>
      <c r="G153" s="21"/>
      <c r="H153" s="21"/>
      <c r="I153" s="21"/>
      <c r="J153" s="21"/>
      <c r="K153" s="21"/>
      <c r="L153" s="22"/>
      <c r="M153" s="21"/>
      <c r="N153" s="25" t="str">
        <f>IF(OR(G153="",H153=""),"",IFERROR(VLOOKUP(G153&amp;"|"&amp;H153,'15_Lifecycle_Library'!$A$7:$K$35,4,FALSE),""))</f>
        <v/>
      </c>
      <c r="O153" s="21"/>
      <c r="P153" s="25" t="str">
        <f t="shared" si="25"/>
        <v/>
      </c>
      <c r="Q153" s="21"/>
      <c r="R153" s="25" t="str">
        <f>IF(Q153="","",IFERROR(VLOOKUP(Q153,'16_Assumptions'!$A$15:$D$19,4,FALSE),0))</f>
        <v/>
      </c>
      <c r="S153" s="25" t="str">
        <f>IF(C153="","",IF(M153&lt;&gt;"",M153,IF(L153&lt;&gt;"",('01_Setup'!$B$6-L153)/365.25,"")))</f>
        <v/>
      </c>
      <c r="T153" s="25" t="str">
        <f t="shared" si="26"/>
        <v/>
      </c>
      <c r="U153" s="23"/>
      <c r="V153" s="25" t="str">
        <f>IF(OR(G153="",H153=""),"",IFERROR(VLOOKUP(G153&amp;"|"&amp;H153,'15_Lifecycle_Library'!$A$7:$K$35,6,FALSE),""))</f>
        <v/>
      </c>
      <c r="W153" s="27" t="str">
        <f>IF(V153="","",IFERROR(VLOOKUP(V153,'01_Setup'!$H$5:$I$9,2,FALSE),""))</f>
        <v/>
      </c>
      <c r="X153" s="27" t="str">
        <f>IF(C153="","",IF(OR(G153="",H153=""),'01_Setup'!$B$12,IFERROR(VLOOKUP(G153&amp;"|"&amp;H153,'15_Lifecycle_Library'!$A$7:$K$35,7,FALSE),'01_Setup'!$B$12)))</f>
        <v/>
      </c>
      <c r="Y153" s="25" t="str">
        <f>IF(T153="","",'01_Setup'!$B$5+ROUNDUP(T153,0))</f>
        <v/>
      </c>
      <c r="Z153" s="28" t="str">
        <f>IF(OR(U153="",Y153="",W153="",X153=""),"",U153*(1+W153)^(Y153-'01_Setup'!$B$5)*(1+X153))</f>
        <v/>
      </c>
      <c r="AA153" s="25" t="str">
        <f t="shared" si="27"/>
        <v/>
      </c>
      <c r="AB153" s="28" t="str">
        <f>IF(OR(U153="",AA153="",W153="",X153=""),"",U153*(1+W153)^(AA153-'01_Setup'!$B$5)*(1+X153))</f>
        <v/>
      </c>
      <c r="AC153" s="25" t="str">
        <f t="shared" si="28"/>
        <v/>
      </c>
      <c r="AD153" s="28" t="str">
        <f>IF(OR(U153="",AC153="",W153="",X153=""),"",U153*(1+W153)^(AC153-'01_Setup'!$B$5)*(1+X153))</f>
        <v/>
      </c>
      <c r="AE153" s="25" t="str">
        <f>IF(Y153="","",MAX(Y153+'01_Setup'!$B$10,'01_Setup'!$B$5))</f>
        <v/>
      </c>
      <c r="AF153" s="28" t="str">
        <f>IF(OR(U153="",AE153="",W153="",X153=""),"",U153*(1+W153)^(AE153-'01_Setup'!$B$5)*(1+X153))</f>
        <v/>
      </c>
      <c r="AG153" s="25" t="str">
        <f>IF(AA153="","",MAX(AA153+'01_Setup'!$B$10,'01_Setup'!$B$5))</f>
        <v/>
      </c>
      <c r="AH153" s="28" t="str">
        <f>IF(OR(U153="",AG153="",W153="",X153=""),"",U153*(1+W153)^(AG153-'01_Setup'!$B$5)*(1+X153))</f>
        <v/>
      </c>
      <c r="AI153" s="25" t="str">
        <f>IF(AC153="","",MAX(AC153+'01_Setup'!$B$10,'01_Setup'!$B$5))</f>
        <v/>
      </c>
      <c r="AJ153" s="28" t="str">
        <f>IF(OR(U153="",AI153="",W153="",X153=""),"",U153*(1+W153)^(AI153-'01_Setup'!$B$5)*(1+X153))</f>
        <v/>
      </c>
      <c r="AK153" s="25" t="str">
        <f>IF(Y153="","",Y153+'01_Setup'!$B$11)</f>
        <v/>
      </c>
      <c r="AL153" s="28" t="str">
        <f>IF(OR(U153="",AK153="",W153="",X153=""),"",U153*(1+W153)^(AK153-'01_Setup'!$B$5)*(1+X153))</f>
        <v/>
      </c>
      <c r="AM153" s="25" t="str">
        <f>IF(AA153="","",AA153+'01_Setup'!$B$11)</f>
        <v/>
      </c>
      <c r="AN153" s="28" t="str">
        <f>IF(OR(U153="",AM153="",W153="",X153=""),"",U153*(1+W153)^(AM153-'01_Setup'!$B$5)*(1+X153))</f>
        <v/>
      </c>
      <c r="AO153" s="25" t="str">
        <f>IF(AC153="","",AC153+'01_Setup'!$B$11)</f>
        <v/>
      </c>
      <c r="AP153" s="28" t="str">
        <f>IF(OR(U153="",AO153="",W153="",X153=""),"",U153*(1+W153)^(AO153-'01_Setup'!$B$5)*(1+X153))</f>
        <v/>
      </c>
      <c r="AQ153" s="22"/>
      <c r="AR153" s="25" t="str">
        <f>IF(OR(G153="",H153=""),"",IFERROR(VLOOKUP(G153&amp;"|"&amp;H153,'15_Lifecycle_Library'!$A$7:$K$35,5,FALSE),""))</f>
        <v/>
      </c>
      <c r="AS153" s="26" t="str">
        <f t="shared" si="29"/>
        <v/>
      </c>
      <c r="AT153" s="21"/>
      <c r="AU153" s="21"/>
      <c r="AV153" s="21"/>
    </row>
    <row r="154" spans="1:48">
      <c r="A154" s="25" t="str">
        <f t="shared" si="24"/>
        <v/>
      </c>
      <c r="B154" s="21"/>
      <c r="C154" s="21"/>
      <c r="D154" s="25" t="str">
        <f>IF(C154="","",IFERROR(VLOOKUP(C154,'01_Setup'!$B$19:$D$28,2,FALSE)&amp;"",""))</f>
        <v/>
      </c>
      <c r="E154" s="25" t="str">
        <f>IF(C154="","",IFERROR(VLOOKUP(C154,'01_Setup'!$B$19:$D$28,3,FALSE),""))</f>
        <v/>
      </c>
      <c r="F154" s="21"/>
      <c r="G154" s="21"/>
      <c r="H154" s="21"/>
      <c r="I154" s="21"/>
      <c r="J154" s="21"/>
      <c r="K154" s="21"/>
      <c r="L154" s="22"/>
      <c r="M154" s="21"/>
      <c r="N154" s="25" t="str">
        <f>IF(OR(G154="",H154=""),"",IFERROR(VLOOKUP(G154&amp;"|"&amp;H154,'15_Lifecycle_Library'!$A$7:$K$35,4,FALSE),""))</f>
        <v/>
      </c>
      <c r="O154" s="21"/>
      <c r="P154" s="25" t="str">
        <f t="shared" si="25"/>
        <v/>
      </c>
      <c r="Q154" s="21"/>
      <c r="R154" s="25" t="str">
        <f>IF(Q154="","",IFERROR(VLOOKUP(Q154,'16_Assumptions'!$A$15:$D$19,4,FALSE),0))</f>
        <v/>
      </c>
      <c r="S154" s="25" t="str">
        <f>IF(C154="","",IF(M154&lt;&gt;"",M154,IF(L154&lt;&gt;"",('01_Setup'!$B$6-L154)/365.25,"")))</f>
        <v/>
      </c>
      <c r="T154" s="25" t="str">
        <f t="shared" si="26"/>
        <v/>
      </c>
      <c r="U154" s="23"/>
      <c r="V154" s="25" t="str">
        <f>IF(OR(G154="",H154=""),"",IFERROR(VLOOKUP(G154&amp;"|"&amp;H154,'15_Lifecycle_Library'!$A$7:$K$35,6,FALSE),""))</f>
        <v/>
      </c>
      <c r="W154" s="27" t="str">
        <f>IF(V154="","",IFERROR(VLOOKUP(V154,'01_Setup'!$H$5:$I$9,2,FALSE),""))</f>
        <v/>
      </c>
      <c r="X154" s="27" t="str">
        <f>IF(C154="","",IF(OR(G154="",H154=""),'01_Setup'!$B$12,IFERROR(VLOOKUP(G154&amp;"|"&amp;H154,'15_Lifecycle_Library'!$A$7:$K$35,7,FALSE),'01_Setup'!$B$12)))</f>
        <v/>
      </c>
      <c r="Y154" s="25" t="str">
        <f>IF(T154="","",'01_Setup'!$B$5+ROUNDUP(T154,0))</f>
        <v/>
      </c>
      <c r="Z154" s="28" t="str">
        <f>IF(OR(U154="",Y154="",W154="",X154=""),"",U154*(1+W154)^(Y154-'01_Setup'!$B$5)*(1+X154))</f>
        <v/>
      </c>
      <c r="AA154" s="25" t="str">
        <f t="shared" si="27"/>
        <v/>
      </c>
      <c r="AB154" s="28" t="str">
        <f>IF(OR(U154="",AA154="",W154="",X154=""),"",U154*(1+W154)^(AA154-'01_Setup'!$B$5)*(1+X154))</f>
        <v/>
      </c>
      <c r="AC154" s="25" t="str">
        <f t="shared" si="28"/>
        <v/>
      </c>
      <c r="AD154" s="28" t="str">
        <f>IF(OR(U154="",AC154="",W154="",X154=""),"",U154*(1+W154)^(AC154-'01_Setup'!$B$5)*(1+X154))</f>
        <v/>
      </c>
      <c r="AE154" s="25" t="str">
        <f>IF(Y154="","",MAX(Y154+'01_Setup'!$B$10,'01_Setup'!$B$5))</f>
        <v/>
      </c>
      <c r="AF154" s="28" t="str">
        <f>IF(OR(U154="",AE154="",W154="",X154=""),"",U154*(1+W154)^(AE154-'01_Setup'!$B$5)*(1+X154))</f>
        <v/>
      </c>
      <c r="AG154" s="25" t="str">
        <f>IF(AA154="","",MAX(AA154+'01_Setup'!$B$10,'01_Setup'!$B$5))</f>
        <v/>
      </c>
      <c r="AH154" s="28" t="str">
        <f>IF(OR(U154="",AG154="",W154="",X154=""),"",U154*(1+W154)^(AG154-'01_Setup'!$B$5)*(1+X154))</f>
        <v/>
      </c>
      <c r="AI154" s="25" t="str">
        <f>IF(AC154="","",MAX(AC154+'01_Setup'!$B$10,'01_Setup'!$B$5))</f>
        <v/>
      </c>
      <c r="AJ154" s="28" t="str">
        <f>IF(OR(U154="",AI154="",W154="",X154=""),"",U154*(1+W154)^(AI154-'01_Setup'!$B$5)*(1+X154))</f>
        <v/>
      </c>
      <c r="AK154" s="25" t="str">
        <f>IF(Y154="","",Y154+'01_Setup'!$B$11)</f>
        <v/>
      </c>
      <c r="AL154" s="28" t="str">
        <f>IF(OR(U154="",AK154="",W154="",X154=""),"",U154*(1+W154)^(AK154-'01_Setup'!$B$5)*(1+X154))</f>
        <v/>
      </c>
      <c r="AM154" s="25" t="str">
        <f>IF(AA154="","",AA154+'01_Setup'!$B$11)</f>
        <v/>
      </c>
      <c r="AN154" s="28" t="str">
        <f>IF(OR(U154="",AM154="",W154="",X154=""),"",U154*(1+W154)^(AM154-'01_Setup'!$B$5)*(1+X154))</f>
        <v/>
      </c>
      <c r="AO154" s="25" t="str">
        <f>IF(AC154="","",AC154+'01_Setup'!$B$11)</f>
        <v/>
      </c>
      <c r="AP154" s="28" t="str">
        <f>IF(OR(U154="",AO154="",W154="",X154=""),"",U154*(1+W154)^(AO154-'01_Setup'!$B$5)*(1+X154))</f>
        <v/>
      </c>
      <c r="AQ154" s="22"/>
      <c r="AR154" s="25" t="str">
        <f>IF(OR(G154="",H154=""),"",IFERROR(VLOOKUP(G154&amp;"|"&amp;H154,'15_Lifecycle_Library'!$A$7:$K$35,5,FALSE),""))</f>
        <v/>
      </c>
      <c r="AS154" s="26" t="str">
        <f t="shared" si="29"/>
        <v/>
      </c>
      <c r="AT154" s="21"/>
      <c r="AU154" s="21"/>
      <c r="AV154" s="21"/>
    </row>
    <row r="155" spans="1:48">
      <c r="A155" s="25" t="str">
        <f t="shared" si="24"/>
        <v/>
      </c>
      <c r="B155" s="21"/>
      <c r="C155" s="21"/>
      <c r="D155" s="25" t="str">
        <f>IF(C155="","",IFERROR(VLOOKUP(C155,'01_Setup'!$B$19:$D$28,2,FALSE)&amp;"",""))</f>
        <v/>
      </c>
      <c r="E155" s="25" t="str">
        <f>IF(C155="","",IFERROR(VLOOKUP(C155,'01_Setup'!$B$19:$D$28,3,FALSE),""))</f>
        <v/>
      </c>
      <c r="F155" s="21"/>
      <c r="G155" s="21"/>
      <c r="H155" s="21"/>
      <c r="I155" s="21"/>
      <c r="J155" s="21"/>
      <c r="K155" s="21"/>
      <c r="L155" s="22"/>
      <c r="M155" s="21"/>
      <c r="N155" s="25" t="str">
        <f>IF(OR(G155="",H155=""),"",IFERROR(VLOOKUP(G155&amp;"|"&amp;H155,'15_Lifecycle_Library'!$A$7:$K$35,4,FALSE),""))</f>
        <v/>
      </c>
      <c r="O155" s="21"/>
      <c r="P155" s="25" t="str">
        <f t="shared" si="25"/>
        <v/>
      </c>
      <c r="Q155" s="21"/>
      <c r="R155" s="25" t="str">
        <f>IF(Q155="","",IFERROR(VLOOKUP(Q155,'16_Assumptions'!$A$15:$D$19,4,FALSE),0))</f>
        <v/>
      </c>
      <c r="S155" s="25" t="str">
        <f>IF(C155="","",IF(M155&lt;&gt;"",M155,IF(L155&lt;&gt;"",('01_Setup'!$B$6-L155)/365.25,"")))</f>
        <v/>
      </c>
      <c r="T155" s="25" t="str">
        <f t="shared" si="26"/>
        <v/>
      </c>
      <c r="U155" s="23"/>
      <c r="V155" s="25" t="str">
        <f>IF(OR(G155="",H155=""),"",IFERROR(VLOOKUP(G155&amp;"|"&amp;H155,'15_Lifecycle_Library'!$A$7:$K$35,6,FALSE),""))</f>
        <v/>
      </c>
      <c r="W155" s="27" t="str">
        <f>IF(V155="","",IFERROR(VLOOKUP(V155,'01_Setup'!$H$5:$I$9,2,FALSE),""))</f>
        <v/>
      </c>
      <c r="X155" s="27" t="str">
        <f>IF(C155="","",IF(OR(G155="",H155=""),'01_Setup'!$B$12,IFERROR(VLOOKUP(G155&amp;"|"&amp;H155,'15_Lifecycle_Library'!$A$7:$K$35,7,FALSE),'01_Setup'!$B$12)))</f>
        <v/>
      </c>
      <c r="Y155" s="25" t="str">
        <f>IF(T155="","",'01_Setup'!$B$5+ROUNDUP(T155,0))</f>
        <v/>
      </c>
      <c r="Z155" s="28" t="str">
        <f>IF(OR(U155="",Y155="",W155="",X155=""),"",U155*(1+W155)^(Y155-'01_Setup'!$B$5)*(1+X155))</f>
        <v/>
      </c>
      <c r="AA155" s="25" t="str">
        <f t="shared" si="27"/>
        <v/>
      </c>
      <c r="AB155" s="28" t="str">
        <f>IF(OR(U155="",AA155="",W155="",X155=""),"",U155*(1+W155)^(AA155-'01_Setup'!$B$5)*(1+X155))</f>
        <v/>
      </c>
      <c r="AC155" s="25" t="str">
        <f t="shared" si="28"/>
        <v/>
      </c>
      <c r="AD155" s="28" t="str">
        <f>IF(OR(U155="",AC155="",W155="",X155=""),"",U155*(1+W155)^(AC155-'01_Setup'!$B$5)*(1+X155))</f>
        <v/>
      </c>
      <c r="AE155" s="25" t="str">
        <f>IF(Y155="","",MAX(Y155+'01_Setup'!$B$10,'01_Setup'!$B$5))</f>
        <v/>
      </c>
      <c r="AF155" s="28" t="str">
        <f>IF(OR(U155="",AE155="",W155="",X155=""),"",U155*(1+W155)^(AE155-'01_Setup'!$B$5)*(1+X155))</f>
        <v/>
      </c>
      <c r="AG155" s="25" t="str">
        <f>IF(AA155="","",MAX(AA155+'01_Setup'!$B$10,'01_Setup'!$B$5))</f>
        <v/>
      </c>
      <c r="AH155" s="28" t="str">
        <f>IF(OR(U155="",AG155="",W155="",X155=""),"",U155*(1+W155)^(AG155-'01_Setup'!$B$5)*(1+X155))</f>
        <v/>
      </c>
      <c r="AI155" s="25" t="str">
        <f>IF(AC155="","",MAX(AC155+'01_Setup'!$B$10,'01_Setup'!$B$5))</f>
        <v/>
      </c>
      <c r="AJ155" s="28" t="str">
        <f>IF(OR(U155="",AI155="",W155="",X155=""),"",U155*(1+W155)^(AI155-'01_Setup'!$B$5)*(1+X155))</f>
        <v/>
      </c>
      <c r="AK155" s="25" t="str">
        <f>IF(Y155="","",Y155+'01_Setup'!$B$11)</f>
        <v/>
      </c>
      <c r="AL155" s="28" t="str">
        <f>IF(OR(U155="",AK155="",W155="",X155=""),"",U155*(1+W155)^(AK155-'01_Setup'!$B$5)*(1+X155))</f>
        <v/>
      </c>
      <c r="AM155" s="25" t="str">
        <f>IF(AA155="","",AA155+'01_Setup'!$B$11)</f>
        <v/>
      </c>
      <c r="AN155" s="28" t="str">
        <f>IF(OR(U155="",AM155="",W155="",X155=""),"",U155*(1+W155)^(AM155-'01_Setup'!$B$5)*(1+X155))</f>
        <v/>
      </c>
      <c r="AO155" s="25" t="str">
        <f>IF(AC155="","",AC155+'01_Setup'!$B$11)</f>
        <v/>
      </c>
      <c r="AP155" s="28" t="str">
        <f>IF(OR(U155="",AO155="",W155="",X155=""),"",U155*(1+W155)^(AO155-'01_Setup'!$B$5)*(1+X155))</f>
        <v/>
      </c>
      <c r="AQ155" s="22"/>
      <c r="AR155" s="25" t="str">
        <f>IF(OR(G155="",H155=""),"",IFERROR(VLOOKUP(G155&amp;"|"&amp;H155,'15_Lifecycle_Library'!$A$7:$K$35,5,FALSE),""))</f>
        <v/>
      </c>
      <c r="AS155" s="26" t="str">
        <f t="shared" si="29"/>
        <v/>
      </c>
      <c r="AT155" s="21"/>
      <c r="AU155" s="21"/>
      <c r="AV155" s="21"/>
    </row>
    <row r="156" spans="1:48">
      <c r="A156" s="25" t="str">
        <f t="shared" si="24"/>
        <v/>
      </c>
      <c r="B156" s="21"/>
      <c r="C156" s="21"/>
      <c r="D156" s="25" t="str">
        <f>IF(C156="","",IFERROR(VLOOKUP(C156,'01_Setup'!$B$19:$D$28,2,FALSE)&amp;"",""))</f>
        <v/>
      </c>
      <c r="E156" s="25" t="str">
        <f>IF(C156="","",IFERROR(VLOOKUP(C156,'01_Setup'!$B$19:$D$28,3,FALSE),""))</f>
        <v/>
      </c>
      <c r="F156" s="21"/>
      <c r="G156" s="21"/>
      <c r="H156" s="21"/>
      <c r="I156" s="21"/>
      <c r="J156" s="21"/>
      <c r="K156" s="21"/>
      <c r="L156" s="22"/>
      <c r="M156" s="21"/>
      <c r="N156" s="25" t="str">
        <f>IF(OR(G156="",H156=""),"",IFERROR(VLOOKUP(G156&amp;"|"&amp;H156,'15_Lifecycle_Library'!$A$7:$K$35,4,FALSE),""))</f>
        <v/>
      </c>
      <c r="O156" s="21"/>
      <c r="P156" s="25" t="str">
        <f t="shared" si="25"/>
        <v/>
      </c>
      <c r="Q156" s="21"/>
      <c r="R156" s="25" t="str">
        <f>IF(Q156="","",IFERROR(VLOOKUP(Q156,'16_Assumptions'!$A$15:$D$19,4,FALSE),0))</f>
        <v/>
      </c>
      <c r="S156" s="25" t="str">
        <f>IF(C156="","",IF(M156&lt;&gt;"",M156,IF(L156&lt;&gt;"",('01_Setup'!$B$6-L156)/365.25,"")))</f>
        <v/>
      </c>
      <c r="T156" s="25" t="str">
        <f t="shared" si="26"/>
        <v/>
      </c>
      <c r="U156" s="23"/>
      <c r="V156" s="25" t="str">
        <f>IF(OR(G156="",H156=""),"",IFERROR(VLOOKUP(G156&amp;"|"&amp;H156,'15_Lifecycle_Library'!$A$7:$K$35,6,FALSE),""))</f>
        <v/>
      </c>
      <c r="W156" s="27" t="str">
        <f>IF(V156="","",IFERROR(VLOOKUP(V156,'01_Setup'!$H$5:$I$9,2,FALSE),""))</f>
        <v/>
      </c>
      <c r="X156" s="27" t="str">
        <f>IF(C156="","",IF(OR(G156="",H156=""),'01_Setup'!$B$12,IFERROR(VLOOKUP(G156&amp;"|"&amp;H156,'15_Lifecycle_Library'!$A$7:$K$35,7,FALSE),'01_Setup'!$B$12)))</f>
        <v/>
      </c>
      <c r="Y156" s="25" t="str">
        <f>IF(T156="","",'01_Setup'!$B$5+ROUNDUP(T156,0))</f>
        <v/>
      </c>
      <c r="Z156" s="28" t="str">
        <f>IF(OR(U156="",Y156="",W156="",X156=""),"",U156*(1+W156)^(Y156-'01_Setup'!$B$5)*(1+X156))</f>
        <v/>
      </c>
      <c r="AA156" s="25" t="str">
        <f t="shared" si="27"/>
        <v/>
      </c>
      <c r="AB156" s="28" t="str">
        <f>IF(OR(U156="",AA156="",W156="",X156=""),"",U156*(1+W156)^(AA156-'01_Setup'!$B$5)*(1+X156))</f>
        <v/>
      </c>
      <c r="AC156" s="25" t="str">
        <f t="shared" si="28"/>
        <v/>
      </c>
      <c r="AD156" s="28" t="str">
        <f>IF(OR(U156="",AC156="",W156="",X156=""),"",U156*(1+W156)^(AC156-'01_Setup'!$B$5)*(1+X156))</f>
        <v/>
      </c>
      <c r="AE156" s="25" t="str">
        <f>IF(Y156="","",MAX(Y156+'01_Setup'!$B$10,'01_Setup'!$B$5))</f>
        <v/>
      </c>
      <c r="AF156" s="28" t="str">
        <f>IF(OR(U156="",AE156="",W156="",X156=""),"",U156*(1+W156)^(AE156-'01_Setup'!$B$5)*(1+X156))</f>
        <v/>
      </c>
      <c r="AG156" s="25" t="str">
        <f>IF(AA156="","",MAX(AA156+'01_Setup'!$B$10,'01_Setup'!$B$5))</f>
        <v/>
      </c>
      <c r="AH156" s="28" t="str">
        <f>IF(OR(U156="",AG156="",W156="",X156=""),"",U156*(1+W156)^(AG156-'01_Setup'!$B$5)*(1+X156))</f>
        <v/>
      </c>
      <c r="AI156" s="25" t="str">
        <f>IF(AC156="","",MAX(AC156+'01_Setup'!$B$10,'01_Setup'!$B$5))</f>
        <v/>
      </c>
      <c r="AJ156" s="28" t="str">
        <f>IF(OR(U156="",AI156="",W156="",X156=""),"",U156*(1+W156)^(AI156-'01_Setup'!$B$5)*(1+X156))</f>
        <v/>
      </c>
      <c r="AK156" s="25" t="str">
        <f>IF(Y156="","",Y156+'01_Setup'!$B$11)</f>
        <v/>
      </c>
      <c r="AL156" s="28" t="str">
        <f>IF(OR(U156="",AK156="",W156="",X156=""),"",U156*(1+W156)^(AK156-'01_Setup'!$B$5)*(1+X156))</f>
        <v/>
      </c>
      <c r="AM156" s="25" t="str">
        <f>IF(AA156="","",AA156+'01_Setup'!$B$11)</f>
        <v/>
      </c>
      <c r="AN156" s="28" t="str">
        <f>IF(OR(U156="",AM156="",W156="",X156=""),"",U156*(1+W156)^(AM156-'01_Setup'!$B$5)*(1+X156))</f>
        <v/>
      </c>
      <c r="AO156" s="25" t="str">
        <f>IF(AC156="","",AC156+'01_Setup'!$B$11)</f>
        <v/>
      </c>
      <c r="AP156" s="28" t="str">
        <f>IF(OR(U156="",AO156="",W156="",X156=""),"",U156*(1+W156)^(AO156-'01_Setup'!$B$5)*(1+X156))</f>
        <v/>
      </c>
      <c r="AQ156" s="22"/>
      <c r="AR156" s="25" t="str">
        <f>IF(OR(G156="",H156=""),"",IFERROR(VLOOKUP(G156&amp;"|"&amp;H156,'15_Lifecycle_Library'!$A$7:$K$35,5,FALSE),""))</f>
        <v/>
      </c>
      <c r="AS156" s="26" t="str">
        <f t="shared" si="29"/>
        <v/>
      </c>
      <c r="AT156" s="21"/>
      <c r="AU156" s="21"/>
      <c r="AV156" s="21"/>
    </row>
    <row r="157" spans="1:48">
      <c r="A157" s="25" t="str">
        <f t="shared" si="24"/>
        <v/>
      </c>
      <c r="B157" s="21"/>
      <c r="C157" s="21"/>
      <c r="D157" s="25" t="str">
        <f>IF(C157="","",IFERROR(VLOOKUP(C157,'01_Setup'!$B$19:$D$28,2,FALSE)&amp;"",""))</f>
        <v/>
      </c>
      <c r="E157" s="25" t="str">
        <f>IF(C157="","",IFERROR(VLOOKUP(C157,'01_Setup'!$B$19:$D$28,3,FALSE),""))</f>
        <v/>
      </c>
      <c r="F157" s="21"/>
      <c r="G157" s="21"/>
      <c r="H157" s="21"/>
      <c r="I157" s="21"/>
      <c r="J157" s="21"/>
      <c r="K157" s="21"/>
      <c r="L157" s="22"/>
      <c r="M157" s="21"/>
      <c r="N157" s="25" t="str">
        <f>IF(OR(G157="",H157=""),"",IFERROR(VLOOKUP(G157&amp;"|"&amp;H157,'15_Lifecycle_Library'!$A$7:$K$35,4,FALSE),""))</f>
        <v/>
      </c>
      <c r="O157" s="21"/>
      <c r="P157" s="25" t="str">
        <f t="shared" si="25"/>
        <v/>
      </c>
      <c r="Q157" s="21"/>
      <c r="R157" s="25" t="str">
        <f>IF(Q157="","",IFERROR(VLOOKUP(Q157,'16_Assumptions'!$A$15:$D$19,4,FALSE),0))</f>
        <v/>
      </c>
      <c r="S157" s="25" t="str">
        <f>IF(C157="","",IF(M157&lt;&gt;"",M157,IF(L157&lt;&gt;"",('01_Setup'!$B$6-L157)/365.25,"")))</f>
        <v/>
      </c>
      <c r="T157" s="25" t="str">
        <f t="shared" si="26"/>
        <v/>
      </c>
      <c r="U157" s="23"/>
      <c r="V157" s="25" t="str">
        <f>IF(OR(G157="",H157=""),"",IFERROR(VLOOKUP(G157&amp;"|"&amp;H157,'15_Lifecycle_Library'!$A$7:$K$35,6,FALSE),""))</f>
        <v/>
      </c>
      <c r="W157" s="27" t="str">
        <f>IF(V157="","",IFERROR(VLOOKUP(V157,'01_Setup'!$H$5:$I$9,2,FALSE),""))</f>
        <v/>
      </c>
      <c r="X157" s="27" t="str">
        <f>IF(C157="","",IF(OR(G157="",H157=""),'01_Setup'!$B$12,IFERROR(VLOOKUP(G157&amp;"|"&amp;H157,'15_Lifecycle_Library'!$A$7:$K$35,7,FALSE),'01_Setup'!$B$12)))</f>
        <v/>
      </c>
      <c r="Y157" s="25" t="str">
        <f>IF(T157="","",'01_Setup'!$B$5+ROUNDUP(T157,0))</f>
        <v/>
      </c>
      <c r="Z157" s="28" t="str">
        <f>IF(OR(U157="",Y157="",W157="",X157=""),"",U157*(1+W157)^(Y157-'01_Setup'!$B$5)*(1+X157))</f>
        <v/>
      </c>
      <c r="AA157" s="25" t="str">
        <f t="shared" si="27"/>
        <v/>
      </c>
      <c r="AB157" s="28" t="str">
        <f>IF(OR(U157="",AA157="",W157="",X157=""),"",U157*(1+W157)^(AA157-'01_Setup'!$B$5)*(1+X157))</f>
        <v/>
      </c>
      <c r="AC157" s="25" t="str">
        <f t="shared" si="28"/>
        <v/>
      </c>
      <c r="AD157" s="28" t="str">
        <f>IF(OR(U157="",AC157="",W157="",X157=""),"",U157*(1+W157)^(AC157-'01_Setup'!$B$5)*(1+X157))</f>
        <v/>
      </c>
      <c r="AE157" s="25" t="str">
        <f>IF(Y157="","",MAX(Y157+'01_Setup'!$B$10,'01_Setup'!$B$5))</f>
        <v/>
      </c>
      <c r="AF157" s="28" t="str">
        <f>IF(OR(U157="",AE157="",W157="",X157=""),"",U157*(1+W157)^(AE157-'01_Setup'!$B$5)*(1+X157))</f>
        <v/>
      </c>
      <c r="AG157" s="25" t="str">
        <f>IF(AA157="","",MAX(AA157+'01_Setup'!$B$10,'01_Setup'!$B$5))</f>
        <v/>
      </c>
      <c r="AH157" s="28" t="str">
        <f>IF(OR(U157="",AG157="",W157="",X157=""),"",U157*(1+W157)^(AG157-'01_Setup'!$B$5)*(1+X157))</f>
        <v/>
      </c>
      <c r="AI157" s="25" t="str">
        <f>IF(AC157="","",MAX(AC157+'01_Setup'!$B$10,'01_Setup'!$B$5))</f>
        <v/>
      </c>
      <c r="AJ157" s="28" t="str">
        <f>IF(OR(U157="",AI157="",W157="",X157=""),"",U157*(1+W157)^(AI157-'01_Setup'!$B$5)*(1+X157))</f>
        <v/>
      </c>
      <c r="AK157" s="25" t="str">
        <f>IF(Y157="","",Y157+'01_Setup'!$B$11)</f>
        <v/>
      </c>
      <c r="AL157" s="28" t="str">
        <f>IF(OR(U157="",AK157="",W157="",X157=""),"",U157*(1+W157)^(AK157-'01_Setup'!$B$5)*(1+X157))</f>
        <v/>
      </c>
      <c r="AM157" s="25" t="str">
        <f>IF(AA157="","",AA157+'01_Setup'!$B$11)</f>
        <v/>
      </c>
      <c r="AN157" s="28" t="str">
        <f>IF(OR(U157="",AM157="",W157="",X157=""),"",U157*(1+W157)^(AM157-'01_Setup'!$B$5)*(1+X157))</f>
        <v/>
      </c>
      <c r="AO157" s="25" t="str">
        <f>IF(AC157="","",AC157+'01_Setup'!$B$11)</f>
        <v/>
      </c>
      <c r="AP157" s="28" t="str">
        <f>IF(OR(U157="",AO157="",W157="",X157=""),"",U157*(1+W157)^(AO157-'01_Setup'!$B$5)*(1+X157))</f>
        <v/>
      </c>
      <c r="AQ157" s="22"/>
      <c r="AR157" s="25" t="str">
        <f>IF(OR(G157="",H157=""),"",IFERROR(VLOOKUP(G157&amp;"|"&amp;H157,'15_Lifecycle_Library'!$A$7:$K$35,5,FALSE),""))</f>
        <v/>
      </c>
      <c r="AS157" s="26" t="str">
        <f t="shared" si="29"/>
        <v/>
      </c>
      <c r="AT157" s="21"/>
      <c r="AU157" s="21"/>
      <c r="AV157" s="21"/>
    </row>
    <row r="158" spans="1:48">
      <c r="A158" s="25" t="str">
        <f t="shared" si="24"/>
        <v/>
      </c>
      <c r="B158" s="21"/>
      <c r="C158" s="21"/>
      <c r="D158" s="25" t="str">
        <f>IF(C158="","",IFERROR(VLOOKUP(C158,'01_Setup'!$B$19:$D$28,2,FALSE)&amp;"",""))</f>
        <v/>
      </c>
      <c r="E158" s="25" t="str">
        <f>IF(C158="","",IFERROR(VLOOKUP(C158,'01_Setup'!$B$19:$D$28,3,FALSE),""))</f>
        <v/>
      </c>
      <c r="F158" s="21"/>
      <c r="G158" s="21"/>
      <c r="H158" s="21"/>
      <c r="I158" s="21"/>
      <c r="J158" s="21"/>
      <c r="K158" s="21"/>
      <c r="L158" s="22"/>
      <c r="M158" s="21"/>
      <c r="N158" s="25" t="str">
        <f>IF(OR(G158="",H158=""),"",IFERROR(VLOOKUP(G158&amp;"|"&amp;H158,'15_Lifecycle_Library'!$A$7:$K$35,4,FALSE),""))</f>
        <v/>
      </c>
      <c r="O158" s="21"/>
      <c r="P158" s="25" t="str">
        <f t="shared" si="25"/>
        <v/>
      </c>
      <c r="Q158" s="21"/>
      <c r="R158" s="25" t="str">
        <f>IF(Q158="","",IFERROR(VLOOKUP(Q158,'16_Assumptions'!$A$15:$D$19,4,FALSE),0))</f>
        <v/>
      </c>
      <c r="S158" s="25" t="str">
        <f>IF(C158="","",IF(M158&lt;&gt;"",M158,IF(L158&lt;&gt;"",('01_Setup'!$B$6-L158)/365.25,"")))</f>
        <v/>
      </c>
      <c r="T158" s="25" t="str">
        <f t="shared" si="26"/>
        <v/>
      </c>
      <c r="U158" s="23"/>
      <c r="V158" s="25" t="str">
        <f>IF(OR(G158="",H158=""),"",IFERROR(VLOOKUP(G158&amp;"|"&amp;H158,'15_Lifecycle_Library'!$A$7:$K$35,6,FALSE),""))</f>
        <v/>
      </c>
      <c r="W158" s="27" t="str">
        <f>IF(V158="","",IFERROR(VLOOKUP(V158,'01_Setup'!$H$5:$I$9,2,FALSE),""))</f>
        <v/>
      </c>
      <c r="X158" s="27" t="str">
        <f>IF(C158="","",IF(OR(G158="",H158=""),'01_Setup'!$B$12,IFERROR(VLOOKUP(G158&amp;"|"&amp;H158,'15_Lifecycle_Library'!$A$7:$K$35,7,FALSE),'01_Setup'!$B$12)))</f>
        <v/>
      </c>
      <c r="Y158" s="25" t="str">
        <f>IF(T158="","",'01_Setup'!$B$5+ROUNDUP(T158,0))</f>
        <v/>
      </c>
      <c r="Z158" s="28" t="str">
        <f>IF(OR(U158="",Y158="",W158="",X158=""),"",U158*(1+W158)^(Y158-'01_Setup'!$B$5)*(1+X158))</f>
        <v/>
      </c>
      <c r="AA158" s="25" t="str">
        <f t="shared" si="27"/>
        <v/>
      </c>
      <c r="AB158" s="28" t="str">
        <f>IF(OR(U158="",AA158="",W158="",X158=""),"",U158*(1+W158)^(AA158-'01_Setup'!$B$5)*(1+X158))</f>
        <v/>
      </c>
      <c r="AC158" s="25" t="str">
        <f t="shared" si="28"/>
        <v/>
      </c>
      <c r="AD158" s="28" t="str">
        <f>IF(OR(U158="",AC158="",W158="",X158=""),"",U158*(1+W158)^(AC158-'01_Setup'!$B$5)*(1+X158))</f>
        <v/>
      </c>
      <c r="AE158" s="25" t="str">
        <f>IF(Y158="","",MAX(Y158+'01_Setup'!$B$10,'01_Setup'!$B$5))</f>
        <v/>
      </c>
      <c r="AF158" s="28" t="str">
        <f>IF(OR(U158="",AE158="",W158="",X158=""),"",U158*(1+W158)^(AE158-'01_Setup'!$B$5)*(1+X158))</f>
        <v/>
      </c>
      <c r="AG158" s="25" t="str">
        <f>IF(AA158="","",MAX(AA158+'01_Setup'!$B$10,'01_Setup'!$B$5))</f>
        <v/>
      </c>
      <c r="AH158" s="28" t="str">
        <f>IF(OR(U158="",AG158="",W158="",X158=""),"",U158*(1+W158)^(AG158-'01_Setup'!$B$5)*(1+X158))</f>
        <v/>
      </c>
      <c r="AI158" s="25" t="str">
        <f>IF(AC158="","",MAX(AC158+'01_Setup'!$B$10,'01_Setup'!$B$5))</f>
        <v/>
      </c>
      <c r="AJ158" s="28" t="str">
        <f>IF(OR(U158="",AI158="",W158="",X158=""),"",U158*(1+W158)^(AI158-'01_Setup'!$B$5)*(1+X158))</f>
        <v/>
      </c>
      <c r="AK158" s="25" t="str">
        <f>IF(Y158="","",Y158+'01_Setup'!$B$11)</f>
        <v/>
      </c>
      <c r="AL158" s="28" t="str">
        <f>IF(OR(U158="",AK158="",W158="",X158=""),"",U158*(1+W158)^(AK158-'01_Setup'!$B$5)*(1+X158))</f>
        <v/>
      </c>
      <c r="AM158" s="25" t="str">
        <f>IF(AA158="","",AA158+'01_Setup'!$B$11)</f>
        <v/>
      </c>
      <c r="AN158" s="28" t="str">
        <f>IF(OR(U158="",AM158="",W158="",X158=""),"",U158*(1+W158)^(AM158-'01_Setup'!$B$5)*(1+X158))</f>
        <v/>
      </c>
      <c r="AO158" s="25" t="str">
        <f>IF(AC158="","",AC158+'01_Setup'!$B$11)</f>
        <v/>
      </c>
      <c r="AP158" s="28" t="str">
        <f>IF(OR(U158="",AO158="",W158="",X158=""),"",U158*(1+W158)^(AO158-'01_Setup'!$B$5)*(1+X158))</f>
        <v/>
      </c>
      <c r="AQ158" s="22"/>
      <c r="AR158" s="25" t="str">
        <f>IF(OR(G158="",H158=""),"",IFERROR(VLOOKUP(G158&amp;"|"&amp;H158,'15_Lifecycle_Library'!$A$7:$K$35,5,FALSE),""))</f>
        <v/>
      </c>
      <c r="AS158" s="26" t="str">
        <f t="shared" si="29"/>
        <v/>
      </c>
      <c r="AT158" s="21"/>
      <c r="AU158" s="21"/>
      <c r="AV158" s="21"/>
    </row>
    <row r="159" spans="1:48">
      <c r="A159" s="25" t="str">
        <f t="shared" si="24"/>
        <v/>
      </c>
      <c r="B159" s="21"/>
      <c r="C159" s="21"/>
      <c r="D159" s="25" t="str">
        <f>IF(C159="","",IFERROR(VLOOKUP(C159,'01_Setup'!$B$19:$D$28,2,FALSE)&amp;"",""))</f>
        <v/>
      </c>
      <c r="E159" s="25" t="str">
        <f>IF(C159="","",IFERROR(VLOOKUP(C159,'01_Setup'!$B$19:$D$28,3,FALSE),""))</f>
        <v/>
      </c>
      <c r="F159" s="21"/>
      <c r="G159" s="21"/>
      <c r="H159" s="21"/>
      <c r="I159" s="21"/>
      <c r="J159" s="21"/>
      <c r="K159" s="21"/>
      <c r="L159" s="22"/>
      <c r="M159" s="21"/>
      <c r="N159" s="25" t="str">
        <f>IF(OR(G159="",H159=""),"",IFERROR(VLOOKUP(G159&amp;"|"&amp;H159,'15_Lifecycle_Library'!$A$7:$K$35,4,FALSE),""))</f>
        <v/>
      </c>
      <c r="O159" s="21"/>
      <c r="P159" s="25" t="str">
        <f t="shared" si="25"/>
        <v/>
      </c>
      <c r="Q159" s="21"/>
      <c r="R159" s="25" t="str">
        <f>IF(Q159="","",IFERROR(VLOOKUP(Q159,'16_Assumptions'!$A$15:$D$19,4,FALSE),0))</f>
        <v/>
      </c>
      <c r="S159" s="25" t="str">
        <f>IF(C159="","",IF(M159&lt;&gt;"",M159,IF(L159&lt;&gt;"",('01_Setup'!$B$6-L159)/365.25,"")))</f>
        <v/>
      </c>
      <c r="T159" s="25" t="str">
        <f t="shared" si="26"/>
        <v/>
      </c>
      <c r="U159" s="23"/>
      <c r="V159" s="25" t="str">
        <f>IF(OR(G159="",H159=""),"",IFERROR(VLOOKUP(G159&amp;"|"&amp;H159,'15_Lifecycle_Library'!$A$7:$K$35,6,FALSE),""))</f>
        <v/>
      </c>
      <c r="W159" s="27" t="str">
        <f>IF(V159="","",IFERROR(VLOOKUP(V159,'01_Setup'!$H$5:$I$9,2,FALSE),""))</f>
        <v/>
      </c>
      <c r="X159" s="27" t="str">
        <f>IF(C159="","",IF(OR(G159="",H159=""),'01_Setup'!$B$12,IFERROR(VLOOKUP(G159&amp;"|"&amp;H159,'15_Lifecycle_Library'!$A$7:$K$35,7,FALSE),'01_Setup'!$B$12)))</f>
        <v/>
      </c>
      <c r="Y159" s="25" t="str">
        <f>IF(T159="","",'01_Setup'!$B$5+ROUNDUP(T159,0))</f>
        <v/>
      </c>
      <c r="Z159" s="28" t="str">
        <f>IF(OR(U159="",Y159="",W159="",X159=""),"",U159*(1+W159)^(Y159-'01_Setup'!$B$5)*(1+X159))</f>
        <v/>
      </c>
      <c r="AA159" s="25" t="str">
        <f t="shared" si="27"/>
        <v/>
      </c>
      <c r="AB159" s="28" t="str">
        <f>IF(OR(U159="",AA159="",W159="",X159=""),"",U159*(1+W159)^(AA159-'01_Setup'!$B$5)*(1+X159))</f>
        <v/>
      </c>
      <c r="AC159" s="25" t="str">
        <f t="shared" si="28"/>
        <v/>
      </c>
      <c r="AD159" s="28" t="str">
        <f>IF(OR(U159="",AC159="",W159="",X159=""),"",U159*(1+W159)^(AC159-'01_Setup'!$B$5)*(1+X159))</f>
        <v/>
      </c>
      <c r="AE159" s="25" t="str">
        <f>IF(Y159="","",MAX(Y159+'01_Setup'!$B$10,'01_Setup'!$B$5))</f>
        <v/>
      </c>
      <c r="AF159" s="28" t="str">
        <f>IF(OR(U159="",AE159="",W159="",X159=""),"",U159*(1+W159)^(AE159-'01_Setup'!$B$5)*(1+X159))</f>
        <v/>
      </c>
      <c r="AG159" s="25" t="str">
        <f>IF(AA159="","",MAX(AA159+'01_Setup'!$B$10,'01_Setup'!$B$5))</f>
        <v/>
      </c>
      <c r="AH159" s="28" t="str">
        <f>IF(OR(U159="",AG159="",W159="",X159=""),"",U159*(1+W159)^(AG159-'01_Setup'!$B$5)*(1+X159))</f>
        <v/>
      </c>
      <c r="AI159" s="25" t="str">
        <f>IF(AC159="","",MAX(AC159+'01_Setup'!$B$10,'01_Setup'!$B$5))</f>
        <v/>
      </c>
      <c r="AJ159" s="28" t="str">
        <f>IF(OR(U159="",AI159="",W159="",X159=""),"",U159*(1+W159)^(AI159-'01_Setup'!$B$5)*(1+X159))</f>
        <v/>
      </c>
      <c r="AK159" s="25" t="str">
        <f>IF(Y159="","",Y159+'01_Setup'!$B$11)</f>
        <v/>
      </c>
      <c r="AL159" s="28" t="str">
        <f>IF(OR(U159="",AK159="",W159="",X159=""),"",U159*(1+W159)^(AK159-'01_Setup'!$B$5)*(1+X159))</f>
        <v/>
      </c>
      <c r="AM159" s="25" t="str">
        <f>IF(AA159="","",AA159+'01_Setup'!$B$11)</f>
        <v/>
      </c>
      <c r="AN159" s="28" t="str">
        <f>IF(OR(U159="",AM159="",W159="",X159=""),"",U159*(1+W159)^(AM159-'01_Setup'!$B$5)*(1+X159))</f>
        <v/>
      </c>
      <c r="AO159" s="25" t="str">
        <f>IF(AC159="","",AC159+'01_Setup'!$B$11)</f>
        <v/>
      </c>
      <c r="AP159" s="28" t="str">
        <f>IF(OR(U159="",AO159="",W159="",X159=""),"",U159*(1+W159)^(AO159-'01_Setup'!$B$5)*(1+X159))</f>
        <v/>
      </c>
      <c r="AQ159" s="22"/>
      <c r="AR159" s="25" t="str">
        <f>IF(OR(G159="",H159=""),"",IFERROR(VLOOKUP(G159&amp;"|"&amp;H159,'15_Lifecycle_Library'!$A$7:$K$35,5,FALSE),""))</f>
        <v/>
      </c>
      <c r="AS159" s="26" t="str">
        <f t="shared" si="29"/>
        <v/>
      </c>
      <c r="AT159" s="21"/>
      <c r="AU159" s="21"/>
      <c r="AV159" s="21"/>
    </row>
    <row r="160" spans="1:48">
      <c r="A160" s="25" t="str">
        <f t="shared" si="24"/>
        <v/>
      </c>
      <c r="B160" s="21"/>
      <c r="C160" s="21"/>
      <c r="D160" s="25" t="str">
        <f>IF(C160="","",IFERROR(VLOOKUP(C160,'01_Setup'!$B$19:$D$28,2,FALSE)&amp;"",""))</f>
        <v/>
      </c>
      <c r="E160" s="25" t="str">
        <f>IF(C160="","",IFERROR(VLOOKUP(C160,'01_Setup'!$B$19:$D$28,3,FALSE),""))</f>
        <v/>
      </c>
      <c r="F160" s="21"/>
      <c r="G160" s="21"/>
      <c r="H160" s="21"/>
      <c r="I160" s="21"/>
      <c r="J160" s="21"/>
      <c r="K160" s="21"/>
      <c r="L160" s="22"/>
      <c r="M160" s="21"/>
      <c r="N160" s="25" t="str">
        <f>IF(OR(G160="",H160=""),"",IFERROR(VLOOKUP(G160&amp;"|"&amp;H160,'15_Lifecycle_Library'!$A$7:$K$35,4,FALSE),""))</f>
        <v/>
      </c>
      <c r="O160" s="21"/>
      <c r="P160" s="25" t="str">
        <f t="shared" si="25"/>
        <v/>
      </c>
      <c r="Q160" s="21"/>
      <c r="R160" s="25" t="str">
        <f>IF(Q160="","",IFERROR(VLOOKUP(Q160,'16_Assumptions'!$A$15:$D$19,4,FALSE),0))</f>
        <v/>
      </c>
      <c r="S160" s="25" t="str">
        <f>IF(C160="","",IF(M160&lt;&gt;"",M160,IF(L160&lt;&gt;"",('01_Setup'!$B$6-L160)/365.25,"")))</f>
        <v/>
      </c>
      <c r="T160" s="25" t="str">
        <f t="shared" si="26"/>
        <v/>
      </c>
      <c r="U160" s="23"/>
      <c r="V160" s="25" t="str">
        <f>IF(OR(G160="",H160=""),"",IFERROR(VLOOKUP(G160&amp;"|"&amp;H160,'15_Lifecycle_Library'!$A$7:$K$35,6,FALSE),""))</f>
        <v/>
      </c>
      <c r="W160" s="27" t="str">
        <f>IF(V160="","",IFERROR(VLOOKUP(V160,'01_Setup'!$H$5:$I$9,2,FALSE),""))</f>
        <v/>
      </c>
      <c r="X160" s="27" t="str">
        <f>IF(C160="","",IF(OR(G160="",H160=""),'01_Setup'!$B$12,IFERROR(VLOOKUP(G160&amp;"|"&amp;H160,'15_Lifecycle_Library'!$A$7:$K$35,7,FALSE),'01_Setup'!$B$12)))</f>
        <v/>
      </c>
      <c r="Y160" s="25" t="str">
        <f>IF(T160="","",'01_Setup'!$B$5+ROUNDUP(T160,0))</f>
        <v/>
      </c>
      <c r="Z160" s="28" t="str">
        <f>IF(OR(U160="",Y160="",W160="",X160=""),"",U160*(1+W160)^(Y160-'01_Setup'!$B$5)*(1+X160))</f>
        <v/>
      </c>
      <c r="AA160" s="25" t="str">
        <f t="shared" si="27"/>
        <v/>
      </c>
      <c r="AB160" s="28" t="str">
        <f>IF(OR(U160="",AA160="",W160="",X160=""),"",U160*(1+W160)^(AA160-'01_Setup'!$B$5)*(1+X160))</f>
        <v/>
      </c>
      <c r="AC160" s="25" t="str">
        <f t="shared" si="28"/>
        <v/>
      </c>
      <c r="AD160" s="28" t="str">
        <f>IF(OR(U160="",AC160="",W160="",X160=""),"",U160*(1+W160)^(AC160-'01_Setup'!$B$5)*(1+X160))</f>
        <v/>
      </c>
      <c r="AE160" s="25" t="str">
        <f>IF(Y160="","",MAX(Y160+'01_Setup'!$B$10,'01_Setup'!$B$5))</f>
        <v/>
      </c>
      <c r="AF160" s="28" t="str">
        <f>IF(OR(U160="",AE160="",W160="",X160=""),"",U160*(1+W160)^(AE160-'01_Setup'!$B$5)*(1+X160))</f>
        <v/>
      </c>
      <c r="AG160" s="25" t="str">
        <f>IF(AA160="","",MAX(AA160+'01_Setup'!$B$10,'01_Setup'!$B$5))</f>
        <v/>
      </c>
      <c r="AH160" s="28" t="str">
        <f>IF(OR(U160="",AG160="",W160="",X160=""),"",U160*(1+W160)^(AG160-'01_Setup'!$B$5)*(1+X160))</f>
        <v/>
      </c>
      <c r="AI160" s="25" t="str">
        <f>IF(AC160="","",MAX(AC160+'01_Setup'!$B$10,'01_Setup'!$B$5))</f>
        <v/>
      </c>
      <c r="AJ160" s="28" t="str">
        <f>IF(OR(U160="",AI160="",W160="",X160=""),"",U160*(1+W160)^(AI160-'01_Setup'!$B$5)*(1+X160))</f>
        <v/>
      </c>
      <c r="AK160" s="25" t="str">
        <f>IF(Y160="","",Y160+'01_Setup'!$B$11)</f>
        <v/>
      </c>
      <c r="AL160" s="28" t="str">
        <f>IF(OR(U160="",AK160="",W160="",X160=""),"",U160*(1+W160)^(AK160-'01_Setup'!$B$5)*(1+X160))</f>
        <v/>
      </c>
      <c r="AM160" s="25" t="str">
        <f>IF(AA160="","",AA160+'01_Setup'!$B$11)</f>
        <v/>
      </c>
      <c r="AN160" s="28" t="str">
        <f>IF(OR(U160="",AM160="",W160="",X160=""),"",U160*(1+W160)^(AM160-'01_Setup'!$B$5)*(1+X160))</f>
        <v/>
      </c>
      <c r="AO160" s="25" t="str">
        <f>IF(AC160="","",AC160+'01_Setup'!$B$11)</f>
        <v/>
      </c>
      <c r="AP160" s="28" t="str">
        <f>IF(OR(U160="",AO160="",W160="",X160=""),"",U160*(1+W160)^(AO160-'01_Setup'!$B$5)*(1+X160))</f>
        <v/>
      </c>
      <c r="AQ160" s="22"/>
      <c r="AR160" s="25" t="str">
        <f>IF(OR(G160="",H160=""),"",IFERROR(VLOOKUP(G160&amp;"|"&amp;H160,'15_Lifecycle_Library'!$A$7:$K$35,5,FALSE),""))</f>
        <v/>
      </c>
      <c r="AS160" s="26" t="str">
        <f t="shared" si="29"/>
        <v/>
      </c>
      <c r="AT160" s="21"/>
      <c r="AU160" s="21"/>
      <c r="AV160" s="21"/>
    </row>
    <row r="161" spans="1:48">
      <c r="A161" s="25" t="str">
        <f t="shared" si="24"/>
        <v/>
      </c>
      <c r="B161" s="21"/>
      <c r="C161" s="21"/>
      <c r="D161" s="25" t="str">
        <f>IF(C161="","",IFERROR(VLOOKUP(C161,'01_Setup'!$B$19:$D$28,2,FALSE)&amp;"",""))</f>
        <v/>
      </c>
      <c r="E161" s="25" t="str">
        <f>IF(C161="","",IFERROR(VLOOKUP(C161,'01_Setup'!$B$19:$D$28,3,FALSE),""))</f>
        <v/>
      </c>
      <c r="F161" s="21"/>
      <c r="G161" s="21"/>
      <c r="H161" s="21"/>
      <c r="I161" s="21"/>
      <c r="J161" s="21"/>
      <c r="K161" s="21"/>
      <c r="L161" s="22"/>
      <c r="M161" s="21"/>
      <c r="N161" s="25" t="str">
        <f>IF(OR(G161="",H161=""),"",IFERROR(VLOOKUP(G161&amp;"|"&amp;H161,'15_Lifecycle_Library'!$A$7:$K$35,4,FALSE),""))</f>
        <v/>
      </c>
      <c r="O161" s="21"/>
      <c r="P161" s="25" t="str">
        <f t="shared" si="25"/>
        <v/>
      </c>
      <c r="Q161" s="21"/>
      <c r="R161" s="25" t="str">
        <f>IF(Q161="","",IFERROR(VLOOKUP(Q161,'16_Assumptions'!$A$15:$D$19,4,FALSE),0))</f>
        <v/>
      </c>
      <c r="S161" s="25" t="str">
        <f>IF(C161="","",IF(M161&lt;&gt;"",M161,IF(L161&lt;&gt;"",('01_Setup'!$B$6-L161)/365.25,"")))</f>
        <v/>
      </c>
      <c r="T161" s="25" t="str">
        <f t="shared" si="26"/>
        <v/>
      </c>
      <c r="U161" s="23"/>
      <c r="V161" s="25" t="str">
        <f>IF(OR(G161="",H161=""),"",IFERROR(VLOOKUP(G161&amp;"|"&amp;H161,'15_Lifecycle_Library'!$A$7:$K$35,6,FALSE),""))</f>
        <v/>
      </c>
      <c r="W161" s="27" t="str">
        <f>IF(V161="","",IFERROR(VLOOKUP(V161,'01_Setup'!$H$5:$I$9,2,FALSE),""))</f>
        <v/>
      </c>
      <c r="X161" s="27" t="str">
        <f>IF(C161="","",IF(OR(G161="",H161=""),'01_Setup'!$B$12,IFERROR(VLOOKUP(G161&amp;"|"&amp;H161,'15_Lifecycle_Library'!$A$7:$K$35,7,FALSE),'01_Setup'!$B$12)))</f>
        <v/>
      </c>
      <c r="Y161" s="25" t="str">
        <f>IF(T161="","",'01_Setup'!$B$5+ROUNDUP(T161,0))</f>
        <v/>
      </c>
      <c r="Z161" s="28" t="str">
        <f>IF(OR(U161="",Y161="",W161="",X161=""),"",U161*(1+W161)^(Y161-'01_Setup'!$B$5)*(1+X161))</f>
        <v/>
      </c>
      <c r="AA161" s="25" t="str">
        <f t="shared" si="27"/>
        <v/>
      </c>
      <c r="AB161" s="28" t="str">
        <f>IF(OR(U161="",AA161="",W161="",X161=""),"",U161*(1+W161)^(AA161-'01_Setup'!$B$5)*(1+X161))</f>
        <v/>
      </c>
      <c r="AC161" s="25" t="str">
        <f t="shared" si="28"/>
        <v/>
      </c>
      <c r="AD161" s="28" t="str">
        <f>IF(OR(U161="",AC161="",W161="",X161=""),"",U161*(1+W161)^(AC161-'01_Setup'!$B$5)*(1+X161))</f>
        <v/>
      </c>
      <c r="AE161" s="25" t="str">
        <f>IF(Y161="","",MAX(Y161+'01_Setup'!$B$10,'01_Setup'!$B$5))</f>
        <v/>
      </c>
      <c r="AF161" s="28" t="str">
        <f>IF(OR(U161="",AE161="",W161="",X161=""),"",U161*(1+W161)^(AE161-'01_Setup'!$B$5)*(1+X161))</f>
        <v/>
      </c>
      <c r="AG161" s="25" t="str">
        <f>IF(AA161="","",MAX(AA161+'01_Setup'!$B$10,'01_Setup'!$B$5))</f>
        <v/>
      </c>
      <c r="AH161" s="28" t="str">
        <f>IF(OR(U161="",AG161="",W161="",X161=""),"",U161*(1+W161)^(AG161-'01_Setup'!$B$5)*(1+X161))</f>
        <v/>
      </c>
      <c r="AI161" s="25" t="str">
        <f>IF(AC161="","",MAX(AC161+'01_Setup'!$B$10,'01_Setup'!$B$5))</f>
        <v/>
      </c>
      <c r="AJ161" s="28" t="str">
        <f>IF(OR(U161="",AI161="",W161="",X161=""),"",U161*(1+W161)^(AI161-'01_Setup'!$B$5)*(1+X161))</f>
        <v/>
      </c>
      <c r="AK161" s="25" t="str">
        <f>IF(Y161="","",Y161+'01_Setup'!$B$11)</f>
        <v/>
      </c>
      <c r="AL161" s="28" t="str">
        <f>IF(OR(U161="",AK161="",W161="",X161=""),"",U161*(1+W161)^(AK161-'01_Setup'!$B$5)*(1+X161))</f>
        <v/>
      </c>
      <c r="AM161" s="25" t="str">
        <f>IF(AA161="","",AA161+'01_Setup'!$B$11)</f>
        <v/>
      </c>
      <c r="AN161" s="28" t="str">
        <f>IF(OR(U161="",AM161="",W161="",X161=""),"",U161*(1+W161)^(AM161-'01_Setup'!$B$5)*(1+X161))</f>
        <v/>
      </c>
      <c r="AO161" s="25" t="str">
        <f>IF(AC161="","",AC161+'01_Setup'!$B$11)</f>
        <v/>
      </c>
      <c r="AP161" s="28" t="str">
        <f>IF(OR(U161="",AO161="",W161="",X161=""),"",U161*(1+W161)^(AO161-'01_Setup'!$B$5)*(1+X161))</f>
        <v/>
      </c>
      <c r="AQ161" s="22"/>
      <c r="AR161" s="25" t="str">
        <f>IF(OR(G161="",H161=""),"",IFERROR(VLOOKUP(G161&amp;"|"&amp;H161,'15_Lifecycle_Library'!$A$7:$K$35,5,FALSE),""))</f>
        <v/>
      </c>
      <c r="AS161" s="26" t="str">
        <f t="shared" si="29"/>
        <v/>
      </c>
      <c r="AT161" s="21"/>
      <c r="AU161" s="21"/>
      <c r="AV161" s="21"/>
    </row>
    <row r="162" spans="1:48">
      <c r="A162" s="25" t="str">
        <f t="shared" si="24"/>
        <v/>
      </c>
      <c r="B162" s="21"/>
      <c r="C162" s="21"/>
      <c r="D162" s="25" t="str">
        <f>IF(C162="","",IFERROR(VLOOKUP(C162,'01_Setup'!$B$19:$D$28,2,FALSE)&amp;"",""))</f>
        <v/>
      </c>
      <c r="E162" s="25" t="str">
        <f>IF(C162="","",IFERROR(VLOOKUP(C162,'01_Setup'!$B$19:$D$28,3,FALSE),""))</f>
        <v/>
      </c>
      <c r="F162" s="21"/>
      <c r="G162" s="21"/>
      <c r="H162" s="21"/>
      <c r="I162" s="21"/>
      <c r="J162" s="21"/>
      <c r="K162" s="21"/>
      <c r="L162" s="22"/>
      <c r="M162" s="21"/>
      <c r="N162" s="25" t="str">
        <f>IF(OR(G162="",H162=""),"",IFERROR(VLOOKUP(G162&amp;"|"&amp;H162,'15_Lifecycle_Library'!$A$7:$K$35,4,FALSE),""))</f>
        <v/>
      </c>
      <c r="O162" s="21"/>
      <c r="P162" s="25" t="str">
        <f t="shared" si="25"/>
        <v/>
      </c>
      <c r="Q162" s="21"/>
      <c r="R162" s="25" t="str">
        <f>IF(Q162="","",IFERROR(VLOOKUP(Q162,'16_Assumptions'!$A$15:$D$19,4,FALSE),0))</f>
        <v/>
      </c>
      <c r="S162" s="25" t="str">
        <f>IF(C162="","",IF(M162&lt;&gt;"",M162,IF(L162&lt;&gt;"",('01_Setup'!$B$6-L162)/365.25,"")))</f>
        <v/>
      </c>
      <c r="T162" s="25" t="str">
        <f t="shared" si="26"/>
        <v/>
      </c>
      <c r="U162" s="23"/>
      <c r="V162" s="25" t="str">
        <f>IF(OR(G162="",H162=""),"",IFERROR(VLOOKUP(G162&amp;"|"&amp;H162,'15_Lifecycle_Library'!$A$7:$K$35,6,FALSE),""))</f>
        <v/>
      </c>
      <c r="W162" s="27" t="str">
        <f>IF(V162="","",IFERROR(VLOOKUP(V162,'01_Setup'!$H$5:$I$9,2,FALSE),""))</f>
        <v/>
      </c>
      <c r="X162" s="27" t="str">
        <f>IF(C162="","",IF(OR(G162="",H162=""),'01_Setup'!$B$12,IFERROR(VLOOKUP(G162&amp;"|"&amp;H162,'15_Lifecycle_Library'!$A$7:$K$35,7,FALSE),'01_Setup'!$B$12)))</f>
        <v/>
      </c>
      <c r="Y162" s="25" t="str">
        <f>IF(T162="","",'01_Setup'!$B$5+ROUNDUP(T162,0))</f>
        <v/>
      </c>
      <c r="Z162" s="28" t="str">
        <f>IF(OR(U162="",Y162="",W162="",X162=""),"",U162*(1+W162)^(Y162-'01_Setup'!$B$5)*(1+X162))</f>
        <v/>
      </c>
      <c r="AA162" s="25" t="str">
        <f t="shared" si="27"/>
        <v/>
      </c>
      <c r="AB162" s="28" t="str">
        <f>IF(OR(U162="",AA162="",W162="",X162=""),"",U162*(1+W162)^(AA162-'01_Setup'!$B$5)*(1+X162))</f>
        <v/>
      </c>
      <c r="AC162" s="25" t="str">
        <f t="shared" si="28"/>
        <v/>
      </c>
      <c r="AD162" s="28" t="str">
        <f>IF(OR(U162="",AC162="",W162="",X162=""),"",U162*(1+W162)^(AC162-'01_Setup'!$B$5)*(1+X162))</f>
        <v/>
      </c>
      <c r="AE162" s="25" t="str">
        <f>IF(Y162="","",MAX(Y162+'01_Setup'!$B$10,'01_Setup'!$B$5))</f>
        <v/>
      </c>
      <c r="AF162" s="28" t="str">
        <f>IF(OR(U162="",AE162="",W162="",X162=""),"",U162*(1+W162)^(AE162-'01_Setup'!$B$5)*(1+X162))</f>
        <v/>
      </c>
      <c r="AG162" s="25" t="str">
        <f>IF(AA162="","",MAX(AA162+'01_Setup'!$B$10,'01_Setup'!$B$5))</f>
        <v/>
      </c>
      <c r="AH162" s="28" t="str">
        <f>IF(OR(U162="",AG162="",W162="",X162=""),"",U162*(1+W162)^(AG162-'01_Setup'!$B$5)*(1+X162))</f>
        <v/>
      </c>
      <c r="AI162" s="25" t="str">
        <f>IF(AC162="","",MAX(AC162+'01_Setup'!$B$10,'01_Setup'!$B$5))</f>
        <v/>
      </c>
      <c r="AJ162" s="28" t="str">
        <f>IF(OR(U162="",AI162="",W162="",X162=""),"",U162*(1+W162)^(AI162-'01_Setup'!$B$5)*(1+X162))</f>
        <v/>
      </c>
      <c r="AK162" s="25" t="str">
        <f>IF(Y162="","",Y162+'01_Setup'!$B$11)</f>
        <v/>
      </c>
      <c r="AL162" s="28" t="str">
        <f>IF(OR(U162="",AK162="",W162="",X162=""),"",U162*(1+W162)^(AK162-'01_Setup'!$B$5)*(1+X162))</f>
        <v/>
      </c>
      <c r="AM162" s="25" t="str">
        <f>IF(AA162="","",AA162+'01_Setup'!$B$11)</f>
        <v/>
      </c>
      <c r="AN162" s="28" t="str">
        <f>IF(OR(U162="",AM162="",W162="",X162=""),"",U162*(1+W162)^(AM162-'01_Setup'!$B$5)*(1+X162))</f>
        <v/>
      </c>
      <c r="AO162" s="25" t="str">
        <f>IF(AC162="","",AC162+'01_Setup'!$B$11)</f>
        <v/>
      </c>
      <c r="AP162" s="28" t="str">
        <f>IF(OR(U162="",AO162="",W162="",X162=""),"",U162*(1+W162)^(AO162-'01_Setup'!$B$5)*(1+X162))</f>
        <v/>
      </c>
      <c r="AQ162" s="22"/>
      <c r="AR162" s="25" t="str">
        <f>IF(OR(G162="",H162=""),"",IFERROR(VLOOKUP(G162&amp;"|"&amp;H162,'15_Lifecycle_Library'!$A$7:$K$35,5,FALSE),""))</f>
        <v/>
      </c>
      <c r="AS162" s="26" t="str">
        <f t="shared" si="29"/>
        <v/>
      </c>
      <c r="AT162" s="21"/>
      <c r="AU162" s="21"/>
      <c r="AV162" s="21"/>
    </row>
    <row r="163" spans="1:48">
      <c r="A163" s="25" t="str">
        <f t="shared" si="24"/>
        <v/>
      </c>
      <c r="B163" s="21"/>
      <c r="C163" s="21"/>
      <c r="D163" s="25" t="str">
        <f>IF(C163="","",IFERROR(VLOOKUP(C163,'01_Setup'!$B$19:$D$28,2,FALSE)&amp;"",""))</f>
        <v/>
      </c>
      <c r="E163" s="25" t="str">
        <f>IF(C163="","",IFERROR(VLOOKUP(C163,'01_Setup'!$B$19:$D$28,3,FALSE),""))</f>
        <v/>
      </c>
      <c r="F163" s="21"/>
      <c r="G163" s="21"/>
      <c r="H163" s="21"/>
      <c r="I163" s="21"/>
      <c r="J163" s="21"/>
      <c r="K163" s="21"/>
      <c r="L163" s="22"/>
      <c r="M163" s="21"/>
      <c r="N163" s="25" t="str">
        <f>IF(OR(G163="",H163=""),"",IFERROR(VLOOKUP(G163&amp;"|"&amp;H163,'15_Lifecycle_Library'!$A$7:$K$35,4,FALSE),""))</f>
        <v/>
      </c>
      <c r="O163" s="21"/>
      <c r="P163" s="25" t="str">
        <f t="shared" si="25"/>
        <v/>
      </c>
      <c r="Q163" s="21"/>
      <c r="R163" s="25" t="str">
        <f>IF(Q163="","",IFERROR(VLOOKUP(Q163,'16_Assumptions'!$A$15:$D$19,4,FALSE),0))</f>
        <v/>
      </c>
      <c r="S163" s="25" t="str">
        <f>IF(C163="","",IF(M163&lt;&gt;"",M163,IF(L163&lt;&gt;"",('01_Setup'!$B$6-L163)/365.25,"")))</f>
        <v/>
      </c>
      <c r="T163" s="25" t="str">
        <f t="shared" si="26"/>
        <v/>
      </c>
      <c r="U163" s="23"/>
      <c r="V163" s="25" t="str">
        <f>IF(OR(G163="",H163=""),"",IFERROR(VLOOKUP(G163&amp;"|"&amp;H163,'15_Lifecycle_Library'!$A$7:$K$35,6,FALSE),""))</f>
        <v/>
      </c>
      <c r="W163" s="27" t="str">
        <f>IF(V163="","",IFERROR(VLOOKUP(V163,'01_Setup'!$H$5:$I$9,2,FALSE),""))</f>
        <v/>
      </c>
      <c r="X163" s="27" t="str">
        <f>IF(C163="","",IF(OR(G163="",H163=""),'01_Setup'!$B$12,IFERROR(VLOOKUP(G163&amp;"|"&amp;H163,'15_Lifecycle_Library'!$A$7:$K$35,7,FALSE),'01_Setup'!$B$12)))</f>
        <v/>
      </c>
      <c r="Y163" s="25" t="str">
        <f>IF(T163="","",'01_Setup'!$B$5+ROUNDUP(T163,0))</f>
        <v/>
      </c>
      <c r="Z163" s="28" t="str">
        <f>IF(OR(U163="",Y163="",W163="",X163=""),"",U163*(1+W163)^(Y163-'01_Setup'!$B$5)*(1+X163))</f>
        <v/>
      </c>
      <c r="AA163" s="25" t="str">
        <f t="shared" si="27"/>
        <v/>
      </c>
      <c r="AB163" s="28" t="str">
        <f>IF(OR(U163="",AA163="",W163="",X163=""),"",U163*(1+W163)^(AA163-'01_Setup'!$B$5)*(1+X163))</f>
        <v/>
      </c>
      <c r="AC163" s="25" t="str">
        <f t="shared" si="28"/>
        <v/>
      </c>
      <c r="AD163" s="28" t="str">
        <f>IF(OR(U163="",AC163="",W163="",X163=""),"",U163*(1+W163)^(AC163-'01_Setup'!$B$5)*(1+X163))</f>
        <v/>
      </c>
      <c r="AE163" s="25" t="str">
        <f>IF(Y163="","",MAX(Y163+'01_Setup'!$B$10,'01_Setup'!$B$5))</f>
        <v/>
      </c>
      <c r="AF163" s="28" t="str">
        <f>IF(OR(U163="",AE163="",W163="",X163=""),"",U163*(1+W163)^(AE163-'01_Setup'!$B$5)*(1+X163))</f>
        <v/>
      </c>
      <c r="AG163" s="25" t="str">
        <f>IF(AA163="","",MAX(AA163+'01_Setup'!$B$10,'01_Setup'!$B$5))</f>
        <v/>
      </c>
      <c r="AH163" s="28" t="str">
        <f>IF(OR(U163="",AG163="",W163="",X163=""),"",U163*(1+W163)^(AG163-'01_Setup'!$B$5)*(1+X163))</f>
        <v/>
      </c>
      <c r="AI163" s="25" t="str">
        <f>IF(AC163="","",MAX(AC163+'01_Setup'!$B$10,'01_Setup'!$B$5))</f>
        <v/>
      </c>
      <c r="AJ163" s="28" t="str">
        <f>IF(OR(U163="",AI163="",W163="",X163=""),"",U163*(1+W163)^(AI163-'01_Setup'!$B$5)*(1+X163))</f>
        <v/>
      </c>
      <c r="AK163" s="25" t="str">
        <f>IF(Y163="","",Y163+'01_Setup'!$B$11)</f>
        <v/>
      </c>
      <c r="AL163" s="28" t="str">
        <f>IF(OR(U163="",AK163="",W163="",X163=""),"",U163*(1+W163)^(AK163-'01_Setup'!$B$5)*(1+X163))</f>
        <v/>
      </c>
      <c r="AM163" s="25" t="str">
        <f>IF(AA163="","",AA163+'01_Setup'!$B$11)</f>
        <v/>
      </c>
      <c r="AN163" s="28" t="str">
        <f>IF(OR(U163="",AM163="",W163="",X163=""),"",U163*(1+W163)^(AM163-'01_Setup'!$B$5)*(1+X163))</f>
        <v/>
      </c>
      <c r="AO163" s="25" t="str">
        <f>IF(AC163="","",AC163+'01_Setup'!$B$11)</f>
        <v/>
      </c>
      <c r="AP163" s="28" t="str">
        <f>IF(OR(U163="",AO163="",W163="",X163=""),"",U163*(1+W163)^(AO163-'01_Setup'!$B$5)*(1+X163))</f>
        <v/>
      </c>
      <c r="AQ163" s="22"/>
      <c r="AR163" s="25" t="str">
        <f>IF(OR(G163="",H163=""),"",IFERROR(VLOOKUP(G163&amp;"|"&amp;H163,'15_Lifecycle_Library'!$A$7:$K$35,5,FALSE),""))</f>
        <v/>
      </c>
      <c r="AS163" s="26" t="str">
        <f t="shared" si="29"/>
        <v/>
      </c>
      <c r="AT163" s="21"/>
      <c r="AU163" s="21"/>
      <c r="AV163" s="21"/>
    </row>
    <row r="164" spans="1:48">
      <c r="A164" s="25" t="str">
        <f t="shared" si="24"/>
        <v/>
      </c>
      <c r="B164" s="21"/>
      <c r="C164" s="21"/>
      <c r="D164" s="25" t="str">
        <f>IF(C164="","",IFERROR(VLOOKUP(C164,'01_Setup'!$B$19:$D$28,2,FALSE)&amp;"",""))</f>
        <v/>
      </c>
      <c r="E164" s="25" t="str">
        <f>IF(C164="","",IFERROR(VLOOKUP(C164,'01_Setup'!$B$19:$D$28,3,FALSE),""))</f>
        <v/>
      </c>
      <c r="F164" s="21"/>
      <c r="G164" s="21"/>
      <c r="H164" s="21"/>
      <c r="I164" s="21"/>
      <c r="J164" s="21"/>
      <c r="K164" s="21"/>
      <c r="L164" s="22"/>
      <c r="M164" s="21"/>
      <c r="N164" s="25" t="str">
        <f>IF(OR(G164="",H164=""),"",IFERROR(VLOOKUP(G164&amp;"|"&amp;H164,'15_Lifecycle_Library'!$A$7:$K$35,4,FALSE),""))</f>
        <v/>
      </c>
      <c r="O164" s="21"/>
      <c r="P164" s="25" t="str">
        <f t="shared" si="25"/>
        <v/>
      </c>
      <c r="Q164" s="21"/>
      <c r="R164" s="25" t="str">
        <f>IF(Q164="","",IFERROR(VLOOKUP(Q164,'16_Assumptions'!$A$15:$D$19,4,FALSE),0))</f>
        <v/>
      </c>
      <c r="S164" s="25" t="str">
        <f>IF(C164="","",IF(M164&lt;&gt;"",M164,IF(L164&lt;&gt;"",('01_Setup'!$B$6-L164)/365.25,"")))</f>
        <v/>
      </c>
      <c r="T164" s="25" t="str">
        <f t="shared" si="26"/>
        <v/>
      </c>
      <c r="U164" s="23"/>
      <c r="V164" s="25" t="str">
        <f>IF(OR(G164="",H164=""),"",IFERROR(VLOOKUP(G164&amp;"|"&amp;H164,'15_Lifecycle_Library'!$A$7:$K$35,6,FALSE),""))</f>
        <v/>
      </c>
      <c r="W164" s="27" t="str">
        <f>IF(V164="","",IFERROR(VLOOKUP(V164,'01_Setup'!$H$5:$I$9,2,FALSE),""))</f>
        <v/>
      </c>
      <c r="X164" s="27" t="str">
        <f>IF(C164="","",IF(OR(G164="",H164=""),'01_Setup'!$B$12,IFERROR(VLOOKUP(G164&amp;"|"&amp;H164,'15_Lifecycle_Library'!$A$7:$K$35,7,FALSE),'01_Setup'!$B$12)))</f>
        <v/>
      </c>
      <c r="Y164" s="25" t="str">
        <f>IF(T164="","",'01_Setup'!$B$5+ROUNDUP(T164,0))</f>
        <v/>
      </c>
      <c r="Z164" s="28" t="str">
        <f>IF(OR(U164="",Y164="",W164="",X164=""),"",U164*(1+W164)^(Y164-'01_Setup'!$B$5)*(1+X164))</f>
        <v/>
      </c>
      <c r="AA164" s="25" t="str">
        <f t="shared" si="27"/>
        <v/>
      </c>
      <c r="AB164" s="28" t="str">
        <f>IF(OR(U164="",AA164="",W164="",X164=""),"",U164*(1+W164)^(AA164-'01_Setup'!$B$5)*(1+X164))</f>
        <v/>
      </c>
      <c r="AC164" s="25" t="str">
        <f t="shared" si="28"/>
        <v/>
      </c>
      <c r="AD164" s="28" t="str">
        <f>IF(OR(U164="",AC164="",W164="",X164=""),"",U164*(1+W164)^(AC164-'01_Setup'!$B$5)*(1+X164))</f>
        <v/>
      </c>
      <c r="AE164" s="25" t="str">
        <f>IF(Y164="","",MAX(Y164+'01_Setup'!$B$10,'01_Setup'!$B$5))</f>
        <v/>
      </c>
      <c r="AF164" s="28" t="str">
        <f>IF(OR(U164="",AE164="",W164="",X164=""),"",U164*(1+W164)^(AE164-'01_Setup'!$B$5)*(1+X164))</f>
        <v/>
      </c>
      <c r="AG164" s="25" t="str">
        <f>IF(AA164="","",MAX(AA164+'01_Setup'!$B$10,'01_Setup'!$B$5))</f>
        <v/>
      </c>
      <c r="AH164" s="28" t="str">
        <f>IF(OR(U164="",AG164="",W164="",X164=""),"",U164*(1+W164)^(AG164-'01_Setup'!$B$5)*(1+X164))</f>
        <v/>
      </c>
      <c r="AI164" s="25" t="str">
        <f>IF(AC164="","",MAX(AC164+'01_Setup'!$B$10,'01_Setup'!$B$5))</f>
        <v/>
      </c>
      <c r="AJ164" s="28" t="str">
        <f>IF(OR(U164="",AI164="",W164="",X164=""),"",U164*(1+W164)^(AI164-'01_Setup'!$B$5)*(1+X164))</f>
        <v/>
      </c>
      <c r="AK164" s="25" t="str">
        <f>IF(Y164="","",Y164+'01_Setup'!$B$11)</f>
        <v/>
      </c>
      <c r="AL164" s="28" t="str">
        <f>IF(OR(U164="",AK164="",W164="",X164=""),"",U164*(1+W164)^(AK164-'01_Setup'!$B$5)*(1+X164))</f>
        <v/>
      </c>
      <c r="AM164" s="25" t="str">
        <f>IF(AA164="","",AA164+'01_Setup'!$B$11)</f>
        <v/>
      </c>
      <c r="AN164" s="28" t="str">
        <f>IF(OR(U164="",AM164="",W164="",X164=""),"",U164*(1+W164)^(AM164-'01_Setup'!$B$5)*(1+X164))</f>
        <v/>
      </c>
      <c r="AO164" s="25" t="str">
        <f>IF(AC164="","",AC164+'01_Setup'!$B$11)</f>
        <v/>
      </c>
      <c r="AP164" s="28" t="str">
        <f>IF(OR(U164="",AO164="",W164="",X164=""),"",U164*(1+W164)^(AO164-'01_Setup'!$B$5)*(1+X164))</f>
        <v/>
      </c>
      <c r="AQ164" s="22"/>
      <c r="AR164" s="25" t="str">
        <f>IF(OR(G164="",H164=""),"",IFERROR(VLOOKUP(G164&amp;"|"&amp;H164,'15_Lifecycle_Library'!$A$7:$K$35,5,FALSE),""))</f>
        <v/>
      </c>
      <c r="AS164" s="26" t="str">
        <f t="shared" si="29"/>
        <v/>
      </c>
      <c r="AT164" s="21"/>
      <c r="AU164" s="21"/>
      <c r="AV164" s="21"/>
    </row>
    <row r="165" spans="1:48">
      <c r="A165" s="25" t="str">
        <f t="shared" si="24"/>
        <v/>
      </c>
      <c r="B165" s="21"/>
      <c r="C165" s="21"/>
      <c r="D165" s="25" t="str">
        <f>IF(C165="","",IFERROR(VLOOKUP(C165,'01_Setup'!$B$19:$D$28,2,FALSE)&amp;"",""))</f>
        <v/>
      </c>
      <c r="E165" s="25" t="str">
        <f>IF(C165="","",IFERROR(VLOOKUP(C165,'01_Setup'!$B$19:$D$28,3,FALSE),""))</f>
        <v/>
      </c>
      <c r="F165" s="21"/>
      <c r="G165" s="21"/>
      <c r="H165" s="21"/>
      <c r="I165" s="21"/>
      <c r="J165" s="21"/>
      <c r="K165" s="21"/>
      <c r="L165" s="22"/>
      <c r="M165" s="21"/>
      <c r="N165" s="25" t="str">
        <f>IF(OR(G165="",H165=""),"",IFERROR(VLOOKUP(G165&amp;"|"&amp;H165,'15_Lifecycle_Library'!$A$7:$K$35,4,FALSE),""))</f>
        <v/>
      </c>
      <c r="O165" s="21"/>
      <c r="P165" s="25" t="str">
        <f t="shared" si="25"/>
        <v/>
      </c>
      <c r="Q165" s="21"/>
      <c r="R165" s="25" t="str">
        <f>IF(Q165="","",IFERROR(VLOOKUP(Q165,'16_Assumptions'!$A$15:$D$19,4,FALSE),0))</f>
        <v/>
      </c>
      <c r="S165" s="25" t="str">
        <f>IF(C165="","",IF(M165&lt;&gt;"",M165,IF(L165&lt;&gt;"",('01_Setup'!$B$6-L165)/365.25,"")))</f>
        <v/>
      </c>
      <c r="T165" s="25" t="str">
        <f t="shared" si="26"/>
        <v/>
      </c>
      <c r="U165" s="23"/>
      <c r="V165" s="25" t="str">
        <f>IF(OR(G165="",H165=""),"",IFERROR(VLOOKUP(G165&amp;"|"&amp;H165,'15_Lifecycle_Library'!$A$7:$K$35,6,FALSE),""))</f>
        <v/>
      </c>
      <c r="W165" s="27" t="str">
        <f>IF(V165="","",IFERROR(VLOOKUP(V165,'01_Setup'!$H$5:$I$9,2,FALSE),""))</f>
        <v/>
      </c>
      <c r="X165" s="27" t="str">
        <f>IF(C165="","",IF(OR(G165="",H165=""),'01_Setup'!$B$12,IFERROR(VLOOKUP(G165&amp;"|"&amp;H165,'15_Lifecycle_Library'!$A$7:$K$35,7,FALSE),'01_Setup'!$B$12)))</f>
        <v/>
      </c>
      <c r="Y165" s="25" t="str">
        <f>IF(T165="","",'01_Setup'!$B$5+ROUNDUP(T165,0))</f>
        <v/>
      </c>
      <c r="Z165" s="28" t="str">
        <f>IF(OR(U165="",Y165="",W165="",X165=""),"",U165*(1+W165)^(Y165-'01_Setup'!$B$5)*(1+X165))</f>
        <v/>
      </c>
      <c r="AA165" s="25" t="str">
        <f t="shared" si="27"/>
        <v/>
      </c>
      <c r="AB165" s="28" t="str">
        <f>IF(OR(U165="",AA165="",W165="",X165=""),"",U165*(1+W165)^(AA165-'01_Setup'!$B$5)*(1+X165))</f>
        <v/>
      </c>
      <c r="AC165" s="25" t="str">
        <f t="shared" si="28"/>
        <v/>
      </c>
      <c r="AD165" s="28" t="str">
        <f>IF(OR(U165="",AC165="",W165="",X165=""),"",U165*(1+W165)^(AC165-'01_Setup'!$B$5)*(1+X165))</f>
        <v/>
      </c>
      <c r="AE165" s="25" t="str">
        <f>IF(Y165="","",MAX(Y165+'01_Setup'!$B$10,'01_Setup'!$B$5))</f>
        <v/>
      </c>
      <c r="AF165" s="28" t="str">
        <f>IF(OR(U165="",AE165="",W165="",X165=""),"",U165*(1+W165)^(AE165-'01_Setup'!$B$5)*(1+X165))</f>
        <v/>
      </c>
      <c r="AG165" s="25" t="str">
        <f>IF(AA165="","",MAX(AA165+'01_Setup'!$B$10,'01_Setup'!$B$5))</f>
        <v/>
      </c>
      <c r="AH165" s="28" t="str">
        <f>IF(OR(U165="",AG165="",W165="",X165=""),"",U165*(1+W165)^(AG165-'01_Setup'!$B$5)*(1+X165))</f>
        <v/>
      </c>
      <c r="AI165" s="25" t="str">
        <f>IF(AC165="","",MAX(AC165+'01_Setup'!$B$10,'01_Setup'!$B$5))</f>
        <v/>
      </c>
      <c r="AJ165" s="28" t="str">
        <f>IF(OR(U165="",AI165="",W165="",X165=""),"",U165*(1+W165)^(AI165-'01_Setup'!$B$5)*(1+X165))</f>
        <v/>
      </c>
      <c r="AK165" s="25" t="str">
        <f>IF(Y165="","",Y165+'01_Setup'!$B$11)</f>
        <v/>
      </c>
      <c r="AL165" s="28" t="str">
        <f>IF(OR(U165="",AK165="",W165="",X165=""),"",U165*(1+W165)^(AK165-'01_Setup'!$B$5)*(1+X165))</f>
        <v/>
      </c>
      <c r="AM165" s="25" t="str">
        <f>IF(AA165="","",AA165+'01_Setup'!$B$11)</f>
        <v/>
      </c>
      <c r="AN165" s="28" t="str">
        <f>IF(OR(U165="",AM165="",W165="",X165=""),"",U165*(1+W165)^(AM165-'01_Setup'!$B$5)*(1+X165))</f>
        <v/>
      </c>
      <c r="AO165" s="25" t="str">
        <f>IF(AC165="","",AC165+'01_Setup'!$B$11)</f>
        <v/>
      </c>
      <c r="AP165" s="28" t="str">
        <f>IF(OR(U165="",AO165="",W165="",X165=""),"",U165*(1+W165)^(AO165-'01_Setup'!$B$5)*(1+X165))</f>
        <v/>
      </c>
      <c r="AQ165" s="22"/>
      <c r="AR165" s="25" t="str">
        <f>IF(OR(G165="",H165=""),"",IFERROR(VLOOKUP(G165&amp;"|"&amp;H165,'15_Lifecycle_Library'!$A$7:$K$35,5,FALSE),""))</f>
        <v/>
      </c>
      <c r="AS165" s="26" t="str">
        <f t="shared" si="29"/>
        <v/>
      </c>
      <c r="AT165" s="21"/>
      <c r="AU165" s="21"/>
      <c r="AV165" s="21"/>
    </row>
    <row r="166" spans="1:48">
      <c r="A166" s="25" t="str">
        <f t="shared" si="24"/>
        <v/>
      </c>
      <c r="B166" s="21"/>
      <c r="C166" s="21"/>
      <c r="D166" s="25" t="str">
        <f>IF(C166="","",IFERROR(VLOOKUP(C166,'01_Setup'!$B$19:$D$28,2,FALSE)&amp;"",""))</f>
        <v/>
      </c>
      <c r="E166" s="25" t="str">
        <f>IF(C166="","",IFERROR(VLOOKUP(C166,'01_Setup'!$B$19:$D$28,3,FALSE),""))</f>
        <v/>
      </c>
      <c r="F166" s="21"/>
      <c r="G166" s="21"/>
      <c r="H166" s="21"/>
      <c r="I166" s="21"/>
      <c r="J166" s="21"/>
      <c r="K166" s="21"/>
      <c r="L166" s="22"/>
      <c r="M166" s="21"/>
      <c r="N166" s="25" t="str">
        <f>IF(OR(G166="",H166=""),"",IFERROR(VLOOKUP(G166&amp;"|"&amp;H166,'15_Lifecycle_Library'!$A$7:$K$35,4,FALSE),""))</f>
        <v/>
      </c>
      <c r="O166" s="21"/>
      <c r="P166" s="25" t="str">
        <f t="shared" si="25"/>
        <v/>
      </c>
      <c r="Q166" s="21"/>
      <c r="R166" s="25" t="str">
        <f>IF(Q166="","",IFERROR(VLOOKUP(Q166,'16_Assumptions'!$A$15:$D$19,4,FALSE),0))</f>
        <v/>
      </c>
      <c r="S166" s="25" t="str">
        <f>IF(C166="","",IF(M166&lt;&gt;"",M166,IF(L166&lt;&gt;"",('01_Setup'!$B$6-L166)/365.25,"")))</f>
        <v/>
      </c>
      <c r="T166" s="25" t="str">
        <f t="shared" si="26"/>
        <v/>
      </c>
      <c r="U166" s="23"/>
      <c r="V166" s="25" t="str">
        <f>IF(OR(G166="",H166=""),"",IFERROR(VLOOKUP(G166&amp;"|"&amp;H166,'15_Lifecycle_Library'!$A$7:$K$35,6,FALSE),""))</f>
        <v/>
      </c>
      <c r="W166" s="27" t="str">
        <f>IF(V166="","",IFERROR(VLOOKUP(V166,'01_Setup'!$H$5:$I$9,2,FALSE),""))</f>
        <v/>
      </c>
      <c r="X166" s="27" t="str">
        <f>IF(C166="","",IF(OR(G166="",H166=""),'01_Setup'!$B$12,IFERROR(VLOOKUP(G166&amp;"|"&amp;H166,'15_Lifecycle_Library'!$A$7:$K$35,7,FALSE),'01_Setup'!$B$12)))</f>
        <v/>
      </c>
      <c r="Y166" s="25" t="str">
        <f>IF(T166="","",'01_Setup'!$B$5+ROUNDUP(T166,0))</f>
        <v/>
      </c>
      <c r="Z166" s="28" t="str">
        <f>IF(OR(U166="",Y166="",W166="",X166=""),"",U166*(1+W166)^(Y166-'01_Setup'!$B$5)*(1+X166))</f>
        <v/>
      </c>
      <c r="AA166" s="25" t="str">
        <f t="shared" si="27"/>
        <v/>
      </c>
      <c r="AB166" s="28" t="str">
        <f>IF(OR(U166="",AA166="",W166="",X166=""),"",U166*(1+W166)^(AA166-'01_Setup'!$B$5)*(1+X166))</f>
        <v/>
      </c>
      <c r="AC166" s="25" t="str">
        <f t="shared" si="28"/>
        <v/>
      </c>
      <c r="AD166" s="28" t="str">
        <f>IF(OR(U166="",AC166="",W166="",X166=""),"",U166*(1+W166)^(AC166-'01_Setup'!$B$5)*(1+X166))</f>
        <v/>
      </c>
      <c r="AE166" s="25" t="str">
        <f>IF(Y166="","",MAX(Y166+'01_Setup'!$B$10,'01_Setup'!$B$5))</f>
        <v/>
      </c>
      <c r="AF166" s="28" t="str">
        <f>IF(OR(U166="",AE166="",W166="",X166=""),"",U166*(1+W166)^(AE166-'01_Setup'!$B$5)*(1+X166))</f>
        <v/>
      </c>
      <c r="AG166" s="25" t="str">
        <f>IF(AA166="","",MAX(AA166+'01_Setup'!$B$10,'01_Setup'!$B$5))</f>
        <v/>
      </c>
      <c r="AH166" s="28" t="str">
        <f>IF(OR(U166="",AG166="",W166="",X166=""),"",U166*(1+W166)^(AG166-'01_Setup'!$B$5)*(1+X166))</f>
        <v/>
      </c>
      <c r="AI166" s="25" t="str">
        <f>IF(AC166="","",MAX(AC166+'01_Setup'!$B$10,'01_Setup'!$B$5))</f>
        <v/>
      </c>
      <c r="AJ166" s="28" t="str">
        <f>IF(OR(U166="",AI166="",W166="",X166=""),"",U166*(1+W166)^(AI166-'01_Setup'!$B$5)*(1+X166))</f>
        <v/>
      </c>
      <c r="AK166" s="25" t="str">
        <f>IF(Y166="","",Y166+'01_Setup'!$B$11)</f>
        <v/>
      </c>
      <c r="AL166" s="28" t="str">
        <f>IF(OR(U166="",AK166="",W166="",X166=""),"",U166*(1+W166)^(AK166-'01_Setup'!$B$5)*(1+X166))</f>
        <v/>
      </c>
      <c r="AM166" s="25" t="str">
        <f>IF(AA166="","",AA166+'01_Setup'!$B$11)</f>
        <v/>
      </c>
      <c r="AN166" s="28" t="str">
        <f>IF(OR(U166="",AM166="",W166="",X166=""),"",U166*(1+W166)^(AM166-'01_Setup'!$B$5)*(1+X166))</f>
        <v/>
      </c>
      <c r="AO166" s="25" t="str">
        <f>IF(AC166="","",AC166+'01_Setup'!$B$11)</f>
        <v/>
      </c>
      <c r="AP166" s="28" t="str">
        <f>IF(OR(U166="",AO166="",W166="",X166=""),"",U166*(1+W166)^(AO166-'01_Setup'!$B$5)*(1+X166))</f>
        <v/>
      </c>
      <c r="AQ166" s="22"/>
      <c r="AR166" s="25" t="str">
        <f>IF(OR(G166="",H166=""),"",IFERROR(VLOOKUP(G166&amp;"|"&amp;H166,'15_Lifecycle_Library'!$A$7:$K$35,5,FALSE),""))</f>
        <v/>
      </c>
      <c r="AS166" s="26" t="str">
        <f t="shared" si="29"/>
        <v/>
      </c>
      <c r="AT166" s="21"/>
      <c r="AU166" s="21"/>
      <c r="AV166" s="21"/>
    </row>
    <row r="167" spans="1:48">
      <c r="A167" s="25" t="str">
        <f t="shared" ref="A167:A198" si="30">IF(C167="","","AST-"&amp;TEXT(ROW()-6,"000"))</f>
        <v/>
      </c>
      <c r="B167" s="21"/>
      <c r="C167" s="21"/>
      <c r="D167" s="25" t="str">
        <f>IF(C167="","",IFERROR(VLOOKUP(C167,'01_Setup'!$B$19:$D$28,2,FALSE)&amp;"",""))</f>
        <v/>
      </c>
      <c r="E167" s="25" t="str">
        <f>IF(C167="","",IFERROR(VLOOKUP(C167,'01_Setup'!$B$19:$D$28,3,FALSE),""))</f>
        <v/>
      </c>
      <c r="F167" s="21"/>
      <c r="G167" s="21"/>
      <c r="H167" s="21"/>
      <c r="I167" s="21"/>
      <c r="J167" s="21"/>
      <c r="K167" s="21"/>
      <c r="L167" s="22"/>
      <c r="M167" s="21"/>
      <c r="N167" s="25" t="str">
        <f>IF(OR(G167="",H167=""),"",IFERROR(VLOOKUP(G167&amp;"|"&amp;H167,'15_Lifecycle_Library'!$A$7:$K$35,4,FALSE),""))</f>
        <v/>
      </c>
      <c r="O167" s="21"/>
      <c r="P167" s="25" t="str">
        <f t="shared" ref="P167:P198" si="31">IF(C167="","",IF(O167&lt;&gt;"",O167,N167))</f>
        <v/>
      </c>
      <c r="Q167" s="21"/>
      <c r="R167" s="25" t="str">
        <f>IF(Q167="","",IFERROR(VLOOKUP(Q167,'16_Assumptions'!$A$15:$D$19,4,FALSE),0))</f>
        <v/>
      </c>
      <c r="S167" s="25" t="str">
        <f>IF(C167="","",IF(M167&lt;&gt;"",M167,IF(L167&lt;&gt;"",('01_Setup'!$B$6-L167)/365.25,"")))</f>
        <v/>
      </c>
      <c r="T167" s="25" t="str">
        <f t="shared" ref="T167:T198" si="32">IF(OR(P167="",S167=""),"",MAX(P167-S167-R167,0))</f>
        <v/>
      </c>
      <c r="U167" s="23"/>
      <c r="V167" s="25" t="str">
        <f>IF(OR(G167="",H167=""),"",IFERROR(VLOOKUP(G167&amp;"|"&amp;H167,'15_Lifecycle_Library'!$A$7:$K$35,6,FALSE),""))</f>
        <v/>
      </c>
      <c r="W167" s="27" t="str">
        <f>IF(V167="","",IFERROR(VLOOKUP(V167,'01_Setup'!$H$5:$I$9,2,FALSE),""))</f>
        <v/>
      </c>
      <c r="X167" s="27" t="str">
        <f>IF(C167="","",IF(OR(G167="",H167=""),'01_Setup'!$B$12,IFERROR(VLOOKUP(G167&amp;"|"&amp;H167,'15_Lifecycle_Library'!$A$7:$K$35,7,FALSE),'01_Setup'!$B$12)))</f>
        <v/>
      </c>
      <c r="Y167" s="25" t="str">
        <f>IF(T167="","",'01_Setup'!$B$5+ROUNDUP(T167,0))</f>
        <v/>
      </c>
      <c r="Z167" s="28" t="str">
        <f>IF(OR(U167="",Y167="",W167="",X167=""),"",U167*(1+W167)^(Y167-'01_Setup'!$B$5)*(1+X167))</f>
        <v/>
      </c>
      <c r="AA167" s="25" t="str">
        <f t="shared" ref="AA167:AA198" si="33">IF(OR(Y167="",P167="",P167&lt;=0),"",Y167+P167)</f>
        <v/>
      </c>
      <c r="AB167" s="28" t="str">
        <f>IF(OR(U167="",AA167="",W167="",X167=""),"",U167*(1+W167)^(AA167-'01_Setup'!$B$5)*(1+X167))</f>
        <v/>
      </c>
      <c r="AC167" s="25" t="str">
        <f t="shared" ref="AC167:AC198" si="34">IF(OR(AA167="",P167="",P167&lt;=0),"",AA167+P167)</f>
        <v/>
      </c>
      <c r="AD167" s="28" t="str">
        <f>IF(OR(U167="",AC167="",W167="",X167=""),"",U167*(1+W167)^(AC167-'01_Setup'!$B$5)*(1+X167))</f>
        <v/>
      </c>
      <c r="AE167" s="25" t="str">
        <f>IF(Y167="","",MAX(Y167+'01_Setup'!$B$10,'01_Setup'!$B$5))</f>
        <v/>
      </c>
      <c r="AF167" s="28" t="str">
        <f>IF(OR(U167="",AE167="",W167="",X167=""),"",U167*(1+W167)^(AE167-'01_Setup'!$B$5)*(1+X167))</f>
        <v/>
      </c>
      <c r="AG167" s="25" t="str">
        <f>IF(AA167="","",MAX(AA167+'01_Setup'!$B$10,'01_Setup'!$B$5))</f>
        <v/>
      </c>
      <c r="AH167" s="28" t="str">
        <f>IF(OR(U167="",AG167="",W167="",X167=""),"",U167*(1+W167)^(AG167-'01_Setup'!$B$5)*(1+X167))</f>
        <v/>
      </c>
      <c r="AI167" s="25" t="str">
        <f>IF(AC167="","",MAX(AC167+'01_Setup'!$B$10,'01_Setup'!$B$5))</f>
        <v/>
      </c>
      <c r="AJ167" s="28" t="str">
        <f>IF(OR(U167="",AI167="",W167="",X167=""),"",U167*(1+W167)^(AI167-'01_Setup'!$B$5)*(1+X167))</f>
        <v/>
      </c>
      <c r="AK167" s="25" t="str">
        <f>IF(Y167="","",Y167+'01_Setup'!$B$11)</f>
        <v/>
      </c>
      <c r="AL167" s="28" t="str">
        <f>IF(OR(U167="",AK167="",W167="",X167=""),"",U167*(1+W167)^(AK167-'01_Setup'!$B$5)*(1+X167))</f>
        <v/>
      </c>
      <c r="AM167" s="25" t="str">
        <f>IF(AA167="","",AA167+'01_Setup'!$B$11)</f>
        <v/>
      </c>
      <c r="AN167" s="28" t="str">
        <f>IF(OR(U167="",AM167="",W167="",X167=""),"",U167*(1+W167)^(AM167-'01_Setup'!$B$5)*(1+X167))</f>
        <v/>
      </c>
      <c r="AO167" s="25" t="str">
        <f>IF(AC167="","",AC167+'01_Setup'!$B$11)</f>
        <v/>
      </c>
      <c r="AP167" s="28" t="str">
        <f>IF(OR(U167="",AO167="",W167="",X167=""),"",U167*(1+W167)^(AO167-'01_Setup'!$B$5)*(1+X167))</f>
        <v/>
      </c>
      <c r="AQ167" s="22"/>
      <c r="AR167" s="25" t="str">
        <f>IF(OR(G167="",H167=""),"",IFERROR(VLOOKUP(G167&amp;"|"&amp;H167,'15_Lifecycle_Library'!$A$7:$K$35,5,FALSE),""))</f>
        <v/>
      </c>
      <c r="AS167" s="26" t="str">
        <f t="shared" ref="AS167:AS198" si="35">IF(OR(AQ167="",AR167=""),"",DATE(YEAR(AQ167),MONTH(AQ167)+AR167,DAY(AQ167)))</f>
        <v/>
      </c>
      <c r="AT167" s="21"/>
      <c r="AU167" s="21"/>
      <c r="AV167" s="21"/>
    </row>
    <row r="168" spans="1:48">
      <c r="A168" s="25" t="str">
        <f t="shared" si="30"/>
        <v/>
      </c>
      <c r="B168" s="21"/>
      <c r="C168" s="21"/>
      <c r="D168" s="25" t="str">
        <f>IF(C168="","",IFERROR(VLOOKUP(C168,'01_Setup'!$B$19:$D$28,2,FALSE)&amp;"",""))</f>
        <v/>
      </c>
      <c r="E168" s="25" t="str">
        <f>IF(C168="","",IFERROR(VLOOKUP(C168,'01_Setup'!$B$19:$D$28,3,FALSE),""))</f>
        <v/>
      </c>
      <c r="F168" s="21"/>
      <c r="G168" s="21"/>
      <c r="H168" s="21"/>
      <c r="I168" s="21"/>
      <c r="J168" s="21"/>
      <c r="K168" s="21"/>
      <c r="L168" s="22"/>
      <c r="M168" s="21"/>
      <c r="N168" s="25" t="str">
        <f>IF(OR(G168="",H168=""),"",IFERROR(VLOOKUP(G168&amp;"|"&amp;H168,'15_Lifecycle_Library'!$A$7:$K$35,4,FALSE),""))</f>
        <v/>
      </c>
      <c r="O168" s="21"/>
      <c r="P168" s="25" t="str">
        <f t="shared" si="31"/>
        <v/>
      </c>
      <c r="Q168" s="21"/>
      <c r="R168" s="25" t="str">
        <f>IF(Q168="","",IFERROR(VLOOKUP(Q168,'16_Assumptions'!$A$15:$D$19,4,FALSE),0))</f>
        <v/>
      </c>
      <c r="S168" s="25" t="str">
        <f>IF(C168="","",IF(M168&lt;&gt;"",M168,IF(L168&lt;&gt;"",('01_Setup'!$B$6-L168)/365.25,"")))</f>
        <v/>
      </c>
      <c r="T168" s="25" t="str">
        <f t="shared" si="32"/>
        <v/>
      </c>
      <c r="U168" s="23"/>
      <c r="V168" s="25" t="str">
        <f>IF(OR(G168="",H168=""),"",IFERROR(VLOOKUP(G168&amp;"|"&amp;H168,'15_Lifecycle_Library'!$A$7:$K$35,6,FALSE),""))</f>
        <v/>
      </c>
      <c r="W168" s="27" t="str">
        <f>IF(V168="","",IFERROR(VLOOKUP(V168,'01_Setup'!$H$5:$I$9,2,FALSE),""))</f>
        <v/>
      </c>
      <c r="X168" s="27" t="str">
        <f>IF(C168="","",IF(OR(G168="",H168=""),'01_Setup'!$B$12,IFERROR(VLOOKUP(G168&amp;"|"&amp;H168,'15_Lifecycle_Library'!$A$7:$K$35,7,FALSE),'01_Setup'!$B$12)))</f>
        <v/>
      </c>
      <c r="Y168" s="25" t="str">
        <f>IF(T168="","",'01_Setup'!$B$5+ROUNDUP(T168,0))</f>
        <v/>
      </c>
      <c r="Z168" s="28" t="str">
        <f>IF(OR(U168="",Y168="",W168="",X168=""),"",U168*(1+W168)^(Y168-'01_Setup'!$B$5)*(1+X168))</f>
        <v/>
      </c>
      <c r="AA168" s="25" t="str">
        <f t="shared" si="33"/>
        <v/>
      </c>
      <c r="AB168" s="28" t="str">
        <f>IF(OR(U168="",AA168="",W168="",X168=""),"",U168*(1+W168)^(AA168-'01_Setup'!$B$5)*(1+X168))</f>
        <v/>
      </c>
      <c r="AC168" s="25" t="str">
        <f t="shared" si="34"/>
        <v/>
      </c>
      <c r="AD168" s="28" t="str">
        <f>IF(OR(U168="",AC168="",W168="",X168=""),"",U168*(1+W168)^(AC168-'01_Setup'!$B$5)*(1+X168))</f>
        <v/>
      </c>
      <c r="AE168" s="25" t="str">
        <f>IF(Y168="","",MAX(Y168+'01_Setup'!$B$10,'01_Setup'!$B$5))</f>
        <v/>
      </c>
      <c r="AF168" s="28" t="str">
        <f>IF(OR(U168="",AE168="",W168="",X168=""),"",U168*(1+W168)^(AE168-'01_Setup'!$B$5)*(1+X168))</f>
        <v/>
      </c>
      <c r="AG168" s="25" t="str">
        <f>IF(AA168="","",MAX(AA168+'01_Setup'!$B$10,'01_Setup'!$B$5))</f>
        <v/>
      </c>
      <c r="AH168" s="28" t="str">
        <f>IF(OR(U168="",AG168="",W168="",X168=""),"",U168*(1+W168)^(AG168-'01_Setup'!$B$5)*(1+X168))</f>
        <v/>
      </c>
      <c r="AI168" s="25" t="str">
        <f>IF(AC168="","",MAX(AC168+'01_Setup'!$B$10,'01_Setup'!$B$5))</f>
        <v/>
      </c>
      <c r="AJ168" s="28" t="str">
        <f>IF(OR(U168="",AI168="",W168="",X168=""),"",U168*(1+W168)^(AI168-'01_Setup'!$B$5)*(1+X168))</f>
        <v/>
      </c>
      <c r="AK168" s="25" t="str">
        <f>IF(Y168="","",Y168+'01_Setup'!$B$11)</f>
        <v/>
      </c>
      <c r="AL168" s="28" t="str">
        <f>IF(OR(U168="",AK168="",W168="",X168=""),"",U168*(1+W168)^(AK168-'01_Setup'!$B$5)*(1+X168))</f>
        <v/>
      </c>
      <c r="AM168" s="25" t="str">
        <f>IF(AA168="","",AA168+'01_Setup'!$B$11)</f>
        <v/>
      </c>
      <c r="AN168" s="28" t="str">
        <f>IF(OR(U168="",AM168="",W168="",X168=""),"",U168*(1+W168)^(AM168-'01_Setup'!$B$5)*(1+X168))</f>
        <v/>
      </c>
      <c r="AO168" s="25" t="str">
        <f>IF(AC168="","",AC168+'01_Setup'!$B$11)</f>
        <v/>
      </c>
      <c r="AP168" s="28" t="str">
        <f>IF(OR(U168="",AO168="",W168="",X168=""),"",U168*(1+W168)^(AO168-'01_Setup'!$B$5)*(1+X168))</f>
        <v/>
      </c>
      <c r="AQ168" s="22"/>
      <c r="AR168" s="25" t="str">
        <f>IF(OR(G168="",H168=""),"",IFERROR(VLOOKUP(G168&amp;"|"&amp;H168,'15_Lifecycle_Library'!$A$7:$K$35,5,FALSE),""))</f>
        <v/>
      </c>
      <c r="AS168" s="26" t="str">
        <f t="shared" si="35"/>
        <v/>
      </c>
      <c r="AT168" s="21"/>
      <c r="AU168" s="21"/>
      <c r="AV168" s="21"/>
    </row>
    <row r="169" spans="1:48">
      <c r="A169" s="25" t="str">
        <f t="shared" si="30"/>
        <v/>
      </c>
      <c r="B169" s="21"/>
      <c r="C169" s="21"/>
      <c r="D169" s="25" t="str">
        <f>IF(C169="","",IFERROR(VLOOKUP(C169,'01_Setup'!$B$19:$D$28,2,FALSE)&amp;"",""))</f>
        <v/>
      </c>
      <c r="E169" s="25" t="str">
        <f>IF(C169="","",IFERROR(VLOOKUP(C169,'01_Setup'!$B$19:$D$28,3,FALSE),""))</f>
        <v/>
      </c>
      <c r="F169" s="21"/>
      <c r="G169" s="21"/>
      <c r="H169" s="21"/>
      <c r="I169" s="21"/>
      <c r="J169" s="21"/>
      <c r="K169" s="21"/>
      <c r="L169" s="22"/>
      <c r="M169" s="21"/>
      <c r="N169" s="25" t="str">
        <f>IF(OR(G169="",H169=""),"",IFERROR(VLOOKUP(G169&amp;"|"&amp;H169,'15_Lifecycle_Library'!$A$7:$K$35,4,FALSE),""))</f>
        <v/>
      </c>
      <c r="O169" s="21"/>
      <c r="P169" s="25" t="str">
        <f t="shared" si="31"/>
        <v/>
      </c>
      <c r="Q169" s="21"/>
      <c r="R169" s="25" t="str">
        <f>IF(Q169="","",IFERROR(VLOOKUP(Q169,'16_Assumptions'!$A$15:$D$19,4,FALSE),0))</f>
        <v/>
      </c>
      <c r="S169" s="25" t="str">
        <f>IF(C169="","",IF(M169&lt;&gt;"",M169,IF(L169&lt;&gt;"",('01_Setup'!$B$6-L169)/365.25,"")))</f>
        <v/>
      </c>
      <c r="T169" s="25" t="str">
        <f t="shared" si="32"/>
        <v/>
      </c>
      <c r="U169" s="23"/>
      <c r="V169" s="25" t="str">
        <f>IF(OR(G169="",H169=""),"",IFERROR(VLOOKUP(G169&amp;"|"&amp;H169,'15_Lifecycle_Library'!$A$7:$K$35,6,FALSE),""))</f>
        <v/>
      </c>
      <c r="W169" s="27" t="str">
        <f>IF(V169="","",IFERROR(VLOOKUP(V169,'01_Setup'!$H$5:$I$9,2,FALSE),""))</f>
        <v/>
      </c>
      <c r="X169" s="27" t="str">
        <f>IF(C169="","",IF(OR(G169="",H169=""),'01_Setup'!$B$12,IFERROR(VLOOKUP(G169&amp;"|"&amp;H169,'15_Lifecycle_Library'!$A$7:$K$35,7,FALSE),'01_Setup'!$B$12)))</f>
        <v/>
      </c>
      <c r="Y169" s="25" t="str">
        <f>IF(T169="","",'01_Setup'!$B$5+ROUNDUP(T169,0))</f>
        <v/>
      </c>
      <c r="Z169" s="28" t="str">
        <f>IF(OR(U169="",Y169="",W169="",X169=""),"",U169*(1+W169)^(Y169-'01_Setup'!$B$5)*(1+X169))</f>
        <v/>
      </c>
      <c r="AA169" s="25" t="str">
        <f t="shared" si="33"/>
        <v/>
      </c>
      <c r="AB169" s="28" t="str">
        <f>IF(OR(U169="",AA169="",W169="",X169=""),"",U169*(1+W169)^(AA169-'01_Setup'!$B$5)*(1+X169))</f>
        <v/>
      </c>
      <c r="AC169" s="25" t="str">
        <f t="shared" si="34"/>
        <v/>
      </c>
      <c r="AD169" s="28" t="str">
        <f>IF(OR(U169="",AC169="",W169="",X169=""),"",U169*(1+W169)^(AC169-'01_Setup'!$B$5)*(1+X169))</f>
        <v/>
      </c>
      <c r="AE169" s="25" t="str">
        <f>IF(Y169="","",MAX(Y169+'01_Setup'!$B$10,'01_Setup'!$B$5))</f>
        <v/>
      </c>
      <c r="AF169" s="28" t="str">
        <f>IF(OR(U169="",AE169="",W169="",X169=""),"",U169*(1+W169)^(AE169-'01_Setup'!$B$5)*(1+X169))</f>
        <v/>
      </c>
      <c r="AG169" s="25" t="str">
        <f>IF(AA169="","",MAX(AA169+'01_Setup'!$B$10,'01_Setup'!$B$5))</f>
        <v/>
      </c>
      <c r="AH169" s="28" t="str">
        <f>IF(OR(U169="",AG169="",W169="",X169=""),"",U169*(1+W169)^(AG169-'01_Setup'!$B$5)*(1+X169))</f>
        <v/>
      </c>
      <c r="AI169" s="25" t="str">
        <f>IF(AC169="","",MAX(AC169+'01_Setup'!$B$10,'01_Setup'!$B$5))</f>
        <v/>
      </c>
      <c r="AJ169" s="28" t="str">
        <f>IF(OR(U169="",AI169="",W169="",X169=""),"",U169*(1+W169)^(AI169-'01_Setup'!$B$5)*(1+X169))</f>
        <v/>
      </c>
      <c r="AK169" s="25" t="str">
        <f>IF(Y169="","",Y169+'01_Setup'!$B$11)</f>
        <v/>
      </c>
      <c r="AL169" s="28" t="str">
        <f>IF(OR(U169="",AK169="",W169="",X169=""),"",U169*(1+W169)^(AK169-'01_Setup'!$B$5)*(1+X169))</f>
        <v/>
      </c>
      <c r="AM169" s="25" t="str">
        <f>IF(AA169="","",AA169+'01_Setup'!$B$11)</f>
        <v/>
      </c>
      <c r="AN169" s="28" t="str">
        <f>IF(OR(U169="",AM169="",W169="",X169=""),"",U169*(1+W169)^(AM169-'01_Setup'!$B$5)*(1+X169))</f>
        <v/>
      </c>
      <c r="AO169" s="25" t="str">
        <f>IF(AC169="","",AC169+'01_Setup'!$B$11)</f>
        <v/>
      </c>
      <c r="AP169" s="28" t="str">
        <f>IF(OR(U169="",AO169="",W169="",X169=""),"",U169*(1+W169)^(AO169-'01_Setup'!$B$5)*(1+X169))</f>
        <v/>
      </c>
      <c r="AQ169" s="22"/>
      <c r="AR169" s="25" t="str">
        <f>IF(OR(G169="",H169=""),"",IFERROR(VLOOKUP(G169&amp;"|"&amp;H169,'15_Lifecycle_Library'!$A$7:$K$35,5,FALSE),""))</f>
        <v/>
      </c>
      <c r="AS169" s="26" t="str">
        <f t="shared" si="35"/>
        <v/>
      </c>
      <c r="AT169" s="21"/>
      <c r="AU169" s="21"/>
      <c r="AV169" s="21"/>
    </row>
    <row r="170" spans="1:48">
      <c r="A170" s="25" t="str">
        <f t="shared" si="30"/>
        <v/>
      </c>
      <c r="B170" s="21"/>
      <c r="C170" s="21"/>
      <c r="D170" s="25" t="str">
        <f>IF(C170="","",IFERROR(VLOOKUP(C170,'01_Setup'!$B$19:$D$28,2,FALSE)&amp;"",""))</f>
        <v/>
      </c>
      <c r="E170" s="25" t="str">
        <f>IF(C170="","",IFERROR(VLOOKUP(C170,'01_Setup'!$B$19:$D$28,3,FALSE),""))</f>
        <v/>
      </c>
      <c r="F170" s="21"/>
      <c r="G170" s="21"/>
      <c r="H170" s="21"/>
      <c r="I170" s="21"/>
      <c r="J170" s="21"/>
      <c r="K170" s="21"/>
      <c r="L170" s="22"/>
      <c r="M170" s="21"/>
      <c r="N170" s="25" t="str">
        <f>IF(OR(G170="",H170=""),"",IFERROR(VLOOKUP(G170&amp;"|"&amp;H170,'15_Lifecycle_Library'!$A$7:$K$35,4,FALSE),""))</f>
        <v/>
      </c>
      <c r="O170" s="21"/>
      <c r="P170" s="25" t="str">
        <f t="shared" si="31"/>
        <v/>
      </c>
      <c r="Q170" s="21"/>
      <c r="R170" s="25" t="str">
        <f>IF(Q170="","",IFERROR(VLOOKUP(Q170,'16_Assumptions'!$A$15:$D$19,4,FALSE),0))</f>
        <v/>
      </c>
      <c r="S170" s="25" t="str">
        <f>IF(C170="","",IF(M170&lt;&gt;"",M170,IF(L170&lt;&gt;"",('01_Setup'!$B$6-L170)/365.25,"")))</f>
        <v/>
      </c>
      <c r="T170" s="25" t="str">
        <f t="shared" si="32"/>
        <v/>
      </c>
      <c r="U170" s="23"/>
      <c r="V170" s="25" t="str">
        <f>IF(OR(G170="",H170=""),"",IFERROR(VLOOKUP(G170&amp;"|"&amp;H170,'15_Lifecycle_Library'!$A$7:$K$35,6,FALSE),""))</f>
        <v/>
      </c>
      <c r="W170" s="27" t="str">
        <f>IF(V170="","",IFERROR(VLOOKUP(V170,'01_Setup'!$H$5:$I$9,2,FALSE),""))</f>
        <v/>
      </c>
      <c r="X170" s="27" t="str">
        <f>IF(C170="","",IF(OR(G170="",H170=""),'01_Setup'!$B$12,IFERROR(VLOOKUP(G170&amp;"|"&amp;H170,'15_Lifecycle_Library'!$A$7:$K$35,7,FALSE),'01_Setup'!$B$12)))</f>
        <v/>
      </c>
      <c r="Y170" s="25" t="str">
        <f>IF(T170="","",'01_Setup'!$B$5+ROUNDUP(T170,0))</f>
        <v/>
      </c>
      <c r="Z170" s="28" t="str">
        <f>IF(OR(U170="",Y170="",W170="",X170=""),"",U170*(1+W170)^(Y170-'01_Setup'!$B$5)*(1+X170))</f>
        <v/>
      </c>
      <c r="AA170" s="25" t="str">
        <f t="shared" si="33"/>
        <v/>
      </c>
      <c r="AB170" s="28" t="str">
        <f>IF(OR(U170="",AA170="",W170="",X170=""),"",U170*(1+W170)^(AA170-'01_Setup'!$B$5)*(1+X170))</f>
        <v/>
      </c>
      <c r="AC170" s="25" t="str">
        <f t="shared" si="34"/>
        <v/>
      </c>
      <c r="AD170" s="28" t="str">
        <f>IF(OR(U170="",AC170="",W170="",X170=""),"",U170*(1+W170)^(AC170-'01_Setup'!$B$5)*(1+X170))</f>
        <v/>
      </c>
      <c r="AE170" s="25" t="str">
        <f>IF(Y170="","",MAX(Y170+'01_Setup'!$B$10,'01_Setup'!$B$5))</f>
        <v/>
      </c>
      <c r="AF170" s="28" t="str">
        <f>IF(OR(U170="",AE170="",W170="",X170=""),"",U170*(1+W170)^(AE170-'01_Setup'!$B$5)*(1+X170))</f>
        <v/>
      </c>
      <c r="AG170" s="25" t="str">
        <f>IF(AA170="","",MAX(AA170+'01_Setup'!$B$10,'01_Setup'!$B$5))</f>
        <v/>
      </c>
      <c r="AH170" s="28" t="str">
        <f>IF(OR(U170="",AG170="",W170="",X170=""),"",U170*(1+W170)^(AG170-'01_Setup'!$B$5)*(1+X170))</f>
        <v/>
      </c>
      <c r="AI170" s="25" t="str">
        <f>IF(AC170="","",MAX(AC170+'01_Setup'!$B$10,'01_Setup'!$B$5))</f>
        <v/>
      </c>
      <c r="AJ170" s="28" t="str">
        <f>IF(OR(U170="",AI170="",W170="",X170=""),"",U170*(1+W170)^(AI170-'01_Setup'!$B$5)*(1+X170))</f>
        <v/>
      </c>
      <c r="AK170" s="25" t="str">
        <f>IF(Y170="","",Y170+'01_Setup'!$B$11)</f>
        <v/>
      </c>
      <c r="AL170" s="28" t="str">
        <f>IF(OR(U170="",AK170="",W170="",X170=""),"",U170*(1+W170)^(AK170-'01_Setup'!$B$5)*(1+X170))</f>
        <v/>
      </c>
      <c r="AM170" s="25" t="str">
        <f>IF(AA170="","",AA170+'01_Setup'!$B$11)</f>
        <v/>
      </c>
      <c r="AN170" s="28" t="str">
        <f>IF(OR(U170="",AM170="",W170="",X170=""),"",U170*(1+W170)^(AM170-'01_Setup'!$B$5)*(1+X170))</f>
        <v/>
      </c>
      <c r="AO170" s="25" t="str">
        <f>IF(AC170="","",AC170+'01_Setup'!$B$11)</f>
        <v/>
      </c>
      <c r="AP170" s="28" t="str">
        <f>IF(OR(U170="",AO170="",W170="",X170=""),"",U170*(1+W170)^(AO170-'01_Setup'!$B$5)*(1+X170))</f>
        <v/>
      </c>
      <c r="AQ170" s="22"/>
      <c r="AR170" s="25" t="str">
        <f>IF(OR(G170="",H170=""),"",IFERROR(VLOOKUP(G170&amp;"|"&amp;H170,'15_Lifecycle_Library'!$A$7:$K$35,5,FALSE),""))</f>
        <v/>
      </c>
      <c r="AS170" s="26" t="str">
        <f t="shared" si="35"/>
        <v/>
      </c>
      <c r="AT170" s="21"/>
      <c r="AU170" s="21"/>
      <c r="AV170" s="21"/>
    </row>
    <row r="171" spans="1:48">
      <c r="A171" s="25" t="str">
        <f t="shared" si="30"/>
        <v/>
      </c>
      <c r="B171" s="21"/>
      <c r="C171" s="21"/>
      <c r="D171" s="25" t="str">
        <f>IF(C171="","",IFERROR(VLOOKUP(C171,'01_Setup'!$B$19:$D$28,2,FALSE)&amp;"",""))</f>
        <v/>
      </c>
      <c r="E171" s="25" t="str">
        <f>IF(C171="","",IFERROR(VLOOKUP(C171,'01_Setup'!$B$19:$D$28,3,FALSE),""))</f>
        <v/>
      </c>
      <c r="F171" s="21"/>
      <c r="G171" s="21"/>
      <c r="H171" s="21"/>
      <c r="I171" s="21"/>
      <c r="J171" s="21"/>
      <c r="K171" s="21"/>
      <c r="L171" s="22"/>
      <c r="M171" s="21"/>
      <c r="N171" s="25" t="str">
        <f>IF(OR(G171="",H171=""),"",IFERROR(VLOOKUP(G171&amp;"|"&amp;H171,'15_Lifecycle_Library'!$A$7:$K$35,4,FALSE),""))</f>
        <v/>
      </c>
      <c r="O171" s="21"/>
      <c r="P171" s="25" t="str">
        <f t="shared" si="31"/>
        <v/>
      </c>
      <c r="Q171" s="21"/>
      <c r="R171" s="25" t="str">
        <f>IF(Q171="","",IFERROR(VLOOKUP(Q171,'16_Assumptions'!$A$15:$D$19,4,FALSE),0))</f>
        <v/>
      </c>
      <c r="S171" s="25" t="str">
        <f>IF(C171="","",IF(M171&lt;&gt;"",M171,IF(L171&lt;&gt;"",('01_Setup'!$B$6-L171)/365.25,"")))</f>
        <v/>
      </c>
      <c r="T171" s="25" t="str">
        <f t="shared" si="32"/>
        <v/>
      </c>
      <c r="U171" s="23"/>
      <c r="V171" s="25" t="str">
        <f>IF(OR(G171="",H171=""),"",IFERROR(VLOOKUP(G171&amp;"|"&amp;H171,'15_Lifecycle_Library'!$A$7:$K$35,6,FALSE),""))</f>
        <v/>
      </c>
      <c r="W171" s="27" t="str">
        <f>IF(V171="","",IFERROR(VLOOKUP(V171,'01_Setup'!$H$5:$I$9,2,FALSE),""))</f>
        <v/>
      </c>
      <c r="X171" s="27" t="str">
        <f>IF(C171="","",IF(OR(G171="",H171=""),'01_Setup'!$B$12,IFERROR(VLOOKUP(G171&amp;"|"&amp;H171,'15_Lifecycle_Library'!$A$7:$K$35,7,FALSE),'01_Setup'!$B$12)))</f>
        <v/>
      </c>
      <c r="Y171" s="25" t="str">
        <f>IF(T171="","",'01_Setup'!$B$5+ROUNDUP(T171,0))</f>
        <v/>
      </c>
      <c r="Z171" s="28" t="str">
        <f>IF(OR(U171="",Y171="",W171="",X171=""),"",U171*(1+W171)^(Y171-'01_Setup'!$B$5)*(1+X171))</f>
        <v/>
      </c>
      <c r="AA171" s="25" t="str">
        <f t="shared" si="33"/>
        <v/>
      </c>
      <c r="AB171" s="28" t="str">
        <f>IF(OR(U171="",AA171="",W171="",X171=""),"",U171*(1+W171)^(AA171-'01_Setup'!$B$5)*(1+X171))</f>
        <v/>
      </c>
      <c r="AC171" s="25" t="str">
        <f t="shared" si="34"/>
        <v/>
      </c>
      <c r="AD171" s="28" t="str">
        <f>IF(OR(U171="",AC171="",W171="",X171=""),"",U171*(1+W171)^(AC171-'01_Setup'!$B$5)*(1+X171))</f>
        <v/>
      </c>
      <c r="AE171" s="25" t="str">
        <f>IF(Y171="","",MAX(Y171+'01_Setup'!$B$10,'01_Setup'!$B$5))</f>
        <v/>
      </c>
      <c r="AF171" s="28" t="str">
        <f>IF(OR(U171="",AE171="",W171="",X171=""),"",U171*(1+W171)^(AE171-'01_Setup'!$B$5)*(1+X171))</f>
        <v/>
      </c>
      <c r="AG171" s="25" t="str">
        <f>IF(AA171="","",MAX(AA171+'01_Setup'!$B$10,'01_Setup'!$B$5))</f>
        <v/>
      </c>
      <c r="AH171" s="28" t="str">
        <f>IF(OR(U171="",AG171="",W171="",X171=""),"",U171*(1+W171)^(AG171-'01_Setup'!$B$5)*(1+X171))</f>
        <v/>
      </c>
      <c r="AI171" s="25" t="str">
        <f>IF(AC171="","",MAX(AC171+'01_Setup'!$B$10,'01_Setup'!$B$5))</f>
        <v/>
      </c>
      <c r="AJ171" s="28" t="str">
        <f>IF(OR(U171="",AI171="",W171="",X171=""),"",U171*(1+W171)^(AI171-'01_Setup'!$B$5)*(1+X171))</f>
        <v/>
      </c>
      <c r="AK171" s="25" t="str">
        <f>IF(Y171="","",Y171+'01_Setup'!$B$11)</f>
        <v/>
      </c>
      <c r="AL171" s="28" t="str">
        <f>IF(OR(U171="",AK171="",W171="",X171=""),"",U171*(1+W171)^(AK171-'01_Setup'!$B$5)*(1+X171))</f>
        <v/>
      </c>
      <c r="AM171" s="25" t="str">
        <f>IF(AA171="","",AA171+'01_Setup'!$B$11)</f>
        <v/>
      </c>
      <c r="AN171" s="28" t="str">
        <f>IF(OR(U171="",AM171="",W171="",X171=""),"",U171*(1+W171)^(AM171-'01_Setup'!$B$5)*(1+X171))</f>
        <v/>
      </c>
      <c r="AO171" s="25" t="str">
        <f>IF(AC171="","",AC171+'01_Setup'!$B$11)</f>
        <v/>
      </c>
      <c r="AP171" s="28" t="str">
        <f>IF(OR(U171="",AO171="",W171="",X171=""),"",U171*(1+W171)^(AO171-'01_Setup'!$B$5)*(1+X171))</f>
        <v/>
      </c>
      <c r="AQ171" s="22"/>
      <c r="AR171" s="25" t="str">
        <f>IF(OR(G171="",H171=""),"",IFERROR(VLOOKUP(G171&amp;"|"&amp;H171,'15_Lifecycle_Library'!$A$7:$K$35,5,FALSE),""))</f>
        <v/>
      </c>
      <c r="AS171" s="26" t="str">
        <f t="shared" si="35"/>
        <v/>
      </c>
      <c r="AT171" s="21"/>
      <c r="AU171" s="21"/>
      <c r="AV171" s="21"/>
    </row>
    <row r="172" spans="1:48">
      <c r="A172" s="25" t="str">
        <f t="shared" si="30"/>
        <v/>
      </c>
      <c r="B172" s="21"/>
      <c r="C172" s="21"/>
      <c r="D172" s="25" t="str">
        <f>IF(C172="","",IFERROR(VLOOKUP(C172,'01_Setup'!$B$19:$D$28,2,FALSE)&amp;"",""))</f>
        <v/>
      </c>
      <c r="E172" s="25" t="str">
        <f>IF(C172="","",IFERROR(VLOOKUP(C172,'01_Setup'!$B$19:$D$28,3,FALSE),""))</f>
        <v/>
      </c>
      <c r="F172" s="21"/>
      <c r="G172" s="21"/>
      <c r="H172" s="21"/>
      <c r="I172" s="21"/>
      <c r="J172" s="21"/>
      <c r="K172" s="21"/>
      <c r="L172" s="22"/>
      <c r="M172" s="21"/>
      <c r="N172" s="25" t="str">
        <f>IF(OR(G172="",H172=""),"",IFERROR(VLOOKUP(G172&amp;"|"&amp;H172,'15_Lifecycle_Library'!$A$7:$K$35,4,FALSE),""))</f>
        <v/>
      </c>
      <c r="O172" s="21"/>
      <c r="P172" s="25" t="str">
        <f t="shared" si="31"/>
        <v/>
      </c>
      <c r="Q172" s="21"/>
      <c r="R172" s="25" t="str">
        <f>IF(Q172="","",IFERROR(VLOOKUP(Q172,'16_Assumptions'!$A$15:$D$19,4,FALSE),0))</f>
        <v/>
      </c>
      <c r="S172" s="25" t="str">
        <f>IF(C172="","",IF(M172&lt;&gt;"",M172,IF(L172&lt;&gt;"",('01_Setup'!$B$6-L172)/365.25,"")))</f>
        <v/>
      </c>
      <c r="T172" s="25" t="str">
        <f t="shared" si="32"/>
        <v/>
      </c>
      <c r="U172" s="23"/>
      <c r="V172" s="25" t="str">
        <f>IF(OR(G172="",H172=""),"",IFERROR(VLOOKUP(G172&amp;"|"&amp;H172,'15_Lifecycle_Library'!$A$7:$K$35,6,FALSE),""))</f>
        <v/>
      </c>
      <c r="W172" s="27" t="str">
        <f>IF(V172="","",IFERROR(VLOOKUP(V172,'01_Setup'!$H$5:$I$9,2,FALSE),""))</f>
        <v/>
      </c>
      <c r="X172" s="27" t="str">
        <f>IF(C172="","",IF(OR(G172="",H172=""),'01_Setup'!$B$12,IFERROR(VLOOKUP(G172&amp;"|"&amp;H172,'15_Lifecycle_Library'!$A$7:$K$35,7,FALSE),'01_Setup'!$B$12)))</f>
        <v/>
      </c>
      <c r="Y172" s="25" t="str">
        <f>IF(T172="","",'01_Setup'!$B$5+ROUNDUP(T172,0))</f>
        <v/>
      </c>
      <c r="Z172" s="28" t="str">
        <f>IF(OR(U172="",Y172="",W172="",X172=""),"",U172*(1+W172)^(Y172-'01_Setup'!$B$5)*(1+X172))</f>
        <v/>
      </c>
      <c r="AA172" s="25" t="str">
        <f t="shared" si="33"/>
        <v/>
      </c>
      <c r="AB172" s="28" t="str">
        <f>IF(OR(U172="",AA172="",W172="",X172=""),"",U172*(1+W172)^(AA172-'01_Setup'!$B$5)*(1+X172))</f>
        <v/>
      </c>
      <c r="AC172" s="25" t="str">
        <f t="shared" si="34"/>
        <v/>
      </c>
      <c r="AD172" s="28" t="str">
        <f>IF(OR(U172="",AC172="",W172="",X172=""),"",U172*(1+W172)^(AC172-'01_Setup'!$B$5)*(1+X172))</f>
        <v/>
      </c>
      <c r="AE172" s="25" t="str">
        <f>IF(Y172="","",MAX(Y172+'01_Setup'!$B$10,'01_Setup'!$B$5))</f>
        <v/>
      </c>
      <c r="AF172" s="28" t="str">
        <f>IF(OR(U172="",AE172="",W172="",X172=""),"",U172*(1+W172)^(AE172-'01_Setup'!$B$5)*(1+X172))</f>
        <v/>
      </c>
      <c r="AG172" s="25" t="str">
        <f>IF(AA172="","",MAX(AA172+'01_Setup'!$B$10,'01_Setup'!$B$5))</f>
        <v/>
      </c>
      <c r="AH172" s="28" t="str">
        <f>IF(OR(U172="",AG172="",W172="",X172=""),"",U172*(1+W172)^(AG172-'01_Setup'!$B$5)*(1+X172))</f>
        <v/>
      </c>
      <c r="AI172" s="25" t="str">
        <f>IF(AC172="","",MAX(AC172+'01_Setup'!$B$10,'01_Setup'!$B$5))</f>
        <v/>
      </c>
      <c r="AJ172" s="28" t="str">
        <f>IF(OR(U172="",AI172="",W172="",X172=""),"",U172*(1+W172)^(AI172-'01_Setup'!$B$5)*(1+X172))</f>
        <v/>
      </c>
      <c r="AK172" s="25" t="str">
        <f>IF(Y172="","",Y172+'01_Setup'!$B$11)</f>
        <v/>
      </c>
      <c r="AL172" s="28" t="str">
        <f>IF(OR(U172="",AK172="",W172="",X172=""),"",U172*(1+W172)^(AK172-'01_Setup'!$B$5)*(1+X172))</f>
        <v/>
      </c>
      <c r="AM172" s="25" t="str">
        <f>IF(AA172="","",AA172+'01_Setup'!$B$11)</f>
        <v/>
      </c>
      <c r="AN172" s="28" t="str">
        <f>IF(OR(U172="",AM172="",W172="",X172=""),"",U172*(1+W172)^(AM172-'01_Setup'!$B$5)*(1+X172))</f>
        <v/>
      </c>
      <c r="AO172" s="25" t="str">
        <f>IF(AC172="","",AC172+'01_Setup'!$B$11)</f>
        <v/>
      </c>
      <c r="AP172" s="28" t="str">
        <f>IF(OR(U172="",AO172="",W172="",X172=""),"",U172*(1+W172)^(AO172-'01_Setup'!$B$5)*(1+X172))</f>
        <v/>
      </c>
      <c r="AQ172" s="22"/>
      <c r="AR172" s="25" t="str">
        <f>IF(OR(G172="",H172=""),"",IFERROR(VLOOKUP(G172&amp;"|"&amp;H172,'15_Lifecycle_Library'!$A$7:$K$35,5,FALSE),""))</f>
        <v/>
      </c>
      <c r="AS172" s="26" t="str">
        <f t="shared" si="35"/>
        <v/>
      </c>
      <c r="AT172" s="21"/>
      <c r="AU172" s="21"/>
      <c r="AV172" s="21"/>
    </row>
    <row r="173" spans="1:48">
      <c r="A173" s="25" t="str">
        <f t="shared" si="30"/>
        <v/>
      </c>
      <c r="B173" s="21"/>
      <c r="C173" s="21"/>
      <c r="D173" s="25" t="str">
        <f>IF(C173="","",IFERROR(VLOOKUP(C173,'01_Setup'!$B$19:$D$28,2,FALSE)&amp;"",""))</f>
        <v/>
      </c>
      <c r="E173" s="25" t="str">
        <f>IF(C173="","",IFERROR(VLOOKUP(C173,'01_Setup'!$B$19:$D$28,3,FALSE),""))</f>
        <v/>
      </c>
      <c r="F173" s="21"/>
      <c r="G173" s="21"/>
      <c r="H173" s="21"/>
      <c r="I173" s="21"/>
      <c r="J173" s="21"/>
      <c r="K173" s="21"/>
      <c r="L173" s="22"/>
      <c r="M173" s="21"/>
      <c r="N173" s="25" t="str">
        <f>IF(OR(G173="",H173=""),"",IFERROR(VLOOKUP(G173&amp;"|"&amp;H173,'15_Lifecycle_Library'!$A$7:$K$35,4,FALSE),""))</f>
        <v/>
      </c>
      <c r="O173" s="21"/>
      <c r="P173" s="25" t="str">
        <f t="shared" si="31"/>
        <v/>
      </c>
      <c r="Q173" s="21"/>
      <c r="R173" s="25" t="str">
        <f>IF(Q173="","",IFERROR(VLOOKUP(Q173,'16_Assumptions'!$A$15:$D$19,4,FALSE),0))</f>
        <v/>
      </c>
      <c r="S173" s="25" t="str">
        <f>IF(C173="","",IF(M173&lt;&gt;"",M173,IF(L173&lt;&gt;"",('01_Setup'!$B$6-L173)/365.25,"")))</f>
        <v/>
      </c>
      <c r="T173" s="25" t="str">
        <f t="shared" si="32"/>
        <v/>
      </c>
      <c r="U173" s="23"/>
      <c r="V173" s="25" t="str">
        <f>IF(OR(G173="",H173=""),"",IFERROR(VLOOKUP(G173&amp;"|"&amp;H173,'15_Lifecycle_Library'!$A$7:$K$35,6,FALSE),""))</f>
        <v/>
      </c>
      <c r="W173" s="27" t="str">
        <f>IF(V173="","",IFERROR(VLOOKUP(V173,'01_Setup'!$H$5:$I$9,2,FALSE),""))</f>
        <v/>
      </c>
      <c r="X173" s="27" t="str">
        <f>IF(C173="","",IF(OR(G173="",H173=""),'01_Setup'!$B$12,IFERROR(VLOOKUP(G173&amp;"|"&amp;H173,'15_Lifecycle_Library'!$A$7:$K$35,7,FALSE),'01_Setup'!$B$12)))</f>
        <v/>
      </c>
      <c r="Y173" s="25" t="str">
        <f>IF(T173="","",'01_Setup'!$B$5+ROUNDUP(T173,0))</f>
        <v/>
      </c>
      <c r="Z173" s="28" t="str">
        <f>IF(OR(U173="",Y173="",W173="",X173=""),"",U173*(1+W173)^(Y173-'01_Setup'!$B$5)*(1+X173))</f>
        <v/>
      </c>
      <c r="AA173" s="25" t="str">
        <f t="shared" si="33"/>
        <v/>
      </c>
      <c r="AB173" s="28" t="str">
        <f>IF(OR(U173="",AA173="",W173="",X173=""),"",U173*(1+W173)^(AA173-'01_Setup'!$B$5)*(1+X173))</f>
        <v/>
      </c>
      <c r="AC173" s="25" t="str">
        <f t="shared" si="34"/>
        <v/>
      </c>
      <c r="AD173" s="28" t="str">
        <f>IF(OR(U173="",AC173="",W173="",X173=""),"",U173*(1+W173)^(AC173-'01_Setup'!$B$5)*(1+X173))</f>
        <v/>
      </c>
      <c r="AE173" s="25" t="str">
        <f>IF(Y173="","",MAX(Y173+'01_Setup'!$B$10,'01_Setup'!$B$5))</f>
        <v/>
      </c>
      <c r="AF173" s="28" t="str">
        <f>IF(OR(U173="",AE173="",W173="",X173=""),"",U173*(1+W173)^(AE173-'01_Setup'!$B$5)*(1+X173))</f>
        <v/>
      </c>
      <c r="AG173" s="25" t="str">
        <f>IF(AA173="","",MAX(AA173+'01_Setup'!$B$10,'01_Setup'!$B$5))</f>
        <v/>
      </c>
      <c r="AH173" s="28" t="str">
        <f>IF(OR(U173="",AG173="",W173="",X173=""),"",U173*(1+W173)^(AG173-'01_Setup'!$B$5)*(1+X173))</f>
        <v/>
      </c>
      <c r="AI173" s="25" t="str">
        <f>IF(AC173="","",MAX(AC173+'01_Setup'!$B$10,'01_Setup'!$B$5))</f>
        <v/>
      </c>
      <c r="AJ173" s="28" t="str">
        <f>IF(OR(U173="",AI173="",W173="",X173=""),"",U173*(1+W173)^(AI173-'01_Setup'!$B$5)*(1+X173))</f>
        <v/>
      </c>
      <c r="AK173" s="25" t="str">
        <f>IF(Y173="","",Y173+'01_Setup'!$B$11)</f>
        <v/>
      </c>
      <c r="AL173" s="28" t="str">
        <f>IF(OR(U173="",AK173="",W173="",X173=""),"",U173*(1+W173)^(AK173-'01_Setup'!$B$5)*(1+X173))</f>
        <v/>
      </c>
      <c r="AM173" s="25" t="str">
        <f>IF(AA173="","",AA173+'01_Setup'!$B$11)</f>
        <v/>
      </c>
      <c r="AN173" s="28" t="str">
        <f>IF(OR(U173="",AM173="",W173="",X173=""),"",U173*(1+W173)^(AM173-'01_Setup'!$B$5)*(1+X173))</f>
        <v/>
      </c>
      <c r="AO173" s="25" t="str">
        <f>IF(AC173="","",AC173+'01_Setup'!$B$11)</f>
        <v/>
      </c>
      <c r="AP173" s="28" t="str">
        <f>IF(OR(U173="",AO173="",W173="",X173=""),"",U173*(1+W173)^(AO173-'01_Setup'!$B$5)*(1+X173))</f>
        <v/>
      </c>
      <c r="AQ173" s="22"/>
      <c r="AR173" s="25" t="str">
        <f>IF(OR(G173="",H173=""),"",IFERROR(VLOOKUP(G173&amp;"|"&amp;H173,'15_Lifecycle_Library'!$A$7:$K$35,5,FALSE),""))</f>
        <v/>
      </c>
      <c r="AS173" s="26" t="str">
        <f t="shared" si="35"/>
        <v/>
      </c>
      <c r="AT173" s="21"/>
      <c r="AU173" s="21"/>
      <c r="AV173" s="21"/>
    </row>
    <row r="174" spans="1:48">
      <c r="A174" s="25" t="str">
        <f t="shared" si="30"/>
        <v/>
      </c>
      <c r="B174" s="21"/>
      <c r="C174" s="21"/>
      <c r="D174" s="25" t="str">
        <f>IF(C174="","",IFERROR(VLOOKUP(C174,'01_Setup'!$B$19:$D$28,2,FALSE)&amp;"",""))</f>
        <v/>
      </c>
      <c r="E174" s="25" t="str">
        <f>IF(C174="","",IFERROR(VLOOKUP(C174,'01_Setup'!$B$19:$D$28,3,FALSE),""))</f>
        <v/>
      </c>
      <c r="F174" s="21"/>
      <c r="G174" s="21"/>
      <c r="H174" s="21"/>
      <c r="I174" s="21"/>
      <c r="J174" s="21"/>
      <c r="K174" s="21"/>
      <c r="L174" s="22"/>
      <c r="M174" s="21"/>
      <c r="N174" s="25" t="str">
        <f>IF(OR(G174="",H174=""),"",IFERROR(VLOOKUP(G174&amp;"|"&amp;H174,'15_Lifecycle_Library'!$A$7:$K$35,4,FALSE),""))</f>
        <v/>
      </c>
      <c r="O174" s="21"/>
      <c r="P174" s="25" t="str">
        <f t="shared" si="31"/>
        <v/>
      </c>
      <c r="Q174" s="21"/>
      <c r="R174" s="25" t="str">
        <f>IF(Q174="","",IFERROR(VLOOKUP(Q174,'16_Assumptions'!$A$15:$D$19,4,FALSE),0))</f>
        <v/>
      </c>
      <c r="S174" s="25" t="str">
        <f>IF(C174="","",IF(M174&lt;&gt;"",M174,IF(L174&lt;&gt;"",('01_Setup'!$B$6-L174)/365.25,"")))</f>
        <v/>
      </c>
      <c r="T174" s="25" t="str">
        <f t="shared" si="32"/>
        <v/>
      </c>
      <c r="U174" s="23"/>
      <c r="V174" s="25" t="str">
        <f>IF(OR(G174="",H174=""),"",IFERROR(VLOOKUP(G174&amp;"|"&amp;H174,'15_Lifecycle_Library'!$A$7:$K$35,6,FALSE),""))</f>
        <v/>
      </c>
      <c r="W174" s="27" t="str">
        <f>IF(V174="","",IFERROR(VLOOKUP(V174,'01_Setup'!$H$5:$I$9,2,FALSE),""))</f>
        <v/>
      </c>
      <c r="X174" s="27" t="str">
        <f>IF(C174="","",IF(OR(G174="",H174=""),'01_Setup'!$B$12,IFERROR(VLOOKUP(G174&amp;"|"&amp;H174,'15_Lifecycle_Library'!$A$7:$K$35,7,FALSE),'01_Setup'!$B$12)))</f>
        <v/>
      </c>
      <c r="Y174" s="25" t="str">
        <f>IF(T174="","",'01_Setup'!$B$5+ROUNDUP(T174,0))</f>
        <v/>
      </c>
      <c r="Z174" s="28" t="str">
        <f>IF(OR(U174="",Y174="",W174="",X174=""),"",U174*(1+W174)^(Y174-'01_Setup'!$B$5)*(1+X174))</f>
        <v/>
      </c>
      <c r="AA174" s="25" t="str">
        <f t="shared" si="33"/>
        <v/>
      </c>
      <c r="AB174" s="28" t="str">
        <f>IF(OR(U174="",AA174="",W174="",X174=""),"",U174*(1+W174)^(AA174-'01_Setup'!$B$5)*(1+X174))</f>
        <v/>
      </c>
      <c r="AC174" s="25" t="str">
        <f t="shared" si="34"/>
        <v/>
      </c>
      <c r="AD174" s="28" t="str">
        <f>IF(OR(U174="",AC174="",W174="",X174=""),"",U174*(1+W174)^(AC174-'01_Setup'!$B$5)*(1+X174))</f>
        <v/>
      </c>
      <c r="AE174" s="25" t="str">
        <f>IF(Y174="","",MAX(Y174+'01_Setup'!$B$10,'01_Setup'!$B$5))</f>
        <v/>
      </c>
      <c r="AF174" s="28" t="str">
        <f>IF(OR(U174="",AE174="",W174="",X174=""),"",U174*(1+W174)^(AE174-'01_Setup'!$B$5)*(1+X174))</f>
        <v/>
      </c>
      <c r="AG174" s="25" t="str">
        <f>IF(AA174="","",MAX(AA174+'01_Setup'!$B$10,'01_Setup'!$B$5))</f>
        <v/>
      </c>
      <c r="AH174" s="28" t="str">
        <f>IF(OR(U174="",AG174="",W174="",X174=""),"",U174*(1+W174)^(AG174-'01_Setup'!$B$5)*(1+X174))</f>
        <v/>
      </c>
      <c r="AI174" s="25" t="str">
        <f>IF(AC174="","",MAX(AC174+'01_Setup'!$B$10,'01_Setup'!$B$5))</f>
        <v/>
      </c>
      <c r="AJ174" s="28" t="str">
        <f>IF(OR(U174="",AI174="",W174="",X174=""),"",U174*(1+W174)^(AI174-'01_Setup'!$B$5)*(1+X174))</f>
        <v/>
      </c>
      <c r="AK174" s="25" t="str">
        <f>IF(Y174="","",Y174+'01_Setup'!$B$11)</f>
        <v/>
      </c>
      <c r="AL174" s="28" t="str">
        <f>IF(OR(U174="",AK174="",W174="",X174=""),"",U174*(1+W174)^(AK174-'01_Setup'!$B$5)*(1+X174))</f>
        <v/>
      </c>
      <c r="AM174" s="25" t="str">
        <f>IF(AA174="","",AA174+'01_Setup'!$B$11)</f>
        <v/>
      </c>
      <c r="AN174" s="28" t="str">
        <f>IF(OR(U174="",AM174="",W174="",X174=""),"",U174*(1+W174)^(AM174-'01_Setup'!$B$5)*(1+X174))</f>
        <v/>
      </c>
      <c r="AO174" s="25" t="str">
        <f>IF(AC174="","",AC174+'01_Setup'!$B$11)</f>
        <v/>
      </c>
      <c r="AP174" s="28" t="str">
        <f>IF(OR(U174="",AO174="",W174="",X174=""),"",U174*(1+W174)^(AO174-'01_Setup'!$B$5)*(1+X174))</f>
        <v/>
      </c>
      <c r="AQ174" s="22"/>
      <c r="AR174" s="25" t="str">
        <f>IF(OR(G174="",H174=""),"",IFERROR(VLOOKUP(G174&amp;"|"&amp;H174,'15_Lifecycle_Library'!$A$7:$K$35,5,FALSE),""))</f>
        <v/>
      </c>
      <c r="AS174" s="26" t="str">
        <f t="shared" si="35"/>
        <v/>
      </c>
      <c r="AT174" s="21"/>
      <c r="AU174" s="21"/>
      <c r="AV174" s="21"/>
    </row>
    <row r="175" spans="1:48">
      <c r="A175" s="25" t="str">
        <f t="shared" si="30"/>
        <v/>
      </c>
      <c r="B175" s="21"/>
      <c r="C175" s="21"/>
      <c r="D175" s="25" t="str">
        <f>IF(C175="","",IFERROR(VLOOKUP(C175,'01_Setup'!$B$19:$D$28,2,FALSE)&amp;"",""))</f>
        <v/>
      </c>
      <c r="E175" s="25" t="str">
        <f>IF(C175="","",IFERROR(VLOOKUP(C175,'01_Setup'!$B$19:$D$28,3,FALSE),""))</f>
        <v/>
      </c>
      <c r="F175" s="21"/>
      <c r="G175" s="21"/>
      <c r="H175" s="21"/>
      <c r="I175" s="21"/>
      <c r="J175" s="21"/>
      <c r="K175" s="21"/>
      <c r="L175" s="22"/>
      <c r="M175" s="21"/>
      <c r="N175" s="25" t="str">
        <f>IF(OR(G175="",H175=""),"",IFERROR(VLOOKUP(G175&amp;"|"&amp;H175,'15_Lifecycle_Library'!$A$7:$K$35,4,FALSE),""))</f>
        <v/>
      </c>
      <c r="O175" s="21"/>
      <c r="P175" s="25" t="str">
        <f t="shared" si="31"/>
        <v/>
      </c>
      <c r="Q175" s="21"/>
      <c r="R175" s="25" t="str">
        <f>IF(Q175="","",IFERROR(VLOOKUP(Q175,'16_Assumptions'!$A$15:$D$19,4,FALSE),0))</f>
        <v/>
      </c>
      <c r="S175" s="25" t="str">
        <f>IF(C175="","",IF(M175&lt;&gt;"",M175,IF(L175&lt;&gt;"",('01_Setup'!$B$6-L175)/365.25,"")))</f>
        <v/>
      </c>
      <c r="T175" s="25" t="str">
        <f t="shared" si="32"/>
        <v/>
      </c>
      <c r="U175" s="23"/>
      <c r="V175" s="25" t="str">
        <f>IF(OR(G175="",H175=""),"",IFERROR(VLOOKUP(G175&amp;"|"&amp;H175,'15_Lifecycle_Library'!$A$7:$K$35,6,FALSE),""))</f>
        <v/>
      </c>
      <c r="W175" s="27" t="str">
        <f>IF(V175="","",IFERROR(VLOOKUP(V175,'01_Setup'!$H$5:$I$9,2,FALSE),""))</f>
        <v/>
      </c>
      <c r="X175" s="27" t="str">
        <f>IF(C175="","",IF(OR(G175="",H175=""),'01_Setup'!$B$12,IFERROR(VLOOKUP(G175&amp;"|"&amp;H175,'15_Lifecycle_Library'!$A$7:$K$35,7,FALSE),'01_Setup'!$B$12)))</f>
        <v/>
      </c>
      <c r="Y175" s="25" t="str">
        <f>IF(T175="","",'01_Setup'!$B$5+ROUNDUP(T175,0))</f>
        <v/>
      </c>
      <c r="Z175" s="28" t="str">
        <f>IF(OR(U175="",Y175="",W175="",X175=""),"",U175*(1+W175)^(Y175-'01_Setup'!$B$5)*(1+X175))</f>
        <v/>
      </c>
      <c r="AA175" s="25" t="str">
        <f t="shared" si="33"/>
        <v/>
      </c>
      <c r="AB175" s="28" t="str">
        <f>IF(OR(U175="",AA175="",W175="",X175=""),"",U175*(1+W175)^(AA175-'01_Setup'!$B$5)*(1+X175))</f>
        <v/>
      </c>
      <c r="AC175" s="25" t="str">
        <f t="shared" si="34"/>
        <v/>
      </c>
      <c r="AD175" s="28" t="str">
        <f>IF(OR(U175="",AC175="",W175="",X175=""),"",U175*(1+W175)^(AC175-'01_Setup'!$B$5)*(1+X175))</f>
        <v/>
      </c>
      <c r="AE175" s="25" t="str">
        <f>IF(Y175="","",MAX(Y175+'01_Setup'!$B$10,'01_Setup'!$B$5))</f>
        <v/>
      </c>
      <c r="AF175" s="28" t="str">
        <f>IF(OR(U175="",AE175="",W175="",X175=""),"",U175*(1+W175)^(AE175-'01_Setup'!$B$5)*(1+X175))</f>
        <v/>
      </c>
      <c r="AG175" s="25" t="str">
        <f>IF(AA175="","",MAX(AA175+'01_Setup'!$B$10,'01_Setup'!$B$5))</f>
        <v/>
      </c>
      <c r="AH175" s="28" t="str">
        <f>IF(OR(U175="",AG175="",W175="",X175=""),"",U175*(1+W175)^(AG175-'01_Setup'!$B$5)*(1+X175))</f>
        <v/>
      </c>
      <c r="AI175" s="25" t="str">
        <f>IF(AC175="","",MAX(AC175+'01_Setup'!$B$10,'01_Setup'!$B$5))</f>
        <v/>
      </c>
      <c r="AJ175" s="28" t="str">
        <f>IF(OR(U175="",AI175="",W175="",X175=""),"",U175*(1+W175)^(AI175-'01_Setup'!$B$5)*(1+X175))</f>
        <v/>
      </c>
      <c r="AK175" s="25" t="str">
        <f>IF(Y175="","",Y175+'01_Setup'!$B$11)</f>
        <v/>
      </c>
      <c r="AL175" s="28" t="str">
        <f>IF(OR(U175="",AK175="",W175="",X175=""),"",U175*(1+W175)^(AK175-'01_Setup'!$B$5)*(1+X175))</f>
        <v/>
      </c>
      <c r="AM175" s="25" t="str">
        <f>IF(AA175="","",AA175+'01_Setup'!$B$11)</f>
        <v/>
      </c>
      <c r="AN175" s="28" t="str">
        <f>IF(OR(U175="",AM175="",W175="",X175=""),"",U175*(1+W175)^(AM175-'01_Setup'!$B$5)*(1+X175))</f>
        <v/>
      </c>
      <c r="AO175" s="25" t="str">
        <f>IF(AC175="","",AC175+'01_Setup'!$B$11)</f>
        <v/>
      </c>
      <c r="AP175" s="28" t="str">
        <f>IF(OR(U175="",AO175="",W175="",X175=""),"",U175*(1+W175)^(AO175-'01_Setup'!$B$5)*(1+X175))</f>
        <v/>
      </c>
      <c r="AQ175" s="22"/>
      <c r="AR175" s="25" t="str">
        <f>IF(OR(G175="",H175=""),"",IFERROR(VLOOKUP(G175&amp;"|"&amp;H175,'15_Lifecycle_Library'!$A$7:$K$35,5,FALSE),""))</f>
        <v/>
      </c>
      <c r="AS175" s="26" t="str">
        <f t="shared" si="35"/>
        <v/>
      </c>
      <c r="AT175" s="21"/>
      <c r="AU175" s="21"/>
      <c r="AV175" s="21"/>
    </row>
    <row r="176" spans="1:48">
      <c r="A176" s="25" t="str">
        <f t="shared" si="30"/>
        <v/>
      </c>
      <c r="B176" s="21"/>
      <c r="C176" s="21"/>
      <c r="D176" s="25" t="str">
        <f>IF(C176="","",IFERROR(VLOOKUP(C176,'01_Setup'!$B$19:$D$28,2,FALSE)&amp;"",""))</f>
        <v/>
      </c>
      <c r="E176" s="25" t="str">
        <f>IF(C176="","",IFERROR(VLOOKUP(C176,'01_Setup'!$B$19:$D$28,3,FALSE),""))</f>
        <v/>
      </c>
      <c r="F176" s="21"/>
      <c r="G176" s="21"/>
      <c r="H176" s="21"/>
      <c r="I176" s="21"/>
      <c r="J176" s="21"/>
      <c r="K176" s="21"/>
      <c r="L176" s="22"/>
      <c r="M176" s="21"/>
      <c r="N176" s="25" t="str">
        <f>IF(OR(G176="",H176=""),"",IFERROR(VLOOKUP(G176&amp;"|"&amp;H176,'15_Lifecycle_Library'!$A$7:$K$35,4,FALSE),""))</f>
        <v/>
      </c>
      <c r="O176" s="21"/>
      <c r="P176" s="25" t="str">
        <f t="shared" si="31"/>
        <v/>
      </c>
      <c r="Q176" s="21"/>
      <c r="R176" s="25" t="str">
        <f>IF(Q176="","",IFERROR(VLOOKUP(Q176,'16_Assumptions'!$A$15:$D$19,4,FALSE),0))</f>
        <v/>
      </c>
      <c r="S176" s="25" t="str">
        <f>IF(C176="","",IF(M176&lt;&gt;"",M176,IF(L176&lt;&gt;"",('01_Setup'!$B$6-L176)/365.25,"")))</f>
        <v/>
      </c>
      <c r="T176" s="25" t="str">
        <f t="shared" si="32"/>
        <v/>
      </c>
      <c r="U176" s="23"/>
      <c r="V176" s="25" t="str">
        <f>IF(OR(G176="",H176=""),"",IFERROR(VLOOKUP(G176&amp;"|"&amp;H176,'15_Lifecycle_Library'!$A$7:$K$35,6,FALSE),""))</f>
        <v/>
      </c>
      <c r="W176" s="27" t="str">
        <f>IF(V176="","",IFERROR(VLOOKUP(V176,'01_Setup'!$H$5:$I$9,2,FALSE),""))</f>
        <v/>
      </c>
      <c r="X176" s="27" t="str">
        <f>IF(C176="","",IF(OR(G176="",H176=""),'01_Setup'!$B$12,IFERROR(VLOOKUP(G176&amp;"|"&amp;H176,'15_Lifecycle_Library'!$A$7:$K$35,7,FALSE),'01_Setup'!$B$12)))</f>
        <v/>
      </c>
      <c r="Y176" s="25" t="str">
        <f>IF(T176="","",'01_Setup'!$B$5+ROUNDUP(T176,0))</f>
        <v/>
      </c>
      <c r="Z176" s="28" t="str">
        <f>IF(OR(U176="",Y176="",W176="",X176=""),"",U176*(1+W176)^(Y176-'01_Setup'!$B$5)*(1+X176))</f>
        <v/>
      </c>
      <c r="AA176" s="25" t="str">
        <f t="shared" si="33"/>
        <v/>
      </c>
      <c r="AB176" s="28" t="str">
        <f>IF(OR(U176="",AA176="",W176="",X176=""),"",U176*(1+W176)^(AA176-'01_Setup'!$B$5)*(1+X176))</f>
        <v/>
      </c>
      <c r="AC176" s="25" t="str">
        <f t="shared" si="34"/>
        <v/>
      </c>
      <c r="AD176" s="28" t="str">
        <f>IF(OR(U176="",AC176="",W176="",X176=""),"",U176*(1+W176)^(AC176-'01_Setup'!$B$5)*(1+X176))</f>
        <v/>
      </c>
      <c r="AE176" s="25" t="str">
        <f>IF(Y176="","",MAX(Y176+'01_Setup'!$B$10,'01_Setup'!$B$5))</f>
        <v/>
      </c>
      <c r="AF176" s="28" t="str">
        <f>IF(OR(U176="",AE176="",W176="",X176=""),"",U176*(1+W176)^(AE176-'01_Setup'!$B$5)*(1+X176))</f>
        <v/>
      </c>
      <c r="AG176" s="25" t="str">
        <f>IF(AA176="","",MAX(AA176+'01_Setup'!$B$10,'01_Setup'!$B$5))</f>
        <v/>
      </c>
      <c r="AH176" s="28" t="str">
        <f>IF(OR(U176="",AG176="",W176="",X176=""),"",U176*(1+W176)^(AG176-'01_Setup'!$B$5)*(1+X176))</f>
        <v/>
      </c>
      <c r="AI176" s="25" t="str">
        <f>IF(AC176="","",MAX(AC176+'01_Setup'!$B$10,'01_Setup'!$B$5))</f>
        <v/>
      </c>
      <c r="AJ176" s="28" t="str">
        <f>IF(OR(U176="",AI176="",W176="",X176=""),"",U176*(1+W176)^(AI176-'01_Setup'!$B$5)*(1+X176))</f>
        <v/>
      </c>
      <c r="AK176" s="25" t="str">
        <f>IF(Y176="","",Y176+'01_Setup'!$B$11)</f>
        <v/>
      </c>
      <c r="AL176" s="28" t="str">
        <f>IF(OR(U176="",AK176="",W176="",X176=""),"",U176*(1+W176)^(AK176-'01_Setup'!$B$5)*(1+X176))</f>
        <v/>
      </c>
      <c r="AM176" s="25" t="str">
        <f>IF(AA176="","",AA176+'01_Setup'!$B$11)</f>
        <v/>
      </c>
      <c r="AN176" s="28" t="str">
        <f>IF(OR(U176="",AM176="",W176="",X176=""),"",U176*(1+W176)^(AM176-'01_Setup'!$B$5)*(1+X176))</f>
        <v/>
      </c>
      <c r="AO176" s="25" t="str">
        <f>IF(AC176="","",AC176+'01_Setup'!$B$11)</f>
        <v/>
      </c>
      <c r="AP176" s="28" t="str">
        <f>IF(OR(U176="",AO176="",W176="",X176=""),"",U176*(1+W176)^(AO176-'01_Setup'!$B$5)*(1+X176))</f>
        <v/>
      </c>
      <c r="AQ176" s="22"/>
      <c r="AR176" s="25" t="str">
        <f>IF(OR(G176="",H176=""),"",IFERROR(VLOOKUP(G176&amp;"|"&amp;H176,'15_Lifecycle_Library'!$A$7:$K$35,5,FALSE),""))</f>
        <v/>
      </c>
      <c r="AS176" s="26" t="str">
        <f t="shared" si="35"/>
        <v/>
      </c>
      <c r="AT176" s="21"/>
      <c r="AU176" s="21"/>
      <c r="AV176" s="21"/>
    </row>
    <row r="177" spans="1:48">
      <c r="A177" s="25" t="str">
        <f t="shared" si="30"/>
        <v/>
      </c>
      <c r="B177" s="21"/>
      <c r="C177" s="21"/>
      <c r="D177" s="25" t="str">
        <f>IF(C177="","",IFERROR(VLOOKUP(C177,'01_Setup'!$B$19:$D$28,2,FALSE)&amp;"",""))</f>
        <v/>
      </c>
      <c r="E177" s="25" t="str">
        <f>IF(C177="","",IFERROR(VLOOKUP(C177,'01_Setup'!$B$19:$D$28,3,FALSE),""))</f>
        <v/>
      </c>
      <c r="F177" s="21"/>
      <c r="G177" s="21"/>
      <c r="H177" s="21"/>
      <c r="I177" s="21"/>
      <c r="J177" s="21"/>
      <c r="K177" s="21"/>
      <c r="L177" s="22"/>
      <c r="M177" s="21"/>
      <c r="N177" s="25" t="str">
        <f>IF(OR(G177="",H177=""),"",IFERROR(VLOOKUP(G177&amp;"|"&amp;H177,'15_Lifecycle_Library'!$A$7:$K$35,4,FALSE),""))</f>
        <v/>
      </c>
      <c r="O177" s="21"/>
      <c r="P177" s="25" t="str">
        <f t="shared" si="31"/>
        <v/>
      </c>
      <c r="Q177" s="21"/>
      <c r="R177" s="25" t="str">
        <f>IF(Q177="","",IFERROR(VLOOKUP(Q177,'16_Assumptions'!$A$15:$D$19,4,FALSE),0))</f>
        <v/>
      </c>
      <c r="S177" s="25" t="str">
        <f>IF(C177="","",IF(M177&lt;&gt;"",M177,IF(L177&lt;&gt;"",('01_Setup'!$B$6-L177)/365.25,"")))</f>
        <v/>
      </c>
      <c r="T177" s="25" t="str">
        <f t="shared" si="32"/>
        <v/>
      </c>
      <c r="U177" s="23"/>
      <c r="V177" s="25" t="str">
        <f>IF(OR(G177="",H177=""),"",IFERROR(VLOOKUP(G177&amp;"|"&amp;H177,'15_Lifecycle_Library'!$A$7:$K$35,6,FALSE),""))</f>
        <v/>
      </c>
      <c r="W177" s="27" t="str">
        <f>IF(V177="","",IFERROR(VLOOKUP(V177,'01_Setup'!$H$5:$I$9,2,FALSE),""))</f>
        <v/>
      </c>
      <c r="X177" s="27" t="str">
        <f>IF(C177="","",IF(OR(G177="",H177=""),'01_Setup'!$B$12,IFERROR(VLOOKUP(G177&amp;"|"&amp;H177,'15_Lifecycle_Library'!$A$7:$K$35,7,FALSE),'01_Setup'!$B$12)))</f>
        <v/>
      </c>
      <c r="Y177" s="25" t="str">
        <f>IF(T177="","",'01_Setup'!$B$5+ROUNDUP(T177,0))</f>
        <v/>
      </c>
      <c r="Z177" s="28" t="str">
        <f>IF(OR(U177="",Y177="",W177="",X177=""),"",U177*(1+W177)^(Y177-'01_Setup'!$B$5)*(1+X177))</f>
        <v/>
      </c>
      <c r="AA177" s="25" t="str">
        <f t="shared" si="33"/>
        <v/>
      </c>
      <c r="AB177" s="28" t="str">
        <f>IF(OR(U177="",AA177="",W177="",X177=""),"",U177*(1+W177)^(AA177-'01_Setup'!$B$5)*(1+X177))</f>
        <v/>
      </c>
      <c r="AC177" s="25" t="str">
        <f t="shared" si="34"/>
        <v/>
      </c>
      <c r="AD177" s="28" t="str">
        <f>IF(OR(U177="",AC177="",W177="",X177=""),"",U177*(1+W177)^(AC177-'01_Setup'!$B$5)*(1+X177))</f>
        <v/>
      </c>
      <c r="AE177" s="25" t="str">
        <f>IF(Y177="","",MAX(Y177+'01_Setup'!$B$10,'01_Setup'!$B$5))</f>
        <v/>
      </c>
      <c r="AF177" s="28" t="str">
        <f>IF(OR(U177="",AE177="",W177="",X177=""),"",U177*(1+W177)^(AE177-'01_Setup'!$B$5)*(1+X177))</f>
        <v/>
      </c>
      <c r="AG177" s="25" t="str">
        <f>IF(AA177="","",MAX(AA177+'01_Setup'!$B$10,'01_Setup'!$B$5))</f>
        <v/>
      </c>
      <c r="AH177" s="28" t="str">
        <f>IF(OR(U177="",AG177="",W177="",X177=""),"",U177*(1+W177)^(AG177-'01_Setup'!$B$5)*(1+X177))</f>
        <v/>
      </c>
      <c r="AI177" s="25" t="str">
        <f>IF(AC177="","",MAX(AC177+'01_Setup'!$B$10,'01_Setup'!$B$5))</f>
        <v/>
      </c>
      <c r="AJ177" s="28" t="str">
        <f>IF(OR(U177="",AI177="",W177="",X177=""),"",U177*(1+W177)^(AI177-'01_Setup'!$B$5)*(1+X177))</f>
        <v/>
      </c>
      <c r="AK177" s="25" t="str">
        <f>IF(Y177="","",Y177+'01_Setup'!$B$11)</f>
        <v/>
      </c>
      <c r="AL177" s="28" t="str">
        <f>IF(OR(U177="",AK177="",W177="",X177=""),"",U177*(1+W177)^(AK177-'01_Setup'!$B$5)*(1+X177))</f>
        <v/>
      </c>
      <c r="AM177" s="25" t="str">
        <f>IF(AA177="","",AA177+'01_Setup'!$B$11)</f>
        <v/>
      </c>
      <c r="AN177" s="28" t="str">
        <f>IF(OR(U177="",AM177="",W177="",X177=""),"",U177*(1+W177)^(AM177-'01_Setup'!$B$5)*(1+X177))</f>
        <v/>
      </c>
      <c r="AO177" s="25" t="str">
        <f>IF(AC177="","",AC177+'01_Setup'!$B$11)</f>
        <v/>
      </c>
      <c r="AP177" s="28" t="str">
        <f>IF(OR(U177="",AO177="",W177="",X177=""),"",U177*(1+W177)^(AO177-'01_Setup'!$B$5)*(1+X177))</f>
        <v/>
      </c>
      <c r="AQ177" s="22"/>
      <c r="AR177" s="25" t="str">
        <f>IF(OR(G177="",H177=""),"",IFERROR(VLOOKUP(G177&amp;"|"&amp;H177,'15_Lifecycle_Library'!$A$7:$K$35,5,FALSE),""))</f>
        <v/>
      </c>
      <c r="AS177" s="26" t="str">
        <f t="shared" si="35"/>
        <v/>
      </c>
      <c r="AT177" s="21"/>
      <c r="AU177" s="21"/>
      <c r="AV177" s="21"/>
    </row>
    <row r="178" spans="1:48">
      <c r="A178" s="25" t="str">
        <f t="shared" si="30"/>
        <v/>
      </c>
      <c r="B178" s="21"/>
      <c r="C178" s="21"/>
      <c r="D178" s="25" t="str">
        <f>IF(C178="","",IFERROR(VLOOKUP(C178,'01_Setup'!$B$19:$D$28,2,FALSE)&amp;"",""))</f>
        <v/>
      </c>
      <c r="E178" s="25" t="str">
        <f>IF(C178="","",IFERROR(VLOOKUP(C178,'01_Setup'!$B$19:$D$28,3,FALSE),""))</f>
        <v/>
      </c>
      <c r="F178" s="21"/>
      <c r="G178" s="21"/>
      <c r="H178" s="21"/>
      <c r="I178" s="21"/>
      <c r="J178" s="21"/>
      <c r="K178" s="21"/>
      <c r="L178" s="22"/>
      <c r="M178" s="21"/>
      <c r="N178" s="25" t="str">
        <f>IF(OR(G178="",H178=""),"",IFERROR(VLOOKUP(G178&amp;"|"&amp;H178,'15_Lifecycle_Library'!$A$7:$K$35,4,FALSE),""))</f>
        <v/>
      </c>
      <c r="O178" s="21"/>
      <c r="P178" s="25" t="str">
        <f t="shared" si="31"/>
        <v/>
      </c>
      <c r="Q178" s="21"/>
      <c r="R178" s="25" t="str">
        <f>IF(Q178="","",IFERROR(VLOOKUP(Q178,'16_Assumptions'!$A$15:$D$19,4,FALSE),0))</f>
        <v/>
      </c>
      <c r="S178" s="25" t="str">
        <f>IF(C178="","",IF(M178&lt;&gt;"",M178,IF(L178&lt;&gt;"",('01_Setup'!$B$6-L178)/365.25,"")))</f>
        <v/>
      </c>
      <c r="T178" s="25" t="str">
        <f t="shared" si="32"/>
        <v/>
      </c>
      <c r="U178" s="23"/>
      <c r="V178" s="25" t="str">
        <f>IF(OR(G178="",H178=""),"",IFERROR(VLOOKUP(G178&amp;"|"&amp;H178,'15_Lifecycle_Library'!$A$7:$K$35,6,FALSE),""))</f>
        <v/>
      </c>
      <c r="W178" s="27" t="str">
        <f>IF(V178="","",IFERROR(VLOOKUP(V178,'01_Setup'!$H$5:$I$9,2,FALSE),""))</f>
        <v/>
      </c>
      <c r="X178" s="27" t="str">
        <f>IF(C178="","",IF(OR(G178="",H178=""),'01_Setup'!$B$12,IFERROR(VLOOKUP(G178&amp;"|"&amp;H178,'15_Lifecycle_Library'!$A$7:$K$35,7,FALSE),'01_Setup'!$B$12)))</f>
        <v/>
      </c>
      <c r="Y178" s="25" t="str">
        <f>IF(T178="","",'01_Setup'!$B$5+ROUNDUP(T178,0))</f>
        <v/>
      </c>
      <c r="Z178" s="28" t="str">
        <f>IF(OR(U178="",Y178="",W178="",X178=""),"",U178*(1+W178)^(Y178-'01_Setup'!$B$5)*(1+X178))</f>
        <v/>
      </c>
      <c r="AA178" s="25" t="str">
        <f t="shared" si="33"/>
        <v/>
      </c>
      <c r="AB178" s="28" t="str">
        <f>IF(OR(U178="",AA178="",W178="",X178=""),"",U178*(1+W178)^(AA178-'01_Setup'!$B$5)*(1+X178))</f>
        <v/>
      </c>
      <c r="AC178" s="25" t="str">
        <f t="shared" si="34"/>
        <v/>
      </c>
      <c r="AD178" s="28" t="str">
        <f>IF(OR(U178="",AC178="",W178="",X178=""),"",U178*(1+W178)^(AC178-'01_Setup'!$B$5)*(1+X178))</f>
        <v/>
      </c>
      <c r="AE178" s="25" t="str">
        <f>IF(Y178="","",MAX(Y178+'01_Setup'!$B$10,'01_Setup'!$B$5))</f>
        <v/>
      </c>
      <c r="AF178" s="28" t="str">
        <f>IF(OR(U178="",AE178="",W178="",X178=""),"",U178*(1+W178)^(AE178-'01_Setup'!$B$5)*(1+X178))</f>
        <v/>
      </c>
      <c r="AG178" s="25" t="str">
        <f>IF(AA178="","",MAX(AA178+'01_Setup'!$B$10,'01_Setup'!$B$5))</f>
        <v/>
      </c>
      <c r="AH178" s="28" t="str">
        <f>IF(OR(U178="",AG178="",W178="",X178=""),"",U178*(1+W178)^(AG178-'01_Setup'!$B$5)*(1+X178))</f>
        <v/>
      </c>
      <c r="AI178" s="25" t="str">
        <f>IF(AC178="","",MAX(AC178+'01_Setup'!$B$10,'01_Setup'!$B$5))</f>
        <v/>
      </c>
      <c r="AJ178" s="28" t="str">
        <f>IF(OR(U178="",AI178="",W178="",X178=""),"",U178*(1+W178)^(AI178-'01_Setup'!$B$5)*(1+X178))</f>
        <v/>
      </c>
      <c r="AK178" s="25" t="str">
        <f>IF(Y178="","",Y178+'01_Setup'!$B$11)</f>
        <v/>
      </c>
      <c r="AL178" s="28" t="str">
        <f>IF(OR(U178="",AK178="",W178="",X178=""),"",U178*(1+W178)^(AK178-'01_Setup'!$B$5)*(1+X178))</f>
        <v/>
      </c>
      <c r="AM178" s="25" t="str">
        <f>IF(AA178="","",AA178+'01_Setup'!$B$11)</f>
        <v/>
      </c>
      <c r="AN178" s="28" t="str">
        <f>IF(OR(U178="",AM178="",W178="",X178=""),"",U178*(1+W178)^(AM178-'01_Setup'!$B$5)*(1+X178))</f>
        <v/>
      </c>
      <c r="AO178" s="25" t="str">
        <f>IF(AC178="","",AC178+'01_Setup'!$B$11)</f>
        <v/>
      </c>
      <c r="AP178" s="28" t="str">
        <f>IF(OR(U178="",AO178="",W178="",X178=""),"",U178*(1+W178)^(AO178-'01_Setup'!$B$5)*(1+X178))</f>
        <v/>
      </c>
      <c r="AQ178" s="22"/>
      <c r="AR178" s="25" t="str">
        <f>IF(OR(G178="",H178=""),"",IFERROR(VLOOKUP(G178&amp;"|"&amp;H178,'15_Lifecycle_Library'!$A$7:$K$35,5,FALSE),""))</f>
        <v/>
      </c>
      <c r="AS178" s="26" t="str">
        <f t="shared" si="35"/>
        <v/>
      </c>
      <c r="AT178" s="21"/>
      <c r="AU178" s="21"/>
      <c r="AV178" s="21"/>
    </row>
    <row r="179" spans="1:48">
      <c r="A179" s="25" t="str">
        <f t="shared" si="30"/>
        <v/>
      </c>
      <c r="B179" s="21"/>
      <c r="C179" s="21"/>
      <c r="D179" s="25" t="str">
        <f>IF(C179="","",IFERROR(VLOOKUP(C179,'01_Setup'!$B$19:$D$28,2,FALSE)&amp;"",""))</f>
        <v/>
      </c>
      <c r="E179" s="25" t="str">
        <f>IF(C179="","",IFERROR(VLOOKUP(C179,'01_Setup'!$B$19:$D$28,3,FALSE),""))</f>
        <v/>
      </c>
      <c r="F179" s="21"/>
      <c r="G179" s="21"/>
      <c r="H179" s="21"/>
      <c r="I179" s="21"/>
      <c r="J179" s="21"/>
      <c r="K179" s="21"/>
      <c r="L179" s="22"/>
      <c r="M179" s="21"/>
      <c r="N179" s="25" t="str">
        <f>IF(OR(G179="",H179=""),"",IFERROR(VLOOKUP(G179&amp;"|"&amp;H179,'15_Lifecycle_Library'!$A$7:$K$35,4,FALSE),""))</f>
        <v/>
      </c>
      <c r="O179" s="21"/>
      <c r="P179" s="25" t="str">
        <f t="shared" si="31"/>
        <v/>
      </c>
      <c r="Q179" s="21"/>
      <c r="R179" s="25" t="str">
        <f>IF(Q179="","",IFERROR(VLOOKUP(Q179,'16_Assumptions'!$A$15:$D$19,4,FALSE),0))</f>
        <v/>
      </c>
      <c r="S179" s="25" t="str">
        <f>IF(C179="","",IF(M179&lt;&gt;"",M179,IF(L179&lt;&gt;"",('01_Setup'!$B$6-L179)/365.25,"")))</f>
        <v/>
      </c>
      <c r="T179" s="25" t="str">
        <f t="shared" si="32"/>
        <v/>
      </c>
      <c r="U179" s="23"/>
      <c r="V179" s="25" t="str">
        <f>IF(OR(G179="",H179=""),"",IFERROR(VLOOKUP(G179&amp;"|"&amp;H179,'15_Lifecycle_Library'!$A$7:$K$35,6,FALSE),""))</f>
        <v/>
      </c>
      <c r="W179" s="27" t="str">
        <f>IF(V179="","",IFERROR(VLOOKUP(V179,'01_Setup'!$H$5:$I$9,2,FALSE),""))</f>
        <v/>
      </c>
      <c r="X179" s="27" t="str">
        <f>IF(C179="","",IF(OR(G179="",H179=""),'01_Setup'!$B$12,IFERROR(VLOOKUP(G179&amp;"|"&amp;H179,'15_Lifecycle_Library'!$A$7:$K$35,7,FALSE),'01_Setup'!$B$12)))</f>
        <v/>
      </c>
      <c r="Y179" s="25" t="str">
        <f>IF(T179="","",'01_Setup'!$B$5+ROUNDUP(T179,0))</f>
        <v/>
      </c>
      <c r="Z179" s="28" t="str">
        <f>IF(OR(U179="",Y179="",W179="",X179=""),"",U179*(1+W179)^(Y179-'01_Setup'!$B$5)*(1+X179))</f>
        <v/>
      </c>
      <c r="AA179" s="25" t="str">
        <f t="shared" si="33"/>
        <v/>
      </c>
      <c r="AB179" s="28" t="str">
        <f>IF(OR(U179="",AA179="",W179="",X179=""),"",U179*(1+W179)^(AA179-'01_Setup'!$B$5)*(1+X179))</f>
        <v/>
      </c>
      <c r="AC179" s="25" t="str">
        <f t="shared" si="34"/>
        <v/>
      </c>
      <c r="AD179" s="28" t="str">
        <f>IF(OR(U179="",AC179="",W179="",X179=""),"",U179*(1+W179)^(AC179-'01_Setup'!$B$5)*(1+X179))</f>
        <v/>
      </c>
      <c r="AE179" s="25" t="str">
        <f>IF(Y179="","",MAX(Y179+'01_Setup'!$B$10,'01_Setup'!$B$5))</f>
        <v/>
      </c>
      <c r="AF179" s="28" t="str">
        <f>IF(OR(U179="",AE179="",W179="",X179=""),"",U179*(1+W179)^(AE179-'01_Setup'!$B$5)*(1+X179))</f>
        <v/>
      </c>
      <c r="AG179" s="25" t="str">
        <f>IF(AA179="","",MAX(AA179+'01_Setup'!$B$10,'01_Setup'!$B$5))</f>
        <v/>
      </c>
      <c r="AH179" s="28" t="str">
        <f>IF(OR(U179="",AG179="",W179="",X179=""),"",U179*(1+W179)^(AG179-'01_Setup'!$B$5)*(1+X179))</f>
        <v/>
      </c>
      <c r="AI179" s="25" t="str">
        <f>IF(AC179="","",MAX(AC179+'01_Setup'!$B$10,'01_Setup'!$B$5))</f>
        <v/>
      </c>
      <c r="AJ179" s="28" t="str">
        <f>IF(OR(U179="",AI179="",W179="",X179=""),"",U179*(1+W179)^(AI179-'01_Setup'!$B$5)*(1+X179))</f>
        <v/>
      </c>
      <c r="AK179" s="25" t="str">
        <f>IF(Y179="","",Y179+'01_Setup'!$B$11)</f>
        <v/>
      </c>
      <c r="AL179" s="28" t="str">
        <f>IF(OR(U179="",AK179="",W179="",X179=""),"",U179*(1+W179)^(AK179-'01_Setup'!$B$5)*(1+X179))</f>
        <v/>
      </c>
      <c r="AM179" s="25" t="str">
        <f>IF(AA179="","",AA179+'01_Setup'!$B$11)</f>
        <v/>
      </c>
      <c r="AN179" s="28" t="str">
        <f>IF(OR(U179="",AM179="",W179="",X179=""),"",U179*(1+W179)^(AM179-'01_Setup'!$B$5)*(1+X179))</f>
        <v/>
      </c>
      <c r="AO179" s="25" t="str">
        <f>IF(AC179="","",AC179+'01_Setup'!$B$11)</f>
        <v/>
      </c>
      <c r="AP179" s="28" t="str">
        <f>IF(OR(U179="",AO179="",W179="",X179=""),"",U179*(1+W179)^(AO179-'01_Setup'!$B$5)*(1+X179))</f>
        <v/>
      </c>
      <c r="AQ179" s="22"/>
      <c r="AR179" s="25" t="str">
        <f>IF(OR(G179="",H179=""),"",IFERROR(VLOOKUP(G179&amp;"|"&amp;H179,'15_Lifecycle_Library'!$A$7:$K$35,5,FALSE),""))</f>
        <v/>
      </c>
      <c r="AS179" s="26" t="str">
        <f t="shared" si="35"/>
        <v/>
      </c>
      <c r="AT179" s="21"/>
      <c r="AU179" s="21"/>
      <c r="AV179" s="21"/>
    </row>
    <row r="180" spans="1:48">
      <c r="A180" s="25" t="str">
        <f t="shared" si="30"/>
        <v/>
      </c>
      <c r="B180" s="21"/>
      <c r="C180" s="21"/>
      <c r="D180" s="25" t="str">
        <f>IF(C180="","",IFERROR(VLOOKUP(C180,'01_Setup'!$B$19:$D$28,2,FALSE)&amp;"",""))</f>
        <v/>
      </c>
      <c r="E180" s="25" t="str">
        <f>IF(C180="","",IFERROR(VLOOKUP(C180,'01_Setup'!$B$19:$D$28,3,FALSE),""))</f>
        <v/>
      </c>
      <c r="F180" s="21"/>
      <c r="G180" s="21"/>
      <c r="H180" s="21"/>
      <c r="I180" s="21"/>
      <c r="J180" s="21"/>
      <c r="K180" s="21"/>
      <c r="L180" s="22"/>
      <c r="M180" s="21"/>
      <c r="N180" s="25" t="str">
        <f>IF(OR(G180="",H180=""),"",IFERROR(VLOOKUP(G180&amp;"|"&amp;H180,'15_Lifecycle_Library'!$A$7:$K$35,4,FALSE),""))</f>
        <v/>
      </c>
      <c r="O180" s="21"/>
      <c r="P180" s="25" t="str">
        <f t="shared" si="31"/>
        <v/>
      </c>
      <c r="Q180" s="21"/>
      <c r="R180" s="25" t="str">
        <f>IF(Q180="","",IFERROR(VLOOKUP(Q180,'16_Assumptions'!$A$15:$D$19,4,FALSE),0))</f>
        <v/>
      </c>
      <c r="S180" s="25" t="str">
        <f>IF(C180="","",IF(M180&lt;&gt;"",M180,IF(L180&lt;&gt;"",('01_Setup'!$B$6-L180)/365.25,"")))</f>
        <v/>
      </c>
      <c r="T180" s="25" t="str">
        <f t="shared" si="32"/>
        <v/>
      </c>
      <c r="U180" s="23"/>
      <c r="V180" s="25" t="str">
        <f>IF(OR(G180="",H180=""),"",IFERROR(VLOOKUP(G180&amp;"|"&amp;H180,'15_Lifecycle_Library'!$A$7:$K$35,6,FALSE),""))</f>
        <v/>
      </c>
      <c r="W180" s="27" t="str">
        <f>IF(V180="","",IFERROR(VLOOKUP(V180,'01_Setup'!$H$5:$I$9,2,FALSE),""))</f>
        <v/>
      </c>
      <c r="X180" s="27" t="str">
        <f>IF(C180="","",IF(OR(G180="",H180=""),'01_Setup'!$B$12,IFERROR(VLOOKUP(G180&amp;"|"&amp;H180,'15_Lifecycle_Library'!$A$7:$K$35,7,FALSE),'01_Setup'!$B$12)))</f>
        <v/>
      </c>
      <c r="Y180" s="25" t="str">
        <f>IF(T180="","",'01_Setup'!$B$5+ROUNDUP(T180,0))</f>
        <v/>
      </c>
      <c r="Z180" s="28" t="str">
        <f>IF(OR(U180="",Y180="",W180="",X180=""),"",U180*(1+W180)^(Y180-'01_Setup'!$B$5)*(1+X180))</f>
        <v/>
      </c>
      <c r="AA180" s="25" t="str">
        <f t="shared" si="33"/>
        <v/>
      </c>
      <c r="AB180" s="28" t="str">
        <f>IF(OR(U180="",AA180="",W180="",X180=""),"",U180*(1+W180)^(AA180-'01_Setup'!$B$5)*(1+X180))</f>
        <v/>
      </c>
      <c r="AC180" s="25" t="str">
        <f t="shared" si="34"/>
        <v/>
      </c>
      <c r="AD180" s="28" t="str">
        <f>IF(OR(U180="",AC180="",W180="",X180=""),"",U180*(1+W180)^(AC180-'01_Setup'!$B$5)*(1+X180))</f>
        <v/>
      </c>
      <c r="AE180" s="25" t="str">
        <f>IF(Y180="","",MAX(Y180+'01_Setup'!$B$10,'01_Setup'!$B$5))</f>
        <v/>
      </c>
      <c r="AF180" s="28" t="str">
        <f>IF(OR(U180="",AE180="",W180="",X180=""),"",U180*(1+W180)^(AE180-'01_Setup'!$B$5)*(1+X180))</f>
        <v/>
      </c>
      <c r="AG180" s="25" t="str">
        <f>IF(AA180="","",MAX(AA180+'01_Setup'!$B$10,'01_Setup'!$B$5))</f>
        <v/>
      </c>
      <c r="AH180" s="28" t="str">
        <f>IF(OR(U180="",AG180="",W180="",X180=""),"",U180*(1+W180)^(AG180-'01_Setup'!$B$5)*(1+X180))</f>
        <v/>
      </c>
      <c r="AI180" s="25" t="str">
        <f>IF(AC180="","",MAX(AC180+'01_Setup'!$B$10,'01_Setup'!$B$5))</f>
        <v/>
      </c>
      <c r="AJ180" s="28" t="str">
        <f>IF(OR(U180="",AI180="",W180="",X180=""),"",U180*(1+W180)^(AI180-'01_Setup'!$B$5)*(1+X180))</f>
        <v/>
      </c>
      <c r="AK180" s="25" t="str">
        <f>IF(Y180="","",Y180+'01_Setup'!$B$11)</f>
        <v/>
      </c>
      <c r="AL180" s="28" t="str">
        <f>IF(OR(U180="",AK180="",W180="",X180=""),"",U180*(1+W180)^(AK180-'01_Setup'!$B$5)*(1+X180))</f>
        <v/>
      </c>
      <c r="AM180" s="25" t="str">
        <f>IF(AA180="","",AA180+'01_Setup'!$B$11)</f>
        <v/>
      </c>
      <c r="AN180" s="28" t="str">
        <f>IF(OR(U180="",AM180="",W180="",X180=""),"",U180*(1+W180)^(AM180-'01_Setup'!$B$5)*(1+X180))</f>
        <v/>
      </c>
      <c r="AO180" s="25" t="str">
        <f>IF(AC180="","",AC180+'01_Setup'!$B$11)</f>
        <v/>
      </c>
      <c r="AP180" s="28" t="str">
        <f>IF(OR(U180="",AO180="",W180="",X180=""),"",U180*(1+W180)^(AO180-'01_Setup'!$B$5)*(1+X180))</f>
        <v/>
      </c>
      <c r="AQ180" s="22"/>
      <c r="AR180" s="25" t="str">
        <f>IF(OR(G180="",H180=""),"",IFERROR(VLOOKUP(G180&amp;"|"&amp;H180,'15_Lifecycle_Library'!$A$7:$K$35,5,FALSE),""))</f>
        <v/>
      </c>
      <c r="AS180" s="26" t="str">
        <f t="shared" si="35"/>
        <v/>
      </c>
      <c r="AT180" s="21"/>
      <c r="AU180" s="21"/>
      <c r="AV180" s="21"/>
    </row>
    <row r="181" spans="1:48">
      <c r="A181" s="25" t="str">
        <f t="shared" si="30"/>
        <v/>
      </c>
      <c r="B181" s="21"/>
      <c r="C181" s="21"/>
      <c r="D181" s="25" t="str">
        <f>IF(C181="","",IFERROR(VLOOKUP(C181,'01_Setup'!$B$19:$D$28,2,FALSE)&amp;"",""))</f>
        <v/>
      </c>
      <c r="E181" s="25" t="str">
        <f>IF(C181="","",IFERROR(VLOOKUP(C181,'01_Setup'!$B$19:$D$28,3,FALSE),""))</f>
        <v/>
      </c>
      <c r="F181" s="21"/>
      <c r="G181" s="21"/>
      <c r="H181" s="21"/>
      <c r="I181" s="21"/>
      <c r="J181" s="21"/>
      <c r="K181" s="21"/>
      <c r="L181" s="22"/>
      <c r="M181" s="21"/>
      <c r="N181" s="25" t="str">
        <f>IF(OR(G181="",H181=""),"",IFERROR(VLOOKUP(G181&amp;"|"&amp;H181,'15_Lifecycle_Library'!$A$7:$K$35,4,FALSE),""))</f>
        <v/>
      </c>
      <c r="O181" s="21"/>
      <c r="P181" s="25" t="str">
        <f t="shared" si="31"/>
        <v/>
      </c>
      <c r="Q181" s="21"/>
      <c r="R181" s="25" t="str">
        <f>IF(Q181="","",IFERROR(VLOOKUP(Q181,'16_Assumptions'!$A$15:$D$19,4,FALSE),0))</f>
        <v/>
      </c>
      <c r="S181" s="25" t="str">
        <f>IF(C181="","",IF(M181&lt;&gt;"",M181,IF(L181&lt;&gt;"",('01_Setup'!$B$6-L181)/365.25,"")))</f>
        <v/>
      </c>
      <c r="T181" s="25" t="str">
        <f t="shared" si="32"/>
        <v/>
      </c>
      <c r="U181" s="23"/>
      <c r="V181" s="25" t="str">
        <f>IF(OR(G181="",H181=""),"",IFERROR(VLOOKUP(G181&amp;"|"&amp;H181,'15_Lifecycle_Library'!$A$7:$K$35,6,FALSE),""))</f>
        <v/>
      </c>
      <c r="W181" s="27" t="str">
        <f>IF(V181="","",IFERROR(VLOOKUP(V181,'01_Setup'!$H$5:$I$9,2,FALSE),""))</f>
        <v/>
      </c>
      <c r="X181" s="27" t="str">
        <f>IF(C181="","",IF(OR(G181="",H181=""),'01_Setup'!$B$12,IFERROR(VLOOKUP(G181&amp;"|"&amp;H181,'15_Lifecycle_Library'!$A$7:$K$35,7,FALSE),'01_Setup'!$B$12)))</f>
        <v/>
      </c>
      <c r="Y181" s="25" t="str">
        <f>IF(T181="","",'01_Setup'!$B$5+ROUNDUP(T181,0))</f>
        <v/>
      </c>
      <c r="Z181" s="28" t="str">
        <f>IF(OR(U181="",Y181="",W181="",X181=""),"",U181*(1+W181)^(Y181-'01_Setup'!$B$5)*(1+X181))</f>
        <v/>
      </c>
      <c r="AA181" s="25" t="str">
        <f t="shared" si="33"/>
        <v/>
      </c>
      <c r="AB181" s="28" t="str">
        <f>IF(OR(U181="",AA181="",W181="",X181=""),"",U181*(1+W181)^(AA181-'01_Setup'!$B$5)*(1+X181))</f>
        <v/>
      </c>
      <c r="AC181" s="25" t="str">
        <f t="shared" si="34"/>
        <v/>
      </c>
      <c r="AD181" s="28" t="str">
        <f>IF(OR(U181="",AC181="",W181="",X181=""),"",U181*(1+W181)^(AC181-'01_Setup'!$B$5)*(1+X181))</f>
        <v/>
      </c>
      <c r="AE181" s="25" t="str">
        <f>IF(Y181="","",MAX(Y181+'01_Setup'!$B$10,'01_Setup'!$B$5))</f>
        <v/>
      </c>
      <c r="AF181" s="28" t="str">
        <f>IF(OR(U181="",AE181="",W181="",X181=""),"",U181*(1+W181)^(AE181-'01_Setup'!$B$5)*(1+X181))</f>
        <v/>
      </c>
      <c r="AG181" s="25" t="str">
        <f>IF(AA181="","",MAX(AA181+'01_Setup'!$B$10,'01_Setup'!$B$5))</f>
        <v/>
      </c>
      <c r="AH181" s="28" t="str">
        <f>IF(OR(U181="",AG181="",W181="",X181=""),"",U181*(1+W181)^(AG181-'01_Setup'!$B$5)*(1+X181))</f>
        <v/>
      </c>
      <c r="AI181" s="25" t="str">
        <f>IF(AC181="","",MAX(AC181+'01_Setup'!$B$10,'01_Setup'!$B$5))</f>
        <v/>
      </c>
      <c r="AJ181" s="28" t="str">
        <f>IF(OR(U181="",AI181="",W181="",X181=""),"",U181*(1+W181)^(AI181-'01_Setup'!$B$5)*(1+X181))</f>
        <v/>
      </c>
      <c r="AK181" s="25" t="str">
        <f>IF(Y181="","",Y181+'01_Setup'!$B$11)</f>
        <v/>
      </c>
      <c r="AL181" s="28" t="str">
        <f>IF(OR(U181="",AK181="",W181="",X181=""),"",U181*(1+W181)^(AK181-'01_Setup'!$B$5)*(1+X181))</f>
        <v/>
      </c>
      <c r="AM181" s="25" t="str">
        <f>IF(AA181="","",AA181+'01_Setup'!$B$11)</f>
        <v/>
      </c>
      <c r="AN181" s="28" t="str">
        <f>IF(OR(U181="",AM181="",W181="",X181=""),"",U181*(1+W181)^(AM181-'01_Setup'!$B$5)*(1+X181))</f>
        <v/>
      </c>
      <c r="AO181" s="25" t="str">
        <f>IF(AC181="","",AC181+'01_Setup'!$B$11)</f>
        <v/>
      </c>
      <c r="AP181" s="28" t="str">
        <f>IF(OR(U181="",AO181="",W181="",X181=""),"",U181*(1+W181)^(AO181-'01_Setup'!$B$5)*(1+X181))</f>
        <v/>
      </c>
      <c r="AQ181" s="22"/>
      <c r="AR181" s="25" t="str">
        <f>IF(OR(G181="",H181=""),"",IFERROR(VLOOKUP(G181&amp;"|"&amp;H181,'15_Lifecycle_Library'!$A$7:$K$35,5,FALSE),""))</f>
        <v/>
      </c>
      <c r="AS181" s="26" t="str">
        <f t="shared" si="35"/>
        <v/>
      </c>
      <c r="AT181" s="21"/>
      <c r="AU181" s="21"/>
      <c r="AV181" s="21"/>
    </row>
    <row r="182" spans="1:48">
      <c r="A182" s="25" t="str">
        <f t="shared" si="30"/>
        <v/>
      </c>
      <c r="B182" s="21"/>
      <c r="C182" s="21"/>
      <c r="D182" s="25" t="str">
        <f>IF(C182="","",IFERROR(VLOOKUP(C182,'01_Setup'!$B$19:$D$28,2,FALSE)&amp;"",""))</f>
        <v/>
      </c>
      <c r="E182" s="25" t="str">
        <f>IF(C182="","",IFERROR(VLOOKUP(C182,'01_Setup'!$B$19:$D$28,3,FALSE),""))</f>
        <v/>
      </c>
      <c r="F182" s="21"/>
      <c r="G182" s="21"/>
      <c r="H182" s="21"/>
      <c r="I182" s="21"/>
      <c r="J182" s="21"/>
      <c r="K182" s="21"/>
      <c r="L182" s="22"/>
      <c r="M182" s="21"/>
      <c r="N182" s="25" t="str">
        <f>IF(OR(G182="",H182=""),"",IFERROR(VLOOKUP(G182&amp;"|"&amp;H182,'15_Lifecycle_Library'!$A$7:$K$35,4,FALSE),""))</f>
        <v/>
      </c>
      <c r="O182" s="21"/>
      <c r="P182" s="25" t="str">
        <f t="shared" si="31"/>
        <v/>
      </c>
      <c r="Q182" s="21"/>
      <c r="R182" s="25" t="str">
        <f>IF(Q182="","",IFERROR(VLOOKUP(Q182,'16_Assumptions'!$A$15:$D$19,4,FALSE),0))</f>
        <v/>
      </c>
      <c r="S182" s="25" t="str">
        <f>IF(C182="","",IF(M182&lt;&gt;"",M182,IF(L182&lt;&gt;"",('01_Setup'!$B$6-L182)/365.25,"")))</f>
        <v/>
      </c>
      <c r="T182" s="25" t="str">
        <f t="shared" si="32"/>
        <v/>
      </c>
      <c r="U182" s="23"/>
      <c r="V182" s="25" t="str">
        <f>IF(OR(G182="",H182=""),"",IFERROR(VLOOKUP(G182&amp;"|"&amp;H182,'15_Lifecycle_Library'!$A$7:$K$35,6,FALSE),""))</f>
        <v/>
      </c>
      <c r="W182" s="27" t="str">
        <f>IF(V182="","",IFERROR(VLOOKUP(V182,'01_Setup'!$H$5:$I$9,2,FALSE),""))</f>
        <v/>
      </c>
      <c r="X182" s="27" t="str">
        <f>IF(C182="","",IF(OR(G182="",H182=""),'01_Setup'!$B$12,IFERROR(VLOOKUP(G182&amp;"|"&amp;H182,'15_Lifecycle_Library'!$A$7:$K$35,7,FALSE),'01_Setup'!$B$12)))</f>
        <v/>
      </c>
      <c r="Y182" s="25" t="str">
        <f>IF(T182="","",'01_Setup'!$B$5+ROUNDUP(T182,0))</f>
        <v/>
      </c>
      <c r="Z182" s="28" t="str">
        <f>IF(OR(U182="",Y182="",W182="",X182=""),"",U182*(1+W182)^(Y182-'01_Setup'!$B$5)*(1+X182))</f>
        <v/>
      </c>
      <c r="AA182" s="25" t="str">
        <f t="shared" si="33"/>
        <v/>
      </c>
      <c r="AB182" s="28" t="str">
        <f>IF(OR(U182="",AA182="",W182="",X182=""),"",U182*(1+W182)^(AA182-'01_Setup'!$B$5)*(1+X182))</f>
        <v/>
      </c>
      <c r="AC182" s="25" t="str">
        <f t="shared" si="34"/>
        <v/>
      </c>
      <c r="AD182" s="28" t="str">
        <f>IF(OR(U182="",AC182="",W182="",X182=""),"",U182*(1+W182)^(AC182-'01_Setup'!$B$5)*(1+X182))</f>
        <v/>
      </c>
      <c r="AE182" s="25" t="str">
        <f>IF(Y182="","",MAX(Y182+'01_Setup'!$B$10,'01_Setup'!$B$5))</f>
        <v/>
      </c>
      <c r="AF182" s="28" t="str">
        <f>IF(OR(U182="",AE182="",W182="",X182=""),"",U182*(1+W182)^(AE182-'01_Setup'!$B$5)*(1+X182))</f>
        <v/>
      </c>
      <c r="AG182" s="25" t="str">
        <f>IF(AA182="","",MAX(AA182+'01_Setup'!$B$10,'01_Setup'!$B$5))</f>
        <v/>
      </c>
      <c r="AH182" s="28" t="str">
        <f>IF(OR(U182="",AG182="",W182="",X182=""),"",U182*(1+W182)^(AG182-'01_Setup'!$B$5)*(1+X182))</f>
        <v/>
      </c>
      <c r="AI182" s="25" t="str">
        <f>IF(AC182="","",MAX(AC182+'01_Setup'!$B$10,'01_Setup'!$B$5))</f>
        <v/>
      </c>
      <c r="AJ182" s="28" t="str">
        <f>IF(OR(U182="",AI182="",W182="",X182=""),"",U182*(1+W182)^(AI182-'01_Setup'!$B$5)*(1+X182))</f>
        <v/>
      </c>
      <c r="AK182" s="25" t="str">
        <f>IF(Y182="","",Y182+'01_Setup'!$B$11)</f>
        <v/>
      </c>
      <c r="AL182" s="28" t="str">
        <f>IF(OR(U182="",AK182="",W182="",X182=""),"",U182*(1+W182)^(AK182-'01_Setup'!$B$5)*(1+X182))</f>
        <v/>
      </c>
      <c r="AM182" s="25" t="str">
        <f>IF(AA182="","",AA182+'01_Setup'!$B$11)</f>
        <v/>
      </c>
      <c r="AN182" s="28" t="str">
        <f>IF(OR(U182="",AM182="",W182="",X182=""),"",U182*(1+W182)^(AM182-'01_Setup'!$B$5)*(1+X182))</f>
        <v/>
      </c>
      <c r="AO182" s="25" t="str">
        <f>IF(AC182="","",AC182+'01_Setup'!$B$11)</f>
        <v/>
      </c>
      <c r="AP182" s="28" t="str">
        <f>IF(OR(U182="",AO182="",W182="",X182=""),"",U182*(1+W182)^(AO182-'01_Setup'!$B$5)*(1+X182))</f>
        <v/>
      </c>
      <c r="AQ182" s="22"/>
      <c r="AR182" s="25" t="str">
        <f>IF(OR(G182="",H182=""),"",IFERROR(VLOOKUP(G182&amp;"|"&amp;H182,'15_Lifecycle_Library'!$A$7:$K$35,5,FALSE),""))</f>
        <v/>
      </c>
      <c r="AS182" s="26" t="str">
        <f t="shared" si="35"/>
        <v/>
      </c>
      <c r="AT182" s="21"/>
      <c r="AU182" s="21"/>
      <c r="AV182" s="21"/>
    </row>
    <row r="183" spans="1:48">
      <c r="A183" s="25" t="str">
        <f t="shared" si="30"/>
        <v/>
      </c>
      <c r="B183" s="21"/>
      <c r="C183" s="21"/>
      <c r="D183" s="25" t="str">
        <f>IF(C183="","",IFERROR(VLOOKUP(C183,'01_Setup'!$B$19:$D$28,2,FALSE)&amp;"",""))</f>
        <v/>
      </c>
      <c r="E183" s="25" t="str">
        <f>IF(C183="","",IFERROR(VLOOKUP(C183,'01_Setup'!$B$19:$D$28,3,FALSE),""))</f>
        <v/>
      </c>
      <c r="F183" s="21"/>
      <c r="G183" s="21"/>
      <c r="H183" s="21"/>
      <c r="I183" s="21"/>
      <c r="J183" s="21"/>
      <c r="K183" s="21"/>
      <c r="L183" s="22"/>
      <c r="M183" s="21"/>
      <c r="N183" s="25" t="str">
        <f>IF(OR(G183="",H183=""),"",IFERROR(VLOOKUP(G183&amp;"|"&amp;H183,'15_Lifecycle_Library'!$A$7:$K$35,4,FALSE),""))</f>
        <v/>
      </c>
      <c r="O183" s="21"/>
      <c r="P183" s="25" t="str">
        <f t="shared" si="31"/>
        <v/>
      </c>
      <c r="Q183" s="21"/>
      <c r="R183" s="25" t="str">
        <f>IF(Q183="","",IFERROR(VLOOKUP(Q183,'16_Assumptions'!$A$15:$D$19,4,FALSE),0))</f>
        <v/>
      </c>
      <c r="S183" s="25" t="str">
        <f>IF(C183="","",IF(M183&lt;&gt;"",M183,IF(L183&lt;&gt;"",('01_Setup'!$B$6-L183)/365.25,"")))</f>
        <v/>
      </c>
      <c r="T183" s="25" t="str">
        <f t="shared" si="32"/>
        <v/>
      </c>
      <c r="U183" s="23"/>
      <c r="V183" s="25" t="str">
        <f>IF(OR(G183="",H183=""),"",IFERROR(VLOOKUP(G183&amp;"|"&amp;H183,'15_Lifecycle_Library'!$A$7:$K$35,6,FALSE),""))</f>
        <v/>
      </c>
      <c r="W183" s="27" t="str">
        <f>IF(V183="","",IFERROR(VLOOKUP(V183,'01_Setup'!$H$5:$I$9,2,FALSE),""))</f>
        <v/>
      </c>
      <c r="X183" s="27" t="str">
        <f>IF(C183="","",IF(OR(G183="",H183=""),'01_Setup'!$B$12,IFERROR(VLOOKUP(G183&amp;"|"&amp;H183,'15_Lifecycle_Library'!$A$7:$K$35,7,FALSE),'01_Setup'!$B$12)))</f>
        <v/>
      </c>
      <c r="Y183" s="25" t="str">
        <f>IF(T183="","",'01_Setup'!$B$5+ROUNDUP(T183,0))</f>
        <v/>
      </c>
      <c r="Z183" s="28" t="str">
        <f>IF(OR(U183="",Y183="",W183="",X183=""),"",U183*(1+W183)^(Y183-'01_Setup'!$B$5)*(1+X183))</f>
        <v/>
      </c>
      <c r="AA183" s="25" t="str">
        <f t="shared" si="33"/>
        <v/>
      </c>
      <c r="AB183" s="28" t="str">
        <f>IF(OR(U183="",AA183="",W183="",X183=""),"",U183*(1+W183)^(AA183-'01_Setup'!$B$5)*(1+X183))</f>
        <v/>
      </c>
      <c r="AC183" s="25" t="str">
        <f t="shared" si="34"/>
        <v/>
      </c>
      <c r="AD183" s="28" t="str">
        <f>IF(OR(U183="",AC183="",W183="",X183=""),"",U183*(1+W183)^(AC183-'01_Setup'!$B$5)*(1+X183))</f>
        <v/>
      </c>
      <c r="AE183" s="25" t="str">
        <f>IF(Y183="","",MAX(Y183+'01_Setup'!$B$10,'01_Setup'!$B$5))</f>
        <v/>
      </c>
      <c r="AF183" s="28" t="str">
        <f>IF(OR(U183="",AE183="",W183="",X183=""),"",U183*(1+W183)^(AE183-'01_Setup'!$B$5)*(1+X183))</f>
        <v/>
      </c>
      <c r="AG183" s="25" t="str">
        <f>IF(AA183="","",MAX(AA183+'01_Setup'!$B$10,'01_Setup'!$B$5))</f>
        <v/>
      </c>
      <c r="AH183" s="28" t="str">
        <f>IF(OR(U183="",AG183="",W183="",X183=""),"",U183*(1+W183)^(AG183-'01_Setup'!$B$5)*(1+X183))</f>
        <v/>
      </c>
      <c r="AI183" s="25" t="str">
        <f>IF(AC183="","",MAX(AC183+'01_Setup'!$B$10,'01_Setup'!$B$5))</f>
        <v/>
      </c>
      <c r="AJ183" s="28" t="str">
        <f>IF(OR(U183="",AI183="",W183="",X183=""),"",U183*(1+W183)^(AI183-'01_Setup'!$B$5)*(1+X183))</f>
        <v/>
      </c>
      <c r="AK183" s="25" t="str">
        <f>IF(Y183="","",Y183+'01_Setup'!$B$11)</f>
        <v/>
      </c>
      <c r="AL183" s="28" t="str">
        <f>IF(OR(U183="",AK183="",W183="",X183=""),"",U183*(1+W183)^(AK183-'01_Setup'!$B$5)*(1+X183))</f>
        <v/>
      </c>
      <c r="AM183" s="25" t="str">
        <f>IF(AA183="","",AA183+'01_Setup'!$B$11)</f>
        <v/>
      </c>
      <c r="AN183" s="28" t="str">
        <f>IF(OR(U183="",AM183="",W183="",X183=""),"",U183*(1+W183)^(AM183-'01_Setup'!$B$5)*(1+X183))</f>
        <v/>
      </c>
      <c r="AO183" s="25" t="str">
        <f>IF(AC183="","",AC183+'01_Setup'!$B$11)</f>
        <v/>
      </c>
      <c r="AP183" s="28" t="str">
        <f>IF(OR(U183="",AO183="",W183="",X183=""),"",U183*(1+W183)^(AO183-'01_Setup'!$B$5)*(1+X183))</f>
        <v/>
      </c>
      <c r="AQ183" s="22"/>
      <c r="AR183" s="25" t="str">
        <f>IF(OR(G183="",H183=""),"",IFERROR(VLOOKUP(G183&amp;"|"&amp;H183,'15_Lifecycle_Library'!$A$7:$K$35,5,FALSE),""))</f>
        <v/>
      </c>
      <c r="AS183" s="26" t="str">
        <f t="shared" si="35"/>
        <v/>
      </c>
      <c r="AT183" s="21"/>
      <c r="AU183" s="21"/>
      <c r="AV183" s="21"/>
    </row>
    <row r="184" spans="1:48">
      <c r="A184" s="25" t="str">
        <f t="shared" si="30"/>
        <v/>
      </c>
      <c r="B184" s="21"/>
      <c r="C184" s="21"/>
      <c r="D184" s="25" t="str">
        <f>IF(C184="","",IFERROR(VLOOKUP(C184,'01_Setup'!$B$19:$D$28,2,FALSE)&amp;"",""))</f>
        <v/>
      </c>
      <c r="E184" s="25" t="str">
        <f>IF(C184="","",IFERROR(VLOOKUP(C184,'01_Setup'!$B$19:$D$28,3,FALSE),""))</f>
        <v/>
      </c>
      <c r="F184" s="21"/>
      <c r="G184" s="21"/>
      <c r="H184" s="21"/>
      <c r="I184" s="21"/>
      <c r="J184" s="21"/>
      <c r="K184" s="21"/>
      <c r="L184" s="22"/>
      <c r="M184" s="21"/>
      <c r="N184" s="25" t="str">
        <f>IF(OR(G184="",H184=""),"",IFERROR(VLOOKUP(G184&amp;"|"&amp;H184,'15_Lifecycle_Library'!$A$7:$K$35,4,FALSE),""))</f>
        <v/>
      </c>
      <c r="O184" s="21"/>
      <c r="P184" s="25" t="str">
        <f t="shared" si="31"/>
        <v/>
      </c>
      <c r="Q184" s="21"/>
      <c r="R184" s="25" t="str">
        <f>IF(Q184="","",IFERROR(VLOOKUP(Q184,'16_Assumptions'!$A$15:$D$19,4,FALSE),0))</f>
        <v/>
      </c>
      <c r="S184" s="25" t="str">
        <f>IF(C184="","",IF(M184&lt;&gt;"",M184,IF(L184&lt;&gt;"",('01_Setup'!$B$6-L184)/365.25,"")))</f>
        <v/>
      </c>
      <c r="T184" s="25" t="str">
        <f t="shared" si="32"/>
        <v/>
      </c>
      <c r="U184" s="23"/>
      <c r="V184" s="25" t="str">
        <f>IF(OR(G184="",H184=""),"",IFERROR(VLOOKUP(G184&amp;"|"&amp;H184,'15_Lifecycle_Library'!$A$7:$K$35,6,FALSE),""))</f>
        <v/>
      </c>
      <c r="W184" s="27" t="str">
        <f>IF(V184="","",IFERROR(VLOOKUP(V184,'01_Setup'!$H$5:$I$9,2,FALSE),""))</f>
        <v/>
      </c>
      <c r="X184" s="27" t="str">
        <f>IF(C184="","",IF(OR(G184="",H184=""),'01_Setup'!$B$12,IFERROR(VLOOKUP(G184&amp;"|"&amp;H184,'15_Lifecycle_Library'!$A$7:$K$35,7,FALSE),'01_Setup'!$B$12)))</f>
        <v/>
      </c>
      <c r="Y184" s="25" t="str">
        <f>IF(T184="","",'01_Setup'!$B$5+ROUNDUP(T184,0))</f>
        <v/>
      </c>
      <c r="Z184" s="28" t="str">
        <f>IF(OR(U184="",Y184="",W184="",X184=""),"",U184*(1+W184)^(Y184-'01_Setup'!$B$5)*(1+X184))</f>
        <v/>
      </c>
      <c r="AA184" s="25" t="str">
        <f t="shared" si="33"/>
        <v/>
      </c>
      <c r="AB184" s="28" t="str">
        <f>IF(OR(U184="",AA184="",W184="",X184=""),"",U184*(1+W184)^(AA184-'01_Setup'!$B$5)*(1+X184))</f>
        <v/>
      </c>
      <c r="AC184" s="25" t="str">
        <f t="shared" si="34"/>
        <v/>
      </c>
      <c r="AD184" s="28" t="str">
        <f>IF(OR(U184="",AC184="",W184="",X184=""),"",U184*(1+W184)^(AC184-'01_Setup'!$B$5)*(1+X184))</f>
        <v/>
      </c>
      <c r="AE184" s="25" t="str">
        <f>IF(Y184="","",MAX(Y184+'01_Setup'!$B$10,'01_Setup'!$B$5))</f>
        <v/>
      </c>
      <c r="AF184" s="28" t="str">
        <f>IF(OR(U184="",AE184="",W184="",X184=""),"",U184*(1+W184)^(AE184-'01_Setup'!$B$5)*(1+X184))</f>
        <v/>
      </c>
      <c r="AG184" s="25" t="str">
        <f>IF(AA184="","",MAX(AA184+'01_Setup'!$B$10,'01_Setup'!$B$5))</f>
        <v/>
      </c>
      <c r="AH184" s="28" t="str">
        <f>IF(OR(U184="",AG184="",W184="",X184=""),"",U184*(1+W184)^(AG184-'01_Setup'!$B$5)*(1+X184))</f>
        <v/>
      </c>
      <c r="AI184" s="25" t="str">
        <f>IF(AC184="","",MAX(AC184+'01_Setup'!$B$10,'01_Setup'!$B$5))</f>
        <v/>
      </c>
      <c r="AJ184" s="28" t="str">
        <f>IF(OR(U184="",AI184="",W184="",X184=""),"",U184*(1+W184)^(AI184-'01_Setup'!$B$5)*(1+X184))</f>
        <v/>
      </c>
      <c r="AK184" s="25" t="str">
        <f>IF(Y184="","",Y184+'01_Setup'!$B$11)</f>
        <v/>
      </c>
      <c r="AL184" s="28" t="str">
        <f>IF(OR(U184="",AK184="",W184="",X184=""),"",U184*(1+W184)^(AK184-'01_Setup'!$B$5)*(1+X184))</f>
        <v/>
      </c>
      <c r="AM184" s="25" t="str">
        <f>IF(AA184="","",AA184+'01_Setup'!$B$11)</f>
        <v/>
      </c>
      <c r="AN184" s="28" t="str">
        <f>IF(OR(U184="",AM184="",W184="",X184=""),"",U184*(1+W184)^(AM184-'01_Setup'!$B$5)*(1+X184))</f>
        <v/>
      </c>
      <c r="AO184" s="25" t="str">
        <f>IF(AC184="","",AC184+'01_Setup'!$B$11)</f>
        <v/>
      </c>
      <c r="AP184" s="28" t="str">
        <f>IF(OR(U184="",AO184="",W184="",X184=""),"",U184*(1+W184)^(AO184-'01_Setup'!$B$5)*(1+X184))</f>
        <v/>
      </c>
      <c r="AQ184" s="22"/>
      <c r="AR184" s="25" t="str">
        <f>IF(OR(G184="",H184=""),"",IFERROR(VLOOKUP(G184&amp;"|"&amp;H184,'15_Lifecycle_Library'!$A$7:$K$35,5,FALSE),""))</f>
        <v/>
      </c>
      <c r="AS184" s="26" t="str">
        <f t="shared" si="35"/>
        <v/>
      </c>
      <c r="AT184" s="21"/>
      <c r="AU184" s="21"/>
      <c r="AV184" s="21"/>
    </row>
    <row r="185" spans="1:48">
      <c r="A185" s="25" t="str">
        <f t="shared" si="30"/>
        <v/>
      </c>
      <c r="B185" s="21"/>
      <c r="C185" s="21"/>
      <c r="D185" s="25" t="str">
        <f>IF(C185="","",IFERROR(VLOOKUP(C185,'01_Setup'!$B$19:$D$28,2,FALSE)&amp;"",""))</f>
        <v/>
      </c>
      <c r="E185" s="25" t="str">
        <f>IF(C185="","",IFERROR(VLOOKUP(C185,'01_Setup'!$B$19:$D$28,3,FALSE),""))</f>
        <v/>
      </c>
      <c r="F185" s="21"/>
      <c r="G185" s="21"/>
      <c r="H185" s="21"/>
      <c r="I185" s="21"/>
      <c r="J185" s="21"/>
      <c r="K185" s="21"/>
      <c r="L185" s="22"/>
      <c r="M185" s="21"/>
      <c r="N185" s="25" t="str">
        <f>IF(OR(G185="",H185=""),"",IFERROR(VLOOKUP(G185&amp;"|"&amp;H185,'15_Lifecycle_Library'!$A$7:$K$35,4,FALSE),""))</f>
        <v/>
      </c>
      <c r="O185" s="21"/>
      <c r="P185" s="25" t="str">
        <f t="shared" si="31"/>
        <v/>
      </c>
      <c r="Q185" s="21"/>
      <c r="R185" s="25" t="str">
        <f>IF(Q185="","",IFERROR(VLOOKUP(Q185,'16_Assumptions'!$A$15:$D$19,4,FALSE),0))</f>
        <v/>
      </c>
      <c r="S185" s="25" t="str">
        <f>IF(C185="","",IF(M185&lt;&gt;"",M185,IF(L185&lt;&gt;"",('01_Setup'!$B$6-L185)/365.25,"")))</f>
        <v/>
      </c>
      <c r="T185" s="25" t="str">
        <f t="shared" si="32"/>
        <v/>
      </c>
      <c r="U185" s="23"/>
      <c r="V185" s="25" t="str">
        <f>IF(OR(G185="",H185=""),"",IFERROR(VLOOKUP(G185&amp;"|"&amp;H185,'15_Lifecycle_Library'!$A$7:$K$35,6,FALSE),""))</f>
        <v/>
      </c>
      <c r="W185" s="27" t="str">
        <f>IF(V185="","",IFERROR(VLOOKUP(V185,'01_Setup'!$H$5:$I$9,2,FALSE),""))</f>
        <v/>
      </c>
      <c r="X185" s="27" t="str">
        <f>IF(C185="","",IF(OR(G185="",H185=""),'01_Setup'!$B$12,IFERROR(VLOOKUP(G185&amp;"|"&amp;H185,'15_Lifecycle_Library'!$A$7:$K$35,7,FALSE),'01_Setup'!$B$12)))</f>
        <v/>
      </c>
      <c r="Y185" s="25" t="str">
        <f>IF(T185="","",'01_Setup'!$B$5+ROUNDUP(T185,0))</f>
        <v/>
      </c>
      <c r="Z185" s="28" t="str">
        <f>IF(OR(U185="",Y185="",W185="",X185=""),"",U185*(1+W185)^(Y185-'01_Setup'!$B$5)*(1+X185))</f>
        <v/>
      </c>
      <c r="AA185" s="25" t="str">
        <f t="shared" si="33"/>
        <v/>
      </c>
      <c r="AB185" s="28" t="str">
        <f>IF(OR(U185="",AA185="",W185="",X185=""),"",U185*(1+W185)^(AA185-'01_Setup'!$B$5)*(1+X185))</f>
        <v/>
      </c>
      <c r="AC185" s="25" t="str">
        <f t="shared" si="34"/>
        <v/>
      </c>
      <c r="AD185" s="28" t="str">
        <f>IF(OR(U185="",AC185="",W185="",X185=""),"",U185*(1+W185)^(AC185-'01_Setup'!$B$5)*(1+X185))</f>
        <v/>
      </c>
      <c r="AE185" s="25" t="str">
        <f>IF(Y185="","",MAX(Y185+'01_Setup'!$B$10,'01_Setup'!$B$5))</f>
        <v/>
      </c>
      <c r="AF185" s="28" t="str">
        <f>IF(OR(U185="",AE185="",W185="",X185=""),"",U185*(1+W185)^(AE185-'01_Setup'!$B$5)*(1+X185))</f>
        <v/>
      </c>
      <c r="AG185" s="25" t="str">
        <f>IF(AA185="","",MAX(AA185+'01_Setup'!$B$10,'01_Setup'!$B$5))</f>
        <v/>
      </c>
      <c r="AH185" s="28" t="str">
        <f>IF(OR(U185="",AG185="",W185="",X185=""),"",U185*(1+W185)^(AG185-'01_Setup'!$B$5)*(1+X185))</f>
        <v/>
      </c>
      <c r="AI185" s="25" t="str">
        <f>IF(AC185="","",MAX(AC185+'01_Setup'!$B$10,'01_Setup'!$B$5))</f>
        <v/>
      </c>
      <c r="AJ185" s="28" t="str">
        <f>IF(OR(U185="",AI185="",W185="",X185=""),"",U185*(1+W185)^(AI185-'01_Setup'!$B$5)*(1+X185))</f>
        <v/>
      </c>
      <c r="AK185" s="25" t="str">
        <f>IF(Y185="","",Y185+'01_Setup'!$B$11)</f>
        <v/>
      </c>
      <c r="AL185" s="28" t="str">
        <f>IF(OR(U185="",AK185="",W185="",X185=""),"",U185*(1+W185)^(AK185-'01_Setup'!$B$5)*(1+X185))</f>
        <v/>
      </c>
      <c r="AM185" s="25" t="str">
        <f>IF(AA185="","",AA185+'01_Setup'!$B$11)</f>
        <v/>
      </c>
      <c r="AN185" s="28" t="str">
        <f>IF(OR(U185="",AM185="",W185="",X185=""),"",U185*(1+W185)^(AM185-'01_Setup'!$B$5)*(1+X185))</f>
        <v/>
      </c>
      <c r="AO185" s="25" t="str">
        <f>IF(AC185="","",AC185+'01_Setup'!$B$11)</f>
        <v/>
      </c>
      <c r="AP185" s="28" t="str">
        <f>IF(OR(U185="",AO185="",W185="",X185=""),"",U185*(1+W185)^(AO185-'01_Setup'!$B$5)*(1+X185))</f>
        <v/>
      </c>
      <c r="AQ185" s="22"/>
      <c r="AR185" s="25" t="str">
        <f>IF(OR(G185="",H185=""),"",IFERROR(VLOOKUP(G185&amp;"|"&amp;H185,'15_Lifecycle_Library'!$A$7:$K$35,5,FALSE),""))</f>
        <v/>
      </c>
      <c r="AS185" s="26" t="str">
        <f t="shared" si="35"/>
        <v/>
      </c>
      <c r="AT185" s="21"/>
      <c r="AU185" s="21"/>
      <c r="AV185" s="21"/>
    </row>
    <row r="186" spans="1:48">
      <c r="A186" s="25" t="str">
        <f t="shared" si="30"/>
        <v/>
      </c>
      <c r="B186" s="21"/>
      <c r="C186" s="21"/>
      <c r="D186" s="25" t="str">
        <f>IF(C186="","",IFERROR(VLOOKUP(C186,'01_Setup'!$B$19:$D$28,2,FALSE)&amp;"",""))</f>
        <v/>
      </c>
      <c r="E186" s="25" t="str">
        <f>IF(C186="","",IFERROR(VLOOKUP(C186,'01_Setup'!$B$19:$D$28,3,FALSE),""))</f>
        <v/>
      </c>
      <c r="F186" s="21"/>
      <c r="G186" s="21"/>
      <c r="H186" s="21"/>
      <c r="I186" s="21"/>
      <c r="J186" s="21"/>
      <c r="K186" s="21"/>
      <c r="L186" s="22"/>
      <c r="M186" s="21"/>
      <c r="N186" s="25" t="str">
        <f>IF(OR(G186="",H186=""),"",IFERROR(VLOOKUP(G186&amp;"|"&amp;H186,'15_Lifecycle_Library'!$A$7:$K$35,4,FALSE),""))</f>
        <v/>
      </c>
      <c r="O186" s="21"/>
      <c r="P186" s="25" t="str">
        <f t="shared" si="31"/>
        <v/>
      </c>
      <c r="Q186" s="21"/>
      <c r="R186" s="25" t="str">
        <f>IF(Q186="","",IFERROR(VLOOKUP(Q186,'16_Assumptions'!$A$15:$D$19,4,FALSE),0))</f>
        <v/>
      </c>
      <c r="S186" s="25" t="str">
        <f>IF(C186="","",IF(M186&lt;&gt;"",M186,IF(L186&lt;&gt;"",('01_Setup'!$B$6-L186)/365.25,"")))</f>
        <v/>
      </c>
      <c r="T186" s="25" t="str">
        <f t="shared" si="32"/>
        <v/>
      </c>
      <c r="U186" s="23"/>
      <c r="V186" s="25" t="str">
        <f>IF(OR(G186="",H186=""),"",IFERROR(VLOOKUP(G186&amp;"|"&amp;H186,'15_Lifecycle_Library'!$A$7:$K$35,6,FALSE),""))</f>
        <v/>
      </c>
      <c r="W186" s="27" t="str">
        <f>IF(V186="","",IFERROR(VLOOKUP(V186,'01_Setup'!$H$5:$I$9,2,FALSE),""))</f>
        <v/>
      </c>
      <c r="X186" s="27" t="str">
        <f>IF(C186="","",IF(OR(G186="",H186=""),'01_Setup'!$B$12,IFERROR(VLOOKUP(G186&amp;"|"&amp;H186,'15_Lifecycle_Library'!$A$7:$K$35,7,FALSE),'01_Setup'!$B$12)))</f>
        <v/>
      </c>
      <c r="Y186" s="25" t="str">
        <f>IF(T186="","",'01_Setup'!$B$5+ROUNDUP(T186,0))</f>
        <v/>
      </c>
      <c r="Z186" s="28" t="str">
        <f>IF(OR(U186="",Y186="",W186="",X186=""),"",U186*(1+W186)^(Y186-'01_Setup'!$B$5)*(1+X186))</f>
        <v/>
      </c>
      <c r="AA186" s="25" t="str">
        <f t="shared" si="33"/>
        <v/>
      </c>
      <c r="AB186" s="28" t="str">
        <f>IF(OR(U186="",AA186="",W186="",X186=""),"",U186*(1+W186)^(AA186-'01_Setup'!$B$5)*(1+X186))</f>
        <v/>
      </c>
      <c r="AC186" s="25" t="str">
        <f t="shared" si="34"/>
        <v/>
      </c>
      <c r="AD186" s="28" t="str">
        <f>IF(OR(U186="",AC186="",W186="",X186=""),"",U186*(1+W186)^(AC186-'01_Setup'!$B$5)*(1+X186))</f>
        <v/>
      </c>
      <c r="AE186" s="25" t="str">
        <f>IF(Y186="","",MAX(Y186+'01_Setup'!$B$10,'01_Setup'!$B$5))</f>
        <v/>
      </c>
      <c r="AF186" s="28" t="str">
        <f>IF(OR(U186="",AE186="",W186="",X186=""),"",U186*(1+W186)^(AE186-'01_Setup'!$B$5)*(1+X186))</f>
        <v/>
      </c>
      <c r="AG186" s="25" t="str">
        <f>IF(AA186="","",MAX(AA186+'01_Setup'!$B$10,'01_Setup'!$B$5))</f>
        <v/>
      </c>
      <c r="AH186" s="28" t="str">
        <f>IF(OR(U186="",AG186="",W186="",X186=""),"",U186*(1+W186)^(AG186-'01_Setup'!$B$5)*(1+X186))</f>
        <v/>
      </c>
      <c r="AI186" s="25" t="str">
        <f>IF(AC186="","",MAX(AC186+'01_Setup'!$B$10,'01_Setup'!$B$5))</f>
        <v/>
      </c>
      <c r="AJ186" s="28" t="str">
        <f>IF(OR(U186="",AI186="",W186="",X186=""),"",U186*(1+W186)^(AI186-'01_Setup'!$B$5)*(1+X186))</f>
        <v/>
      </c>
      <c r="AK186" s="25" t="str">
        <f>IF(Y186="","",Y186+'01_Setup'!$B$11)</f>
        <v/>
      </c>
      <c r="AL186" s="28" t="str">
        <f>IF(OR(U186="",AK186="",W186="",X186=""),"",U186*(1+W186)^(AK186-'01_Setup'!$B$5)*(1+X186))</f>
        <v/>
      </c>
      <c r="AM186" s="25" t="str">
        <f>IF(AA186="","",AA186+'01_Setup'!$B$11)</f>
        <v/>
      </c>
      <c r="AN186" s="28" t="str">
        <f>IF(OR(U186="",AM186="",W186="",X186=""),"",U186*(1+W186)^(AM186-'01_Setup'!$B$5)*(1+X186))</f>
        <v/>
      </c>
      <c r="AO186" s="25" t="str">
        <f>IF(AC186="","",AC186+'01_Setup'!$B$11)</f>
        <v/>
      </c>
      <c r="AP186" s="28" t="str">
        <f>IF(OR(U186="",AO186="",W186="",X186=""),"",U186*(1+W186)^(AO186-'01_Setup'!$B$5)*(1+X186))</f>
        <v/>
      </c>
      <c r="AQ186" s="22"/>
      <c r="AR186" s="25" t="str">
        <f>IF(OR(G186="",H186=""),"",IFERROR(VLOOKUP(G186&amp;"|"&amp;H186,'15_Lifecycle_Library'!$A$7:$K$35,5,FALSE),""))</f>
        <v/>
      </c>
      <c r="AS186" s="26" t="str">
        <f t="shared" si="35"/>
        <v/>
      </c>
      <c r="AT186" s="21"/>
      <c r="AU186" s="21"/>
      <c r="AV186" s="21"/>
    </row>
    <row r="187" spans="1:48">
      <c r="A187" s="25" t="str">
        <f t="shared" si="30"/>
        <v/>
      </c>
      <c r="B187" s="21"/>
      <c r="C187" s="21"/>
      <c r="D187" s="25" t="str">
        <f>IF(C187="","",IFERROR(VLOOKUP(C187,'01_Setup'!$B$19:$D$28,2,FALSE)&amp;"",""))</f>
        <v/>
      </c>
      <c r="E187" s="25" t="str">
        <f>IF(C187="","",IFERROR(VLOOKUP(C187,'01_Setup'!$B$19:$D$28,3,FALSE),""))</f>
        <v/>
      </c>
      <c r="F187" s="21"/>
      <c r="G187" s="21"/>
      <c r="H187" s="21"/>
      <c r="I187" s="21"/>
      <c r="J187" s="21"/>
      <c r="K187" s="21"/>
      <c r="L187" s="22"/>
      <c r="M187" s="21"/>
      <c r="N187" s="25" t="str">
        <f>IF(OR(G187="",H187=""),"",IFERROR(VLOOKUP(G187&amp;"|"&amp;H187,'15_Lifecycle_Library'!$A$7:$K$35,4,FALSE),""))</f>
        <v/>
      </c>
      <c r="O187" s="21"/>
      <c r="P187" s="25" t="str">
        <f t="shared" si="31"/>
        <v/>
      </c>
      <c r="Q187" s="21"/>
      <c r="R187" s="25" t="str">
        <f>IF(Q187="","",IFERROR(VLOOKUP(Q187,'16_Assumptions'!$A$15:$D$19,4,FALSE),0))</f>
        <v/>
      </c>
      <c r="S187" s="25" t="str">
        <f>IF(C187="","",IF(M187&lt;&gt;"",M187,IF(L187&lt;&gt;"",('01_Setup'!$B$6-L187)/365.25,"")))</f>
        <v/>
      </c>
      <c r="T187" s="25" t="str">
        <f t="shared" si="32"/>
        <v/>
      </c>
      <c r="U187" s="23"/>
      <c r="V187" s="25" t="str">
        <f>IF(OR(G187="",H187=""),"",IFERROR(VLOOKUP(G187&amp;"|"&amp;H187,'15_Lifecycle_Library'!$A$7:$K$35,6,FALSE),""))</f>
        <v/>
      </c>
      <c r="W187" s="27" t="str">
        <f>IF(V187="","",IFERROR(VLOOKUP(V187,'01_Setup'!$H$5:$I$9,2,FALSE),""))</f>
        <v/>
      </c>
      <c r="X187" s="27" t="str">
        <f>IF(C187="","",IF(OR(G187="",H187=""),'01_Setup'!$B$12,IFERROR(VLOOKUP(G187&amp;"|"&amp;H187,'15_Lifecycle_Library'!$A$7:$K$35,7,FALSE),'01_Setup'!$B$12)))</f>
        <v/>
      </c>
      <c r="Y187" s="25" t="str">
        <f>IF(T187="","",'01_Setup'!$B$5+ROUNDUP(T187,0))</f>
        <v/>
      </c>
      <c r="Z187" s="28" t="str">
        <f>IF(OR(U187="",Y187="",W187="",X187=""),"",U187*(1+W187)^(Y187-'01_Setup'!$B$5)*(1+X187))</f>
        <v/>
      </c>
      <c r="AA187" s="25" t="str">
        <f t="shared" si="33"/>
        <v/>
      </c>
      <c r="AB187" s="28" t="str">
        <f>IF(OR(U187="",AA187="",W187="",X187=""),"",U187*(1+W187)^(AA187-'01_Setup'!$B$5)*(1+X187))</f>
        <v/>
      </c>
      <c r="AC187" s="25" t="str">
        <f t="shared" si="34"/>
        <v/>
      </c>
      <c r="AD187" s="28" t="str">
        <f>IF(OR(U187="",AC187="",W187="",X187=""),"",U187*(1+W187)^(AC187-'01_Setup'!$B$5)*(1+X187))</f>
        <v/>
      </c>
      <c r="AE187" s="25" t="str">
        <f>IF(Y187="","",MAX(Y187+'01_Setup'!$B$10,'01_Setup'!$B$5))</f>
        <v/>
      </c>
      <c r="AF187" s="28" t="str">
        <f>IF(OR(U187="",AE187="",W187="",X187=""),"",U187*(1+W187)^(AE187-'01_Setup'!$B$5)*(1+X187))</f>
        <v/>
      </c>
      <c r="AG187" s="25" t="str">
        <f>IF(AA187="","",MAX(AA187+'01_Setup'!$B$10,'01_Setup'!$B$5))</f>
        <v/>
      </c>
      <c r="AH187" s="28" t="str">
        <f>IF(OR(U187="",AG187="",W187="",X187=""),"",U187*(1+W187)^(AG187-'01_Setup'!$B$5)*(1+X187))</f>
        <v/>
      </c>
      <c r="AI187" s="25" t="str">
        <f>IF(AC187="","",MAX(AC187+'01_Setup'!$B$10,'01_Setup'!$B$5))</f>
        <v/>
      </c>
      <c r="AJ187" s="28" t="str">
        <f>IF(OR(U187="",AI187="",W187="",X187=""),"",U187*(1+W187)^(AI187-'01_Setup'!$B$5)*(1+X187))</f>
        <v/>
      </c>
      <c r="AK187" s="25" t="str">
        <f>IF(Y187="","",Y187+'01_Setup'!$B$11)</f>
        <v/>
      </c>
      <c r="AL187" s="28" t="str">
        <f>IF(OR(U187="",AK187="",W187="",X187=""),"",U187*(1+W187)^(AK187-'01_Setup'!$B$5)*(1+X187))</f>
        <v/>
      </c>
      <c r="AM187" s="25" t="str">
        <f>IF(AA187="","",AA187+'01_Setup'!$B$11)</f>
        <v/>
      </c>
      <c r="AN187" s="28" t="str">
        <f>IF(OR(U187="",AM187="",W187="",X187=""),"",U187*(1+W187)^(AM187-'01_Setup'!$B$5)*(1+X187))</f>
        <v/>
      </c>
      <c r="AO187" s="25" t="str">
        <f>IF(AC187="","",AC187+'01_Setup'!$B$11)</f>
        <v/>
      </c>
      <c r="AP187" s="28" t="str">
        <f>IF(OR(U187="",AO187="",W187="",X187=""),"",U187*(1+W187)^(AO187-'01_Setup'!$B$5)*(1+X187))</f>
        <v/>
      </c>
      <c r="AQ187" s="22"/>
      <c r="AR187" s="25" t="str">
        <f>IF(OR(G187="",H187=""),"",IFERROR(VLOOKUP(G187&amp;"|"&amp;H187,'15_Lifecycle_Library'!$A$7:$K$35,5,FALSE),""))</f>
        <v/>
      </c>
      <c r="AS187" s="26" t="str">
        <f t="shared" si="35"/>
        <v/>
      </c>
      <c r="AT187" s="21"/>
      <c r="AU187" s="21"/>
      <c r="AV187" s="21"/>
    </row>
    <row r="188" spans="1:48">
      <c r="A188" s="25" t="str">
        <f t="shared" si="30"/>
        <v/>
      </c>
      <c r="B188" s="21"/>
      <c r="C188" s="21"/>
      <c r="D188" s="25" t="str">
        <f>IF(C188="","",IFERROR(VLOOKUP(C188,'01_Setup'!$B$19:$D$28,2,FALSE)&amp;"",""))</f>
        <v/>
      </c>
      <c r="E188" s="25" t="str">
        <f>IF(C188="","",IFERROR(VLOOKUP(C188,'01_Setup'!$B$19:$D$28,3,FALSE),""))</f>
        <v/>
      </c>
      <c r="F188" s="21"/>
      <c r="G188" s="21"/>
      <c r="H188" s="21"/>
      <c r="I188" s="21"/>
      <c r="J188" s="21"/>
      <c r="K188" s="21"/>
      <c r="L188" s="22"/>
      <c r="M188" s="21"/>
      <c r="N188" s="25" t="str">
        <f>IF(OR(G188="",H188=""),"",IFERROR(VLOOKUP(G188&amp;"|"&amp;H188,'15_Lifecycle_Library'!$A$7:$K$35,4,FALSE),""))</f>
        <v/>
      </c>
      <c r="O188" s="21"/>
      <c r="P188" s="25" t="str">
        <f t="shared" si="31"/>
        <v/>
      </c>
      <c r="Q188" s="21"/>
      <c r="R188" s="25" t="str">
        <f>IF(Q188="","",IFERROR(VLOOKUP(Q188,'16_Assumptions'!$A$15:$D$19,4,FALSE),0))</f>
        <v/>
      </c>
      <c r="S188" s="25" t="str">
        <f>IF(C188="","",IF(M188&lt;&gt;"",M188,IF(L188&lt;&gt;"",('01_Setup'!$B$6-L188)/365.25,"")))</f>
        <v/>
      </c>
      <c r="T188" s="25" t="str">
        <f t="shared" si="32"/>
        <v/>
      </c>
      <c r="U188" s="23"/>
      <c r="V188" s="25" t="str">
        <f>IF(OR(G188="",H188=""),"",IFERROR(VLOOKUP(G188&amp;"|"&amp;H188,'15_Lifecycle_Library'!$A$7:$K$35,6,FALSE),""))</f>
        <v/>
      </c>
      <c r="W188" s="27" t="str">
        <f>IF(V188="","",IFERROR(VLOOKUP(V188,'01_Setup'!$H$5:$I$9,2,FALSE),""))</f>
        <v/>
      </c>
      <c r="X188" s="27" t="str">
        <f>IF(C188="","",IF(OR(G188="",H188=""),'01_Setup'!$B$12,IFERROR(VLOOKUP(G188&amp;"|"&amp;H188,'15_Lifecycle_Library'!$A$7:$K$35,7,FALSE),'01_Setup'!$B$12)))</f>
        <v/>
      </c>
      <c r="Y188" s="25" t="str">
        <f>IF(T188="","",'01_Setup'!$B$5+ROUNDUP(T188,0))</f>
        <v/>
      </c>
      <c r="Z188" s="28" t="str">
        <f>IF(OR(U188="",Y188="",W188="",X188=""),"",U188*(1+W188)^(Y188-'01_Setup'!$B$5)*(1+X188))</f>
        <v/>
      </c>
      <c r="AA188" s="25" t="str">
        <f t="shared" si="33"/>
        <v/>
      </c>
      <c r="AB188" s="28" t="str">
        <f>IF(OR(U188="",AA188="",W188="",X188=""),"",U188*(1+W188)^(AA188-'01_Setup'!$B$5)*(1+X188))</f>
        <v/>
      </c>
      <c r="AC188" s="25" t="str">
        <f t="shared" si="34"/>
        <v/>
      </c>
      <c r="AD188" s="28" t="str">
        <f>IF(OR(U188="",AC188="",W188="",X188=""),"",U188*(1+W188)^(AC188-'01_Setup'!$B$5)*(1+X188))</f>
        <v/>
      </c>
      <c r="AE188" s="25" t="str">
        <f>IF(Y188="","",MAX(Y188+'01_Setup'!$B$10,'01_Setup'!$B$5))</f>
        <v/>
      </c>
      <c r="AF188" s="28" t="str">
        <f>IF(OR(U188="",AE188="",W188="",X188=""),"",U188*(1+W188)^(AE188-'01_Setup'!$B$5)*(1+X188))</f>
        <v/>
      </c>
      <c r="AG188" s="25" t="str">
        <f>IF(AA188="","",MAX(AA188+'01_Setup'!$B$10,'01_Setup'!$B$5))</f>
        <v/>
      </c>
      <c r="AH188" s="28" t="str">
        <f>IF(OR(U188="",AG188="",W188="",X188=""),"",U188*(1+W188)^(AG188-'01_Setup'!$B$5)*(1+X188))</f>
        <v/>
      </c>
      <c r="AI188" s="25" t="str">
        <f>IF(AC188="","",MAX(AC188+'01_Setup'!$B$10,'01_Setup'!$B$5))</f>
        <v/>
      </c>
      <c r="AJ188" s="28" t="str">
        <f>IF(OR(U188="",AI188="",W188="",X188=""),"",U188*(1+W188)^(AI188-'01_Setup'!$B$5)*(1+X188))</f>
        <v/>
      </c>
      <c r="AK188" s="25" t="str">
        <f>IF(Y188="","",Y188+'01_Setup'!$B$11)</f>
        <v/>
      </c>
      <c r="AL188" s="28" t="str">
        <f>IF(OR(U188="",AK188="",W188="",X188=""),"",U188*(1+W188)^(AK188-'01_Setup'!$B$5)*(1+X188))</f>
        <v/>
      </c>
      <c r="AM188" s="25" t="str">
        <f>IF(AA188="","",AA188+'01_Setup'!$B$11)</f>
        <v/>
      </c>
      <c r="AN188" s="28" t="str">
        <f>IF(OR(U188="",AM188="",W188="",X188=""),"",U188*(1+W188)^(AM188-'01_Setup'!$B$5)*(1+X188))</f>
        <v/>
      </c>
      <c r="AO188" s="25" t="str">
        <f>IF(AC188="","",AC188+'01_Setup'!$B$11)</f>
        <v/>
      </c>
      <c r="AP188" s="28" t="str">
        <f>IF(OR(U188="",AO188="",W188="",X188=""),"",U188*(1+W188)^(AO188-'01_Setup'!$B$5)*(1+X188))</f>
        <v/>
      </c>
      <c r="AQ188" s="22"/>
      <c r="AR188" s="25" t="str">
        <f>IF(OR(G188="",H188=""),"",IFERROR(VLOOKUP(G188&amp;"|"&amp;H188,'15_Lifecycle_Library'!$A$7:$K$35,5,FALSE),""))</f>
        <v/>
      </c>
      <c r="AS188" s="26" t="str">
        <f t="shared" si="35"/>
        <v/>
      </c>
      <c r="AT188" s="21"/>
      <c r="AU188" s="21"/>
      <c r="AV188" s="21"/>
    </row>
    <row r="189" spans="1:48">
      <c r="A189" s="25" t="str">
        <f t="shared" si="30"/>
        <v/>
      </c>
      <c r="B189" s="21"/>
      <c r="C189" s="21"/>
      <c r="D189" s="25" t="str">
        <f>IF(C189="","",IFERROR(VLOOKUP(C189,'01_Setup'!$B$19:$D$28,2,FALSE)&amp;"",""))</f>
        <v/>
      </c>
      <c r="E189" s="25" t="str">
        <f>IF(C189="","",IFERROR(VLOOKUP(C189,'01_Setup'!$B$19:$D$28,3,FALSE),""))</f>
        <v/>
      </c>
      <c r="F189" s="21"/>
      <c r="G189" s="21"/>
      <c r="H189" s="21"/>
      <c r="I189" s="21"/>
      <c r="J189" s="21"/>
      <c r="K189" s="21"/>
      <c r="L189" s="22"/>
      <c r="M189" s="21"/>
      <c r="N189" s="25" t="str">
        <f>IF(OR(G189="",H189=""),"",IFERROR(VLOOKUP(G189&amp;"|"&amp;H189,'15_Lifecycle_Library'!$A$7:$K$35,4,FALSE),""))</f>
        <v/>
      </c>
      <c r="O189" s="21"/>
      <c r="P189" s="25" t="str">
        <f t="shared" si="31"/>
        <v/>
      </c>
      <c r="Q189" s="21"/>
      <c r="R189" s="25" t="str">
        <f>IF(Q189="","",IFERROR(VLOOKUP(Q189,'16_Assumptions'!$A$15:$D$19,4,FALSE),0))</f>
        <v/>
      </c>
      <c r="S189" s="25" t="str">
        <f>IF(C189="","",IF(M189&lt;&gt;"",M189,IF(L189&lt;&gt;"",('01_Setup'!$B$6-L189)/365.25,"")))</f>
        <v/>
      </c>
      <c r="T189" s="25" t="str">
        <f t="shared" si="32"/>
        <v/>
      </c>
      <c r="U189" s="23"/>
      <c r="V189" s="25" t="str">
        <f>IF(OR(G189="",H189=""),"",IFERROR(VLOOKUP(G189&amp;"|"&amp;H189,'15_Lifecycle_Library'!$A$7:$K$35,6,FALSE),""))</f>
        <v/>
      </c>
      <c r="W189" s="27" t="str">
        <f>IF(V189="","",IFERROR(VLOOKUP(V189,'01_Setup'!$H$5:$I$9,2,FALSE),""))</f>
        <v/>
      </c>
      <c r="X189" s="27" t="str">
        <f>IF(C189="","",IF(OR(G189="",H189=""),'01_Setup'!$B$12,IFERROR(VLOOKUP(G189&amp;"|"&amp;H189,'15_Lifecycle_Library'!$A$7:$K$35,7,FALSE),'01_Setup'!$B$12)))</f>
        <v/>
      </c>
      <c r="Y189" s="25" t="str">
        <f>IF(T189="","",'01_Setup'!$B$5+ROUNDUP(T189,0))</f>
        <v/>
      </c>
      <c r="Z189" s="28" t="str">
        <f>IF(OR(U189="",Y189="",W189="",X189=""),"",U189*(1+W189)^(Y189-'01_Setup'!$B$5)*(1+X189))</f>
        <v/>
      </c>
      <c r="AA189" s="25" t="str">
        <f t="shared" si="33"/>
        <v/>
      </c>
      <c r="AB189" s="28" t="str">
        <f>IF(OR(U189="",AA189="",W189="",X189=""),"",U189*(1+W189)^(AA189-'01_Setup'!$B$5)*(1+X189))</f>
        <v/>
      </c>
      <c r="AC189" s="25" t="str">
        <f t="shared" si="34"/>
        <v/>
      </c>
      <c r="AD189" s="28" t="str">
        <f>IF(OR(U189="",AC189="",W189="",X189=""),"",U189*(1+W189)^(AC189-'01_Setup'!$B$5)*(1+X189))</f>
        <v/>
      </c>
      <c r="AE189" s="25" t="str">
        <f>IF(Y189="","",MAX(Y189+'01_Setup'!$B$10,'01_Setup'!$B$5))</f>
        <v/>
      </c>
      <c r="AF189" s="28" t="str">
        <f>IF(OR(U189="",AE189="",W189="",X189=""),"",U189*(1+W189)^(AE189-'01_Setup'!$B$5)*(1+X189))</f>
        <v/>
      </c>
      <c r="AG189" s="25" t="str">
        <f>IF(AA189="","",MAX(AA189+'01_Setup'!$B$10,'01_Setup'!$B$5))</f>
        <v/>
      </c>
      <c r="AH189" s="28" t="str">
        <f>IF(OR(U189="",AG189="",W189="",X189=""),"",U189*(1+W189)^(AG189-'01_Setup'!$B$5)*(1+X189))</f>
        <v/>
      </c>
      <c r="AI189" s="25" t="str">
        <f>IF(AC189="","",MAX(AC189+'01_Setup'!$B$10,'01_Setup'!$B$5))</f>
        <v/>
      </c>
      <c r="AJ189" s="28" t="str">
        <f>IF(OR(U189="",AI189="",W189="",X189=""),"",U189*(1+W189)^(AI189-'01_Setup'!$B$5)*(1+X189))</f>
        <v/>
      </c>
      <c r="AK189" s="25" t="str">
        <f>IF(Y189="","",Y189+'01_Setup'!$B$11)</f>
        <v/>
      </c>
      <c r="AL189" s="28" t="str">
        <f>IF(OR(U189="",AK189="",W189="",X189=""),"",U189*(1+W189)^(AK189-'01_Setup'!$B$5)*(1+X189))</f>
        <v/>
      </c>
      <c r="AM189" s="25" t="str">
        <f>IF(AA189="","",AA189+'01_Setup'!$B$11)</f>
        <v/>
      </c>
      <c r="AN189" s="28" t="str">
        <f>IF(OR(U189="",AM189="",W189="",X189=""),"",U189*(1+W189)^(AM189-'01_Setup'!$B$5)*(1+X189))</f>
        <v/>
      </c>
      <c r="AO189" s="25" t="str">
        <f>IF(AC189="","",AC189+'01_Setup'!$B$11)</f>
        <v/>
      </c>
      <c r="AP189" s="28" t="str">
        <f>IF(OR(U189="",AO189="",W189="",X189=""),"",U189*(1+W189)^(AO189-'01_Setup'!$B$5)*(1+X189))</f>
        <v/>
      </c>
      <c r="AQ189" s="22"/>
      <c r="AR189" s="25" t="str">
        <f>IF(OR(G189="",H189=""),"",IFERROR(VLOOKUP(G189&amp;"|"&amp;H189,'15_Lifecycle_Library'!$A$7:$K$35,5,FALSE),""))</f>
        <v/>
      </c>
      <c r="AS189" s="26" t="str">
        <f t="shared" si="35"/>
        <v/>
      </c>
      <c r="AT189" s="21"/>
      <c r="AU189" s="21"/>
      <c r="AV189" s="21"/>
    </row>
    <row r="190" spans="1:48">
      <c r="A190" s="25" t="str">
        <f t="shared" si="30"/>
        <v/>
      </c>
      <c r="B190" s="21"/>
      <c r="C190" s="21"/>
      <c r="D190" s="25" t="str">
        <f>IF(C190="","",IFERROR(VLOOKUP(C190,'01_Setup'!$B$19:$D$28,2,FALSE)&amp;"",""))</f>
        <v/>
      </c>
      <c r="E190" s="25" t="str">
        <f>IF(C190="","",IFERROR(VLOOKUP(C190,'01_Setup'!$B$19:$D$28,3,FALSE),""))</f>
        <v/>
      </c>
      <c r="F190" s="21"/>
      <c r="G190" s="21"/>
      <c r="H190" s="21"/>
      <c r="I190" s="21"/>
      <c r="J190" s="21"/>
      <c r="K190" s="21"/>
      <c r="L190" s="22"/>
      <c r="M190" s="21"/>
      <c r="N190" s="25" t="str">
        <f>IF(OR(G190="",H190=""),"",IFERROR(VLOOKUP(G190&amp;"|"&amp;H190,'15_Lifecycle_Library'!$A$7:$K$35,4,FALSE),""))</f>
        <v/>
      </c>
      <c r="O190" s="21"/>
      <c r="P190" s="25" t="str">
        <f t="shared" si="31"/>
        <v/>
      </c>
      <c r="Q190" s="21"/>
      <c r="R190" s="25" t="str">
        <f>IF(Q190="","",IFERROR(VLOOKUP(Q190,'16_Assumptions'!$A$15:$D$19,4,FALSE),0))</f>
        <v/>
      </c>
      <c r="S190" s="25" t="str">
        <f>IF(C190="","",IF(M190&lt;&gt;"",M190,IF(L190&lt;&gt;"",('01_Setup'!$B$6-L190)/365.25,"")))</f>
        <v/>
      </c>
      <c r="T190" s="25" t="str">
        <f t="shared" si="32"/>
        <v/>
      </c>
      <c r="U190" s="23"/>
      <c r="V190" s="25" t="str">
        <f>IF(OR(G190="",H190=""),"",IFERROR(VLOOKUP(G190&amp;"|"&amp;H190,'15_Lifecycle_Library'!$A$7:$K$35,6,FALSE),""))</f>
        <v/>
      </c>
      <c r="W190" s="27" t="str">
        <f>IF(V190="","",IFERROR(VLOOKUP(V190,'01_Setup'!$H$5:$I$9,2,FALSE),""))</f>
        <v/>
      </c>
      <c r="X190" s="27" t="str">
        <f>IF(C190="","",IF(OR(G190="",H190=""),'01_Setup'!$B$12,IFERROR(VLOOKUP(G190&amp;"|"&amp;H190,'15_Lifecycle_Library'!$A$7:$K$35,7,FALSE),'01_Setup'!$B$12)))</f>
        <v/>
      </c>
      <c r="Y190" s="25" t="str">
        <f>IF(T190="","",'01_Setup'!$B$5+ROUNDUP(T190,0))</f>
        <v/>
      </c>
      <c r="Z190" s="28" t="str">
        <f>IF(OR(U190="",Y190="",W190="",X190=""),"",U190*(1+W190)^(Y190-'01_Setup'!$B$5)*(1+X190))</f>
        <v/>
      </c>
      <c r="AA190" s="25" t="str">
        <f t="shared" si="33"/>
        <v/>
      </c>
      <c r="AB190" s="28" t="str">
        <f>IF(OR(U190="",AA190="",W190="",X190=""),"",U190*(1+W190)^(AA190-'01_Setup'!$B$5)*(1+X190))</f>
        <v/>
      </c>
      <c r="AC190" s="25" t="str">
        <f t="shared" si="34"/>
        <v/>
      </c>
      <c r="AD190" s="28" t="str">
        <f>IF(OR(U190="",AC190="",W190="",X190=""),"",U190*(1+W190)^(AC190-'01_Setup'!$B$5)*(1+X190))</f>
        <v/>
      </c>
      <c r="AE190" s="25" t="str">
        <f>IF(Y190="","",MAX(Y190+'01_Setup'!$B$10,'01_Setup'!$B$5))</f>
        <v/>
      </c>
      <c r="AF190" s="28" t="str">
        <f>IF(OR(U190="",AE190="",W190="",X190=""),"",U190*(1+W190)^(AE190-'01_Setup'!$B$5)*(1+X190))</f>
        <v/>
      </c>
      <c r="AG190" s="25" t="str">
        <f>IF(AA190="","",MAX(AA190+'01_Setup'!$B$10,'01_Setup'!$B$5))</f>
        <v/>
      </c>
      <c r="AH190" s="28" t="str">
        <f>IF(OR(U190="",AG190="",W190="",X190=""),"",U190*(1+W190)^(AG190-'01_Setup'!$B$5)*(1+X190))</f>
        <v/>
      </c>
      <c r="AI190" s="25" t="str">
        <f>IF(AC190="","",MAX(AC190+'01_Setup'!$B$10,'01_Setup'!$B$5))</f>
        <v/>
      </c>
      <c r="AJ190" s="28" t="str">
        <f>IF(OR(U190="",AI190="",W190="",X190=""),"",U190*(1+W190)^(AI190-'01_Setup'!$B$5)*(1+X190))</f>
        <v/>
      </c>
      <c r="AK190" s="25" t="str">
        <f>IF(Y190="","",Y190+'01_Setup'!$B$11)</f>
        <v/>
      </c>
      <c r="AL190" s="28" t="str">
        <f>IF(OR(U190="",AK190="",W190="",X190=""),"",U190*(1+W190)^(AK190-'01_Setup'!$B$5)*(1+X190))</f>
        <v/>
      </c>
      <c r="AM190" s="25" t="str">
        <f>IF(AA190="","",AA190+'01_Setup'!$B$11)</f>
        <v/>
      </c>
      <c r="AN190" s="28" t="str">
        <f>IF(OR(U190="",AM190="",W190="",X190=""),"",U190*(1+W190)^(AM190-'01_Setup'!$B$5)*(1+X190))</f>
        <v/>
      </c>
      <c r="AO190" s="25" t="str">
        <f>IF(AC190="","",AC190+'01_Setup'!$B$11)</f>
        <v/>
      </c>
      <c r="AP190" s="28" t="str">
        <f>IF(OR(U190="",AO190="",W190="",X190=""),"",U190*(1+W190)^(AO190-'01_Setup'!$B$5)*(1+X190))</f>
        <v/>
      </c>
      <c r="AQ190" s="22"/>
      <c r="AR190" s="25" t="str">
        <f>IF(OR(G190="",H190=""),"",IFERROR(VLOOKUP(G190&amp;"|"&amp;H190,'15_Lifecycle_Library'!$A$7:$K$35,5,FALSE),""))</f>
        <v/>
      </c>
      <c r="AS190" s="26" t="str">
        <f t="shared" si="35"/>
        <v/>
      </c>
      <c r="AT190" s="21"/>
      <c r="AU190" s="21"/>
      <c r="AV190" s="21"/>
    </row>
    <row r="191" spans="1:48">
      <c r="A191" s="25" t="str">
        <f t="shared" si="30"/>
        <v/>
      </c>
      <c r="B191" s="21"/>
      <c r="C191" s="21"/>
      <c r="D191" s="25" t="str">
        <f>IF(C191="","",IFERROR(VLOOKUP(C191,'01_Setup'!$B$19:$D$28,2,FALSE)&amp;"",""))</f>
        <v/>
      </c>
      <c r="E191" s="25" t="str">
        <f>IF(C191="","",IFERROR(VLOOKUP(C191,'01_Setup'!$B$19:$D$28,3,FALSE),""))</f>
        <v/>
      </c>
      <c r="F191" s="21"/>
      <c r="G191" s="21"/>
      <c r="H191" s="21"/>
      <c r="I191" s="21"/>
      <c r="J191" s="21"/>
      <c r="K191" s="21"/>
      <c r="L191" s="22"/>
      <c r="M191" s="21"/>
      <c r="N191" s="25" t="str">
        <f>IF(OR(G191="",H191=""),"",IFERROR(VLOOKUP(G191&amp;"|"&amp;H191,'15_Lifecycle_Library'!$A$7:$K$35,4,FALSE),""))</f>
        <v/>
      </c>
      <c r="O191" s="21"/>
      <c r="P191" s="25" t="str">
        <f t="shared" si="31"/>
        <v/>
      </c>
      <c r="Q191" s="21"/>
      <c r="R191" s="25" t="str">
        <f>IF(Q191="","",IFERROR(VLOOKUP(Q191,'16_Assumptions'!$A$15:$D$19,4,FALSE),0))</f>
        <v/>
      </c>
      <c r="S191" s="25" t="str">
        <f>IF(C191="","",IF(M191&lt;&gt;"",M191,IF(L191&lt;&gt;"",('01_Setup'!$B$6-L191)/365.25,"")))</f>
        <v/>
      </c>
      <c r="T191" s="25" t="str">
        <f t="shared" si="32"/>
        <v/>
      </c>
      <c r="U191" s="23"/>
      <c r="V191" s="25" t="str">
        <f>IF(OR(G191="",H191=""),"",IFERROR(VLOOKUP(G191&amp;"|"&amp;H191,'15_Lifecycle_Library'!$A$7:$K$35,6,FALSE),""))</f>
        <v/>
      </c>
      <c r="W191" s="27" t="str">
        <f>IF(V191="","",IFERROR(VLOOKUP(V191,'01_Setup'!$H$5:$I$9,2,FALSE),""))</f>
        <v/>
      </c>
      <c r="X191" s="27" t="str">
        <f>IF(C191="","",IF(OR(G191="",H191=""),'01_Setup'!$B$12,IFERROR(VLOOKUP(G191&amp;"|"&amp;H191,'15_Lifecycle_Library'!$A$7:$K$35,7,FALSE),'01_Setup'!$B$12)))</f>
        <v/>
      </c>
      <c r="Y191" s="25" t="str">
        <f>IF(T191="","",'01_Setup'!$B$5+ROUNDUP(T191,0))</f>
        <v/>
      </c>
      <c r="Z191" s="28" t="str">
        <f>IF(OR(U191="",Y191="",W191="",X191=""),"",U191*(1+W191)^(Y191-'01_Setup'!$B$5)*(1+X191))</f>
        <v/>
      </c>
      <c r="AA191" s="25" t="str">
        <f t="shared" si="33"/>
        <v/>
      </c>
      <c r="AB191" s="28" t="str">
        <f>IF(OR(U191="",AA191="",W191="",X191=""),"",U191*(1+W191)^(AA191-'01_Setup'!$B$5)*(1+X191))</f>
        <v/>
      </c>
      <c r="AC191" s="25" t="str">
        <f t="shared" si="34"/>
        <v/>
      </c>
      <c r="AD191" s="28" t="str">
        <f>IF(OR(U191="",AC191="",W191="",X191=""),"",U191*(1+W191)^(AC191-'01_Setup'!$B$5)*(1+X191))</f>
        <v/>
      </c>
      <c r="AE191" s="25" t="str">
        <f>IF(Y191="","",MAX(Y191+'01_Setup'!$B$10,'01_Setup'!$B$5))</f>
        <v/>
      </c>
      <c r="AF191" s="28" t="str">
        <f>IF(OR(U191="",AE191="",W191="",X191=""),"",U191*(1+W191)^(AE191-'01_Setup'!$B$5)*(1+X191))</f>
        <v/>
      </c>
      <c r="AG191" s="25" t="str">
        <f>IF(AA191="","",MAX(AA191+'01_Setup'!$B$10,'01_Setup'!$B$5))</f>
        <v/>
      </c>
      <c r="AH191" s="28" t="str">
        <f>IF(OR(U191="",AG191="",W191="",X191=""),"",U191*(1+W191)^(AG191-'01_Setup'!$B$5)*(1+X191))</f>
        <v/>
      </c>
      <c r="AI191" s="25" t="str">
        <f>IF(AC191="","",MAX(AC191+'01_Setup'!$B$10,'01_Setup'!$B$5))</f>
        <v/>
      </c>
      <c r="AJ191" s="28" t="str">
        <f>IF(OR(U191="",AI191="",W191="",X191=""),"",U191*(1+W191)^(AI191-'01_Setup'!$B$5)*(1+X191))</f>
        <v/>
      </c>
      <c r="AK191" s="25" t="str">
        <f>IF(Y191="","",Y191+'01_Setup'!$B$11)</f>
        <v/>
      </c>
      <c r="AL191" s="28" t="str">
        <f>IF(OR(U191="",AK191="",W191="",X191=""),"",U191*(1+W191)^(AK191-'01_Setup'!$B$5)*(1+X191))</f>
        <v/>
      </c>
      <c r="AM191" s="25" t="str">
        <f>IF(AA191="","",AA191+'01_Setup'!$B$11)</f>
        <v/>
      </c>
      <c r="AN191" s="28" t="str">
        <f>IF(OR(U191="",AM191="",W191="",X191=""),"",U191*(1+W191)^(AM191-'01_Setup'!$B$5)*(1+X191))</f>
        <v/>
      </c>
      <c r="AO191" s="25" t="str">
        <f>IF(AC191="","",AC191+'01_Setup'!$B$11)</f>
        <v/>
      </c>
      <c r="AP191" s="28" t="str">
        <f>IF(OR(U191="",AO191="",W191="",X191=""),"",U191*(1+W191)^(AO191-'01_Setup'!$B$5)*(1+X191))</f>
        <v/>
      </c>
      <c r="AQ191" s="22"/>
      <c r="AR191" s="25" t="str">
        <f>IF(OR(G191="",H191=""),"",IFERROR(VLOOKUP(G191&amp;"|"&amp;H191,'15_Lifecycle_Library'!$A$7:$K$35,5,FALSE),""))</f>
        <v/>
      </c>
      <c r="AS191" s="26" t="str">
        <f t="shared" si="35"/>
        <v/>
      </c>
      <c r="AT191" s="21"/>
      <c r="AU191" s="21"/>
      <c r="AV191" s="21"/>
    </row>
    <row r="192" spans="1:48">
      <c r="A192" s="25" t="str">
        <f t="shared" si="30"/>
        <v/>
      </c>
      <c r="B192" s="21"/>
      <c r="C192" s="21"/>
      <c r="D192" s="25" t="str">
        <f>IF(C192="","",IFERROR(VLOOKUP(C192,'01_Setup'!$B$19:$D$28,2,FALSE)&amp;"",""))</f>
        <v/>
      </c>
      <c r="E192" s="25" t="str">
        <f>IF(C192="","",IFERROR(VLOOKUP(C192,'01_Setup'!$B$19:$D$28,3,FALSE),""))</f>
        <v/>
      </c>
      <c r="F192" s="21"/>
      <c r="G192" s="21"/>
      <c r="H192" s="21"/>
      <c r="I192" s="21"/>
      <c r="J192" s="21"/>
      <c r="K192" s="21"/>
      <c r="L192" s="22"/>
      <c r="M192" s="21"/>
      <c r="N192" s="25" t="str">
        <f>IF(OR(G192="",H192=""),"",IFERROR(VLOOKUP(G192&amp;"|"&amp;H192,'15_Lifecycle_Library'!$A$7:$K$35,4,FALSE),""))</f>
        <v/>
      </c>
      <c r="O192" s="21"/>
      <c r="P192" s="25" t="str">
        <f t="shared" si="31"/>
        <v/>
      </c>
      <c r="Q192" s="21"/>
      <c r="R192" s="25" t="str">
        <f>IF(Q192="","",IFERROR(VLOOKUP(Q192,'16_Assumptions'!$A$15:$D$19,4,FALSE),0))</f>
        <v/>
      </c>
      <c r="S192" s="25" t="str">
        <f>IF(C192="","",IF(M192&lt;&gt;"",M192,IF(L192&lt;&gt;"",('01_Setup'!$B$6-L192)/365.25,"")))</f>
        <v/>
      </c>
      <c r="T192" s="25" t="str">
        <f t="shared" si="32"/>
        <v/>
      </c>
      <c r="U192" s="23"/>
      <c r="V192" s="25" t="str">
        <f>IF(OR(G192="",H192=""),"",IFERROR(VLOOKUP(G192&amp;"|"&amp;H192,'15_Lifecycle_Library'!$A$7:$K$35,6,FALSE),""))</f>
        <v/>
      </c>
      <c r="W192" s="27" t="str">
        <f>IF(V192="","",IFERROR(VLOOKUP(V192,'01_Setup'!$H$5:$I$9,2,FALSE),""))</f>
        <v/>
      </c>
      <c r="X192" s="27" t="str">
        <f>IF(C192="","",IF(OR(G192="",H192=""),'01_Setup'!$B$12,IFERROR(VLOOKUP(G192&amp;"|"&amp;H192,'15_Lifecycle_Library'!$A$7:$K$35,7,FALSE),'01_Setup'!$B$12)))</f>
        <v/>
      </c>
      <c r="Y192" s="25" t="str">
        <f>IF(T192="","",'01_Setup'!$B$5+ROUNDUP(T192,0))</f>
        <v/>
      </c>
      <c r="Z192" s="28" t="str">
        <f>IF(OR(U192="",Y192="",W192="",X192=""),"",U192*(1+W192)^(Y192-'01_Setup'!$B$5)*(1+X192))</f>
        <v/>
      </c>
      <c r="AA192" s="25" t="str">
        <f t="shared" si="33"/>
        <v/>
      </c>
      <c r="AB192" s="28" t="str">
        <f>IF(OR(U192="",AA192="",W192="",X192=""),"",U192*(1+W192)^(AA192-'01_Setup'!$B$5)*(1+X192))</f>
        <v/>
      </c>
      <c r="AC192" s="25" t="str">
        <f t="shared" si="34"/>
        <v/>
      </c>
      <c r="AD192" s="28" t="str">
        <f>IF(OR(U192="",AC192="",W192="",X192=""),"",U192*(1+W192)^(AC192-'01_Setup'!$B$5)*(1+X192))</f>
        <v/>
      </c>
      <c r="AE192" s="25" t="str">
        <f>IF(Y192="","",MAX(Y192+'01_Setup'!$B$10,'01_Setup'!$B$5))</f>
        <v/>
      </c>
      <c r="AF192" s="28" t="str">
        <f>IF(OR(U192="",AE192="",W192="",X192=""),"",U192*(1+W192)^(AE192-'01_Setup'!$B$5)*(1+X192))</f>
        <v/>
      </c>
      <c r="AG192" s="25" t="str">
        <f>IF(AA192="","",MAX(AA192+'01_Setup'!$B$10,'01_Setup'!$B$5))</f>
        <v/>
      </c>
      <c r="AH192" s="28" t="str">
        <f>IF(OR(U192="",AG192="",W192="",X192=""),"",U192*(1+W192)^(AG192-'01_Setup'!$B$5)*(1+X192))</f>
        <v/>
      </c>
      <c r="AI192" s="25" t="str">
        <f>IF(AC192="","",MAX(AC192+'01_Setup'!$B$10,'01_Setup'!$B$5))</f>
        <v/>
      </c>
      <c r="AJ192" s="28" t="str">
        <f>IF(OR(U192="",AI192="",W192="",X192=""),"",U192*(1+W192)^(AI192-'01_Setup'!$B$5)*(1+X192))</f>
        <v/>
      </c>
      <c r="AK192" s="25" t="str">
        <f>IF(Y192="","",Y192+'01_Setup'!$B$11)</f>
        <v/>
      </c>
      <c r="AL192" s="28" t="str">
        <f>IF(OR(U192="",AK192="",W192="",X192=""),"",U192*(1+W192)^(AK192-'01_Setup'!$B$5)*(1+X192))</f>
        <v/>
      </c>
      <c r="AM192" s="25" t="str">
        <f>IF(AA192="","",AA192+'01_Setup'!$B$11)</f>
        <v/>
      </c>
      <c r="AN192" s="28" t="str">
        <f>IF(OR(U192="",AM192="",W192="",X192=""),"",U192*(1+W192)^(AM192-'01_Setup'!$B$5)*(1+X192))</f>
        <v/>
      </c>
      <c r="AO192" s="25" t="str">
        <f>IF(AC192="","",AC192+'01_Setup'!$B$11)</f>
        <v/>
      </c>
      <c r="AP192" s="28" t="str">
        <f>IF(OR(U192="",AO192="",W192="",X192=""),"",U192*(1+W192)^(AO192-'01_Setup'!$B$5)*(1+X192))</f>
        <v/>
      </c>
      <c r="AQ192" s="22"/>
      <c r="AR192" s="25" t="str">
        <f>IF(OR(G192="",H192=""),"",IFERROR(VLOOKUP(G192&amp;"|"&amp;H192,'15_Lifecycle_Library'!$A$7:$K$35,5,FALSE),""))</f>
        <v/>
      </c>
      <c r="AS192" s="26" t="str">
        <f t="shared" si="35"/>
        <v/>
      </c>
      <c r="AT192" s="21"/>
      <c r="AU192" s="21"/>
      <c r="AV192" s="21"/>
    </row>
    <row r="193" spans="1:48">
      <c r="A193" s="25" t="str">
        <f t="shared" si="30"/>
        <v/>
      </c>
      <c r="B193" s="21"/>
      <c r="C193" s="21"/>
      <c r="D193" s="25" t="str">
        <f>IF(C193="","",IFERROR(VLOOKUP(C193,'01_Setup'!$B$19:$D$28,2,FALSE)&amp;"",""))</f>
        <v/>
      </c>
      <c r="E193" s="25" t="str">
        <f>IF(C193="","",IFERROR(VLOOKUP(C193,'01_Setup'!$B$19:$D$28,3,FALSE),""))</f>
        <v/>
      </c>
      <c r="F193" s="21"/>
      <c r="G193" s="21"/>
      <c r="H193" s="21"/>
      <c r="I193" s="21"/>
      <c r="J193" s="21"/>
      <c r="K193" s="21"/>
      <c r="L193" s="22"/>
      <c r="M193" s="21"/>
      <c r="N193" s="25" t="str">
        <f>IF(OR(G193="",H193=""),"",IFERROR(VLOOKUP(G193&amp;"|"&amp;H193,'15_Lifecycle_Library'!$A$7:$K$35,4,FALSE),""))</f>
        <v/>
      </c>
      <c r="O193" s="21"/>
      <c r="P193" s="25" t="str">
        <f t="shared" si="31"/>
        <v/>
      </c>
      <c r="Q193" s="21"/>
      <c r="R193" s="25" t="str">
        <f>IF(Q193="","",IFERROR(VLOOKUP(Q193,'16_Assumptions'!$A$15:$D$19,4,FALSE),0))</f>
        <v/>
      </c>
      <c r="S193" s="25" t="str">
        <f>IF(C193="","",IF(M193&lt;&gt;"",M193,IF(L193&lt;&gt;"",('01_Setup'!$B$6-L193)/365.25,"")))</f>
        <v/>
      </c>
      <c r="T193" s="25" t="str">
        <f t="shared" si="32"/>
        <v/>
      </c>
      <c r="U193" s="23"/>
      <c r="V193" s="25" t="str">
        <f>IF(OR(G193="",H193=""),"",IFERROR(VLOOKUP(G193&amp;"|"&amp;H193,'15_Lifecycle_Library'!$A$7:$K$35,6,FALSE),""))</f>
        <v/>
      </c>
      <c r="W193" s="27" t="str">
        <f>IF(V193="","",IFERROR(VLOOKUP(V193,'01_Setup'!$H$5:$I$9,2,FALSE),""))</f>
        <v/>
      </c>
      <c r="X193" s="27" t="str">
        <f>IF(C193="","",IF(OR(G193="",H193=""),'01_Setup'!$B$12,IFERROR(VLOOKUP(G193&amp;"|"&amp;H193,'15_Lifecycle_Library'!$A$7:$K$35,7,FALSE),'01_Setup'!$B$12)))</f>
        <v/>
      </c>
      <c r="Y193" s="25" t="str">
        <f>IF(T193="","",'01_Setup'!$B$5+ROUNDUP(T193,0))</f>
        <v/>
      </c>
      <c r="Z193" s="28" t="str">
        <f>IF(OR(U193="",Y193="",W193="",X193=""),"",U193*(1+W193)^(Y193-'01_Setup'!$B$5)*(1+X193))</f>
        <v/>
      </c>
      <c r="AA193" s="25" t="str">
        <f t="shared" si="33"/>
        <v/>
      </c>
      <c r="AB193" s="28" t="str">
        <f>IF(OR(U193="",AA193="",W193="",X193=""),"",U193*(1+W193)^(AA193-'01_Setup'!$B$5)*(1+X193))</f>
        <v/>
      </c>
      <c r="AC193" s="25" t="str">
        <f t="shared" si="34"/>
        <v/>
      </c>
      <c r="AD193" s="28" t="str">
        <f>IF(OR(U193="",AC193="",W193="",X193=""),"",U193*(1+W193)^(AC193-'01_Setup'!$B$5)*(1+X193))</f>
        <v/>
      </c>
      <c r="AE193" s="25" t="str">
        <f>IF(Y193="","",MAX(Y193+'01_Setup'!$B$10,'01_Setup'!$B$5))</f>
        <v/>
      </c>
      <c r="AF193" s="28" t="str">
        <f>IF(OR(U193="",AE193="",W193="",X193=""),"",U193*(1+W193)^(AE193-'01_Setup'!$B$5)*(1+X193))</f>
        <v/>
      </c>
      <c r="AG193" s="25" t="str">
        <f>IF(AA193="","",MAX(AA193+'01_Setup'!$B$10,'01_Setup'!$B$5))</f>
        <v/>
      </c>
      <c r="AH193" s="28" t="str">
        <f>IF(OR(U193="",AG193="",W193="",X193=""),"",U193*(1+W193)^(AG193-'01_Setup'!$B$5)*(1+X193))</f>
        <v/>
      </c>
      <c r="AI193" s="25" t="str">
        <f>IF(AC193="","",MAX(AC193+'01_Setup'!$B$10,'01_Setup'!$B$5))</f>
        <v/>
      </c>
      <c r="AJ193" s="28" t="str">
        <f>IF(OR(U193="",AI193="",W193="",X193=""),"",U193*(1+W193)^(AI193-'01_Setup'!$B$5)*(1+X193))</f>
        <v/>
      </c>
      <c r="AK193" s="25" t="str">
        <f>IF(Y193="","",Y193+'01_Setup'!$B$11)</f>
        <v/>
      </c>
      <c r="AL193" s="28" t="str">
        <f>IF(OR(U193="",AK193="",W193="",X193=""),"",U193*(1+W193)^(AK193-'01_Setup'!$B$5)*(1+X193))</f>
        <v/>
      </c>
      <c r="AM193" s="25" t="str">
        <f>IF(AA193="","",AA193+'01_Setup'!$B$11)</f>
        <v/>
      </c>
      <c r="AN193" s="28" t="str">
        <f>IF(OR(U193="",AM193="",W193="",X193=""),"",U193*(1+W193)^(AM193-'01_Setup'!$B$5)*(1+X193))</f>
        <v/>
      </c>
      <c r="AO193" s="25" t="str">
        <f>IF(AC193="","",AC193+'01_Setup'!$B$11)</f>
        <v/>
      </c>
      <c r="AP193" s="28" t="str">
        <f>IF(OR(U193="",AO193="",W193="",X193=""),"",U193*(1+W193)^(AO193-'01_Setup'!$B$5)*(1+X193))</f>
        <v/>
      </c>
      <c r="AQ193" s="22"/>
      <c r="AR193" s="25" t="str">
        <f>IF(OR(G193="",H193=""),"",IFERROR(VLOOKUP(G193&amp;"|"&amp;H193,'15_Lifecycle_Library'!$A$7:$K$35,5,FALSE),""))</f>
        <v/>
      </c>
      <c r="AS193" s="26" t="str">
        <f t="shared" si="35"/>
        <v/>
      </c>
      <c r="AT193" s="21"/>
      <c r="AU193" s="21"/>
      <c r="AV193" s="21"/>
    </row>
    <row r="194" spans="1:48">
      <c r="A194" s="25" t="str">
        <f t="shared" si="30"/>
        <v/>
      </c>
      <c r="B194" s="21"/>
      <c r="C194" s="21"/>
      <c r="D194" s="25" t="str">
        <f>IF(C194="","",IFERROR(VLOOKUP(C194,'01_Setup'!$B$19:$D$28,2,FALSE)&amp;"",""))</f>
        <v/>
      </c>
      <c r="E194" s="25" t="str">
        <f>IF(C194="","",IFERROR(VLOOKUP(C194,'01_Setup'!$B$19:$D$28,3,FALSE),""))</f>
        <v/>
      </c>
      <c r="F194" s="21"/>
      <c r="G194" s="21"/>
      <c r="H194" s="21"/>
      <c r="I194" s="21"/>
      <c r="J194" s="21"/>
      <c r="K194" s="21"/>
      <c r="L194" s="22"/>
      <c r="M194" s="21"/>
      <c r="N194" s="25" t="str">
        <f>IF(OR(G194="",H194=""),"",IFERROR(VLOOKUP(G194&amp;"|"&amp;H194,'15_Lifecycle_Library'!$A$7:$K$35,4,FALSE),""))</f>
        <v/>
      </c>
      <c r="O194" s="21"/>
      <c r="P194" s="25" t="str">
        <f t="shared" si="31"/>
        <v/>
      </c>
      <c r="Q194" s="21"/>
      <c r="R194" s="25" t="str">
        <f>IF(Q194="","",IFERROR(VLOOKUP(Q194,'16_Assumptions'!$A$15:$D$19,4,FALSE),0))</f>
        <v/>
      </c>
      <c r="S194" s="25" t="str">
        <f>IF(C194="","",IF(M194&lt;&gt;"",M194,IF(L194&lt;&gt;"",('01_Setup'!$B$6-L194)/365.25,"")))</f>
        <v/>
      </c>
      <c r="T194" s="25" t="str">
        <f t="shared" si="32"/>
        <v/>
      </c>
      <c r="U194" s="23"/>
      <c r="V194" s="25" t="str">
        <f>IF(OR(G194="",H194=""),"",IFERROR(VLOOKUP(G194&amp;"|"&amp;H194,'15_Lifecycle_Library'!$A$7:$K$35,6,FALSE),""))</f>
        <v/>
      </c>
      <c r="W194" s="27" t="str">
        <f>IF(V194="","",IFERROR(VLOOKUP(V194,'01_Setup'!$H$5:$I$9,2,FALSE),""))</f>
        <v/>
      </c>
      <c r="X194" s="27" t="str">
        <f>IF(C194="","",IF(OR(G194="",H194=""),'01_Setup'!$B$12,IFERROR(VLOOKUP(G194&amp;"|"&amp;H194,'15_Lifecycle_Library'!$A$7:$K$35,7,FALSE),'01_Setup'!$B$12)))</f>
        <v/>
      </c>
      <c r="Y194" s="25" t="str">
        <f>IF(T194="","",'01_Setup'!$B$5+ROUNDUP(T194,0))</f>
        <v/>
      </c>
      <c r="Z194" s="28" t="str">
        <f>IF(OR(U194="",Y194="",W194="",X194=""),"",U194*(1+W194)^(Y194-'01_Setup'!$B$5)*(1+X194))</f>
        <v/>
      </c>
      <c r="AA194" s="25" t="str">
        <f t="shared" si="33"/>
        <v/>
      </c>
      <c r="AB194" s="28" t="str">
        <f>IF(OR(U194="",AA194="",W194="",X194=""),"",U194*(1+W194)^(AA194-'01_Setup'!$B$5)*(1+X194))</f>
        <v/>
      </c>
      <c r="AC194" s="25" t="str">
        <f t="shared" si="34"/>
        <v/>
      </c>
      <c r="AD194" s="28" t="str">
        <f>IF(OR(U194="",AC194="",W194="",X194=""),"",U194*(1+W194)^(AC194-'01_Setup'!$B$5)*(1+X194))</f>
        <v/>
      </c>
      <c r="AE194" s="25" t="str">
        <f>IF(Y194="","",MAX(Y194+'01_Setup'!$B$10,'01_Setup'!$B$5))</f>
        <v/>
      </c>
      <c r="AF194" s="28" t="str">
        <f>IF(OR(U194="",AE194="",W194="",X194=""),"",U194*(1+W194)^(AE194-'01_Setup'!$B$5)*(1+X194))</f>
        <v/>
      </c>
      <c r="AG194" s="25" t="str">
        <f>IF(AA194="","",MAX(AA194+'01_Setup'!$B$10,'01_Setup'!$B$5))</f>
        <v/>
      </c>
      <c r="AH194" s="28" t="str">
        <f>IF(OR(U194="",AG194="",W194="",X194=""),"",U194*(1+W194)^(AG194-'01_Setup'!$B$5)*(1+X194))</f>
        <v/>
      </c>
      <c r="AI194" s="25" t="str">
        <f>IF(AC194="","",MAX(AC194+'01_Setup'!$B$10,'01_Setup'!$B$5))</f>
        <v/>
      </c>
      <c r="AJ194" s="28" t="str">
        <f>IF(OR(U194="",AI194="",W194="",X194=""),"",U194*(1+W194)^(AI194-'01_Setup'!$B$5)*(1+X194))</f>
        <v/>
      </c>
      <c r="AK194" s="25" t="str">
        <f>IF(Y194="","",Y194+'01_Setup'!$B$11)</f>
        <v/>
      </c>
      <c r="AL194" s="28" t="str">
        <f>IF(OR(U194="",AK194="",W194="",X194=""),"",U194*(1+W194)^(AK194-'01_Setup'!$B$5)*(1+X194))</f>
        <v/>
      </c>
      <c r="AM194" s="25" t="str">
        <f>IF(AA194="","",AA194+'01_Setup'!$B$11)</f>
        <v/>
      </c>
      <c r="AN194" s="28" t="str">
        <f>IF(OR(U194="",AM194="",W194="",X194=""),"",U194*(1+W194)^(AM194-'01_Setup'!$B$5)*(1+X194))</f>
        <v/>
      </c>
      <c r="AO194" s="25" t="str">
        <f>IF(AC194="","",AC194+'01_Setup'!$B$11)</f>
        <v/>
      </c>
      <c r="AP194" s="28" t="str">
        <f>IF(OR(U194="",AO194="",W194="",X194=""),"",U194*(1+W194)^(AO194-'01_Setup'!$B$5)*(1+X194))</f>
        <v/>
      </c>
      <c r="AQ194" s="22"/>
      <c r="AR194" s="25" t="str">
        <f>IF(OR(G194="",H194=""),"",IFERROR(VLOOKUP(G194&amp;"|"&amp;H194,'15_Lifecycle_Library'!$A$7:$K$35,5,FALSE),""))</f>
        <v/>
      </c>
      <c r="AS194" s="26" t="str">
        <f t="shared" si="35"/>
        <v/>
      </c>
      <c r="AT194" s="21"/>
      <c r="AU194" s="21"/>
      <c r="AV194" s="21"/>
    </row>
    <row r="195" spans="1:48">
      <c r="A195" s="25" t="str">
        <f t="shared" si="30"/>
        <v/>
      </c>
      <c r="B195" s="21"/>
      <c r="C195" s="21"/>
      <c r="D195" s="25" t="str">
        <f>IF(C195="","",IFERROR(VLOOKUP(C195,'01_Setup'!$B$19:$D$28,2,FALSE)&amp;"",""))</f>
        <v/>
      </c>
      <c r="E195" s="25" t="str">
        <f>IF(C195="","",IFERROR(VLOOKUP(C195,'01_Setup'!$B$19:$D$28,3,FALSE),""))</f>
        <v/>
      </c>
      <c r="F195" s="21"/>
      <c r="G195" s="21"/>
      <c r="H195" s="21"/>
      <c r="I195" s="21"/>
      <c r="J195" s="21"/>
      <c r="K195" s="21"/>
      <c r="L195" s="22"/>
      <c r="M195" s="21"/>
      <c r="N195" s="25" t="str">
        <f>IF(OR(G195="",H195=""),"",IFERROR(VLOOKUP(G195&amp;"|"&amp;H195,'15_Lifecycle_Library'!$A$7:$K$35,4,FALSE),""))</f>
        <v/>
      </c>
      <c r="O195" s="21"/>
      <c r="P195" s="25" t="str">
        <f t="shared" si="31"/>
        <v/>
      </c>
      <c r="Q195" s="21"/>
      <c r="R195" s="25" t="str">
        <f>IF(Q195="","",IFERROR(VLOOKUP(Q195,'16_Assumptions'!$A$15:$D$19,4,FALSE),0))</f>
        <v/>
      </c>
      <c r="S195" s="25" t="str">
        <f>IF(C195="","",IF(M195&lt;&gt;"",M195,IF(L195&lt;&gt;"",('01_Setup'!$B$6-L195)/365.25,"")))</f>
        <v/>
      </c>
      <c r="T195" s="25" t="str">
        <f t="shared" si="32"/>
        <v/>
      </c>
      <c r="U195" s="23"/>
      <c r="V195" s="25" t="str">
        <f>IF(OR(G195="",H195=""),"",IFERROR(VLOOKUP(G195&amp;"|"&amp;H195,'15_Lifecycle_Library'!$A$7:$K$35,6,FALSE),""))</f>
        <v/>
      </c>
      <c r="W195" s="27" t="str">
        <f>IF(V195="","",IFERROR(VLOOKUP(V195,'01_Setup'!$H$5:$I$9,2,FALSE),""))</f>
        <v/>
      </c>
      <c r="X195" s="27" t="str">
        <f>IF(C195="","",IF(OR(G195="",H195=""),'01_Setup'!$B$12,IFERROR(VLOOKUP(G195&amp;"|"&amp;H195,'15_Lifecycle_Library'!$A$7:$K$35,7,FALSE),'01_Setup'!$B$12)))</f>
        <v/>
      </c>
      <c r="Y195" s="25" t="str">
        <f>IF(T195="","",'01_Setup'!$B$5+ROUNDUP(T195,0))</f>
        <v/>
      </c>
      <c r="Z195" s="28" t="str">
        <f>IF(OR(U195="",Y195="",W195="",X195=""),"",U195*(1+W195)^(Y195-'01_Setup'!$B$5)*(1+X195))</f>
        <v/>
      </c>
      <c r="AA195" s="25" t="str">
        <f t="shared" si="33"/>
        <v/>
      </c>
      <c r="AB195" s="28" t="str">
        <f>IF(OR(U195="",AA195="",W195="",X195=""),"",U195*(1+W195)^(AA195-'01_Setup'!$B$5)*(1+X195))</f>
        <v/>
      </c>
      <c r="AC195" s="25" t="str">
        <f t="shared" si="34"/>
        <v/>
      </c>
      <c r="AD195" s="28" t="str">
        <f>IF(OR(U195="",AC195="",W195="",X195=""),"",U195*(1+W195)^(AC195-'01_Setup'!$B$5)*(1+X195))</f>
        <v/>
      </c>
      <c r="AE195" s="25" t="str">
        <f>IF(Y195="","",MAX(Y195+'01_Setup'!$B$10,'01_Setup'!$B$5))</f>
        <v/>
      </c>
      <c r="AF195" s="28" t="str">
        <f>IF(OR(U195="",AE195="",W195="",X195=""),"",U195*(1+W195)^(AE195-'01_Setup'!$B$5)*(1+X195))</f>
        <v/>
      </c>
      <c r="AG195" s="25" t="str">
        <f>IF(AA195="","",MAX(AA195+'01_Setup'!$B$10,'01_Setup'!$B$5))</f>
        <v/>
      </c>
      <c r="AH195" s="28" t="str">
        <f>IF(OR(U195="",AG195="",W195="",X195=""),"",U195*(1+W195)^(AG195-'01_Setup'!$B$5)*(1+X195))</f>
        <v/>
      </c>
      <c r="AI195" s="25" t="str">
        <f>IF(AC195="","",MAX(AC195+'01_Setup'!$B$10,'01_Setup'!$B$5))</f>
        <v/>
      </c>
      <c r="AJ195" s="28" t="str">
        <f>IF(OR(U195="",AI195="",W195="",X195=""),"",U195*(1+W195)^(AI195-'01_Setup'!$B$5)*(1+X195))</f>
        <v/>
      </c>
      <c r="AK195" s="25" t="str">
        <f>IF(Y195="","",Y195+'01_Setup'!$B$11)</f>
        <v/>
      </c>
      <c r="AL195" s="28" t="str">
        <f>IF(OR(U195="",AK195="",W195="",X195=""),"",U195*(1+W195)^(AK195-'01_Setup'!$B$5)*(1+X195))</f>
        <v/>
      </c>
      <c r="AM195" s="25" t="str">
        <f>IF(AA195="","",AA195+'01_Setup'!$B$11)</f>
        <v/>
      </c>
      <c r="AN195" s="28" t="str">
        <f>IF(OR(U195="",AM195="",W195="",X195=""),"",U195*(1+W195)^(AM195-'01_Setup'!$B$5)*(1+X195))</f>
        <v/>
      </c>
      <c r="AO195" s="25" t="str">
        <f>IF(AC195="","",AC195+'01_Setup'!$B$11)</f>
        <v/>
      </c>
      <c r="AP195" s="28" t="str">
        <f>IF(OR(U195="",AO195="",W195="",X195=""),"",U195*(1+W195)^(AO195-'01_Setup'!$B$5)*(1+X195))</f>
        <v/>
      </c>
      <c r="AQ195" s="22"/>
      <c r="AR195" s="25" t="str">
        <f>IF(OR(G195="",H195=""),"",IFERROR(VLOOKUP(G195&amp;"|"&amp;H195,'15_Lifecycle_Library'!$A$7:$K$35,5,FALSE),""))</f>
        <v/>
      </c>
      <c r="AS195" s="26" t="str">
        <f t="shared" si="35"/>
        <v/>
      </c>
      <c r="AT195" s="21"/>
      <c r="AU195" s="21"/>
      <c r="AV195" s="21"/>
    </row>
    <row r="196" spans="1:48">
      <c r="A196" s="25" t="str">
        <f t="shared" si="30"/>
        <v/>
      </c>
      <c r="B196" s="21"/>
      <c r="C196" s="21"/>
      <c r="D196" s="25" t="str">
        <f>IF(C196="","",IFERROR(VLOOKUP(C196,'01_Setup'!$B$19:$D$28,2,FALSE)&amp;"",""))</f>
        <v/>
      </c>
      <c r="E196" s="25" t="str">
        <f>IF(C196="","",IFERROR(VLOOKUP(C196,'01_Setup'!$B$19:$D$28,3,FALSE),""))</f>
        <v/>
      </c>
      <c r="F196" s="21"/>
      <c r="G196" s="21"/>
      <c r="H196" s="21"/>
      <c r="I196" s="21"/>
      <c r="J196" s="21"/>
      <c r="K196" s="21"/>
      <c r="L196" s="22"/>
      <c r="M196" s="21"/>
      <c r="N196" s="25" t="str">
        <f>IF(OR(G196="",H196=""),"",IFERROR(VLOOKUP(G196&amp;"|"&amp;H196,'15_Lifecycle_Library'!$A$7:$K$35,4,FALSE),""))</f>
        <v/>
      </c>
      <c r="O196" s="21"/>
      <c r="P196" s="25" t="str">
        <f t="shared" si="31"/>
        <v/>
      </c>
      <c r="Q196" s="21"/>
      <c r="R196" s="25" t="str">
        <f>IF(Q196="","",IFERROR(VLOOKUP(Q196,'16_Assumptions'!$A$15:$D$19,4,FALSE),0))</f>
        <v/>
      </c>
      <c r="S196" s="25" t="str">
        <f>IF(C196="","",IF(M196&lt;&gt;"",M196,IF(L196&lt;&gt;"",('01_Setup'!$B$6-L196)/365.25,"")))</f>
        <v/>
      </c>
      <c r="T196" s="25" t="str">
        <f t="shared" si="32"/>
        <v/>
      </c>
      <c r="U196" s="23"/>
      <c r="V196" s="25" t="str">
        <f>IF(OR(G196="",H196=""),"",IFERROR(VLOOKUP(G196&amp;"|"&amp;H196,'15_Lifecycle_Library'!$A$7:$K$35,6,FALSE),""))</f>
        <v/>
      </c>
      <c r="W196" s="27" t="str">
        <f>IF(V196="","",IFERROR(VLOOKUP(V196,'01_Setup'!$H$5:$I$9,2,FALSE),""))</f>
        <v/>
      </c>
      <c r="X196" s="27" t="str">
        <f>IF(C196="","",IF(OR(G196="",H196=""),'01_Setup'!$B$12,IFERROR(VLOOKUP(G196&amp;"|"&amp;H196,'15_Lifecycle_Library'!$A$7:$K$35,7,FALSE),'01_Setup'!$B$12)))</f>
        <v/>
      </c>
      <c r="Y196" s="25" t="str">
        <f>IF(T196="","",'01_Setup'!$B$5+ROUNDUP(T196,0))</f>
        <v/>
      </c>
      <c r="Z196" s="28" t="str">
        <f>IF(OR(U196="",Y196="",W196="",X196=""),"",U196*(1+W196)^(Y196-'01_Setup'!$B$5)*(1+X196))</f>
        <v/>
      </c>
      <c r="AA196" s="25" t="str">
        <f t="shared" si="33"/>
        <v/>
      </c>
      <c r="AB196" s="28" t="str">
        <f>IF(OR(U196="",AA196="",W196="",X196=""),"",U196*(1+W196)^(AA196-'01_Setup'!$B$5)*(1+X196))</f>
        <v/>
      </c>
      <c r="AC196" s="25" t="str">
        <f t="shared" si="34"/>
        <v/>
      </c>
      <c r="AD196" s="28" t="str">
        <f>IF(OR(U196="",AC196="",W196="",X196=""),"",U196*(1+W196)^(AC196-'01_Setup'!$B$5)*(1+X196))</f>
        <v/>
      </c>
      <c r="AE196" s="25" t="str">
        <f>IF(Y196="","",MAX(Y196+'01_Setup'!$B$10,'01_Setup'!$B$5))</f>
        <v/>
      </c>
      <c r="AF196" s="28" t="str">
        <f>IF(OR(U196="",AE196="",W196="",X196=""),"",U196*(1+W196)^(AE196-'01_Setup'!$B$5)*(1+X196))</f>
        <v/>
      </c>
      <c r="AG196" s="25" t="str">
        <f>IF(AA196="","",MAX(AA196+'01_Setup'!$B$10,'01_Setup'!$B$5))</f>
        <v/>
      </c>
      <c r="AH196" s="28" t="str">
        <f>IF(OR(U196="",AG196="",W196="",X196=""),"",U196*(1+W196)^(AG196-'01_Setup'!$B$5)*(1+X196))</f>
        <v/>
      </c>
      <c r="AI196" s="25" t="str">
        <f>IF(AC196="","",MAX(AC196+'01_Setup'!$B$10,'01_Setup'!$B$5))</f>
        <v/>
      </c>
      <c r="AJ196" s="28" t="str">
        <f>IF(OR(U196="",AI196="",W196="",X196=""),"",U196*(1+W196)^(AI196-'01_Setup'!$B$5)*(1+X196))</f>
        <v/>
      </c>
      <c r="AK196" s="25" t="str">
        <f>IF(Y196="","",Y196+'01_Setup'!$B$11)</f>
        <v/>
      </c>
      <c r="AL196" s="28" t="str">
        <f>IF(OR(U196="",AK196="",W196="",X196=""),"",U196*(1+W196)^(AK196-'01_Setup'!$B$5)*(1+X196))</f>
        <v/>
      </c>
      <c r="AM196" s="25" t="str">
        <f>IF(AA196="","",AA196+'01_Setup'!$B$11)</f>
        <v/>
      </c>
      <c r="AN196" s="28" t="str">
        <f>IF(OR(U196="",AM196="",W196="",X196=""),"",U196*(1+W196)^(AM196-'01_Setup'!$B$5)*(1+X196))</f>
        <v/>
      </c>
      <c r="AO196" s="25" t="str">
        <f>IF(AC196="","",AC196+'01_Setup'!$B$11)</f>
        <v/>
      </c>
      <c r="AP196" s="28" t="str">
        <f>IF(OR(U196="",AO196="",W196="",X196=""),"",U196*(1+W196)^(AO196-'01_Setup'!$B$5)*(1+X196))</f>
        <v/>
      </c>
      <c r="AQ196" s="22"/>
      <c r="AR196" s="25" t="str">
        <f>IF(OR(G196="",H196=""),"",IFERROR(VLOOKUP(G196&amp;"|"&amp;H196,'15_Lifecycle_Library'!$A$7:$K$35,5,FALSE),""))</f>
        <v/>
      </c>
      <c r="AS196" s="26" t="str">
        <f t="shared" si="35"/>
        <v/>
      </c>
      <c r="AT196" s="21"/>
      <c r="AU196" s="21"/>
      <c r="AV196" s="21"/>
    </row>
    <row r="197" spans="1:48">
      <c r="A197" s="25" t="str">
        <f t="shared" si="30"/>
        <v/>
      </c>
      <c r="B197" s="21"/>
      <c r="C197" s="21"/>
      <c r="D197" s="25" t="str">
        <f>IF(C197="","",IFERROR(VLOOKUP(C197,'01_Setup'!$B$19:$D$28,2,FALSE)&amp;"",""))</f>
        <v/>
      </c>
      <c r="E197" s="25" t="str">
        <f>IF(C197="","",IFERROR(VLOOKUP(C197,'01_Setup'!$B$19:$D$28,3,FALSE),""))</f>
        <v/>
      </c>
      <c r="F197" s="21"/>
      <c r="G197" s="21"/>
      <c r="H197" s="21"/>
      <c r="I197" s="21"/>
      <c r="J197" s="21"/>
      <c r="K197" s="21"/>
      <c r="L197" s="22"/>
      <c r="M197" s="21"/>
      <c r="N197" s="25" t="str">
        <f>IF(OR(G197="",H197=""),"",IFERROR(VLOOKUP(G197&amp;"|"&amp;H197,'15_Lifecycle_Library'!$A$7:$K$35,4,FALSE),""))</f>
        <v/>
      </c>
      <c r="O197" s="21"/>
      <c r="P197" s="25" t="str">
        <f t="shared" si="31"/>
        <v/>
      </c>
      <c r="Q197" s="21"/>
      <c r="R197" s="25" t="str">
        <f>IF(Q197="","",IFERROR(VLOOKUP(Q197,'16_Assumptions'!$A$15:$D$19,4,FALSE),0))</f>
        <v/>
      </c>
      <c r="S197" s="25" t="str">
        <f>IF(C197="","",IF(M197&lt;&gt;"",M197,IF(L197&lt;&gt;"",('01_Setup'!$B$6-L197)/365.25,"")))</f>
        <v/>
      </c>
      <c r="T197" s="25" t="str">
        <f t="shared" si="32"/>
        <v/>
      </c>
      <c r="U197" s="23"/>
      <c r="V197" s="25" t="str">
        <f>IF(OR(G197="",H197=""),"",IFERROR(VLOOKUP(G197&amp;"|"&amp;H197,'15_Lifecycle_Library'!$A$7:$K$35,6,FALSE),""))</f>
        <v/>
      </c>
      <c r="W197" s="27" t="str">
        <f>IF(V197="","",IFERROR(VLOOKUP(V197,'01_Setup'!$H$5:$I$9,2,FALSE),""))</f>
        <v/>
      </c>
      <c r="X197" s="27" t="str">
        <f>IF(C197="","",IF(OR(G197="",H197=""),'01_Setup'!$B$12,IFERROR(VLOOKUP(G197&amp;"|"&amp;H197,'15_Lifecycle_Library'!$A$7:$K$35,7,FALSE),'01_Setup'!$B$12)))</f>
        <v/>
      </c>
      <c r="Y197" s="25" t="str">
        <f>IF(T197="","",'01_Setup'!$B$5+ROUNDUP(T197,0))</f>
        <v/>
      </c>
      <c r="Z197" s="28" t="str">
        <f>IF(OR(U197="",Y197="",W197="",X197=""),"",U197*(1+W197)^(Y197-'01_Setup'!$B$5)*(1+X197))</f>
        <v/>
      </c>
      <c r="AA197" s="25" t="str">
        <f t="shared" si="33"/>
        <v/>
      </c>
      <c r="AB197" s="28" t="str">
        <f>IF(OR(U197="",AA197="",W197="",X197=""),"",U197*(1+W197)^(AA197-'01_Setup'!$B$5)*(1+X197))</f>
        <v/>
      </c>
      <c r="AC197" s="25" t="str">
        <f t="shared" si="34"/>
        <v/>
      </c>
      <c r="AD197" s="28" t="str">
        <f>IF(OR(U197="",AC197="",W197="",X197=""),"",U197*(1+W197)^(AC197-'01_Setup'!$B$5)*(1+X197))</f>
        <v/>
      </c>
      <c r="AE197" s="25" t="str">
        <f>IF(Y197="","",MAX(Y197+'01_Setup'!$B$10,'01_Setup'!$B$5))</f>
        <v/>
      </c>
      <c r="AF197" s="28" t="str">
        <f>IF(OR(U197="",AE197="",W197="",X197=""),"",U197*(1+W197)^(AE197-'01_Setup'!$B$5)*(1+X197))</f>
        <v/>
      </c>
      <c r="AG197" s="25" t="str">
        <f>IF(AA197="","",MAX(AA197+'01_Setup'!$B$10,'01_Setup'!$B$5))</f>
        <v/>
      </c>
      <c r="AH197" s="28" t="str">
        <f>IF(OR(U197="",AG197="",W197="",X197=""),"",U197*(1+W197)^(AG197-'01_Setup'!$B$5)*(1+X197))</f>
        <v/>
      </c>
      <c r="AI197" s="25" t="str">
        <f>IF(AC197="","",MAX(AC197+'01_Setup'!$B$10,'01_Setup'!$B$5))</f>
        <v/>
      </c>
      <c r="AJ197" s="28" t="str">
        <f>IF(OR(U197="",AI197="",W197="",X197=""),"",U197*(1+W197)^(AI197-'01_Setup'!$B$5)*(1+X197))</f>
        <v/>
      </c>
      <c r="AK197" s="25" t="str">
        <f>IF(Y197="","",Y197+'01_Setup'!$B$11)</f>
        <v/>
      </c>
      <c r="AL197" s="28" t="str">
        <f>IF(OR(U197="",AK197="",W197="",X197=""),"",U197*(1+W197)^(AK197-'01_Setup'!$B$5)*(1+X197))</f>
        <v/>
      </c>
      <c r="AM197" s="25" t="str">
        <f>IF(AA197="","",AA197+'01_Setup'!$B$11)</f>
        <v/>
      </c>
      <c r="AN197" s="28" t="str">
        <f>IF(OR(U197="",AM197="",W197="",X197=""),"",U197*(1+W197)^(AM197-'01_Setup'!$B$5)*(1+X197))</f>
        <v/>
      </c>
      <c r="AO197" s="25" t="str">
        <f>IF(AC197="","",AC197+'01_Setup'!$B$11)</f>
        <v/>
      </c>
      <c r="AP197" s="28" t="str">
        <f>IF(OR(U197="",AO197="",W197="",X197=""),"",U197*(1+W197)^(AO197-'01_Setup'!$B$5)*(1+X197))</f>
        <v/>
      </c>
      <c r="AQ197" s="22"/>
      <c r="AR197" s="25" t="str">
        <f>IF(OR(G197="",H197=""),"",IFERROR(VLOOKUP(G197&amp;"|"&amp;H197,'15_Lifecycle_Library'!$A$7:$K$35,5,FALSE),""))</f>
        <v/>
      </c>
      <c r="AS197" s="26" t="str">
        <f t="shared" si="35"/>
        <v/>
      </c>
      <c r="AT197" s="21"/>
      <c r="AU197" s="21"/>
      <c r="AV197" s="21"/>
    </row>
    <row r="198" spans="1:48">
      <c r="A198" s="25" t="str">
        <f t="shared" si="30"/>
        <v/>
      </c>
      <c r="B198" s="21"/>
      <c r="C198" s="21"/>
      <c r="D198" s="25" t="str">
        <f>IF(C198="","",IFERROR(VLOOKUP(C198,'01_Setup'!$B$19:$D$28,2,FALSE)&amp;"",""))</f>
        <v/>
      </c>
      <c r="E198" s="25" t="str">
        <f>IF(C198="","",IFERROR(VLOOKUP(C198,'01_Setup'!$B$19:$D$28,3,FALSE),""))</f>
        <v/>
      </c>
      <c r="F198" s="21"/>
      <c r="G198" s="21"/>
      <c r="H198" s="21"/>
      <c r="I198" s="21"/>
      <c r="J198" s="21"/>
      <c r="K198" s="21"/>
      <c r="L198" s="22"/>
      <c r="M198" s="21"/>
      <c r="N198" s="25" t="str">
        <f>IF(OR(G198="",H198=""),"",IFERROR(VLOOKUP(G198&amp;"|"&amp;H198,'15_Lifecycle_Library'!$A$7:$K$35,4,FALSE),""))</f>
        <v/>
      </c>
      <c r="O198" s="21"/>
      <c r="P198" s="25" t="str">
        <f t="shared" si="31"/>
        <v/>
      </c>
      <c r="Q198" s="21"/>
      <c r="R198" s="25" t="str">
        <f>IF(Q198="","",IFERROR(VLOOKUP(Q198,'16_Assumptions'!$A$15:$D$19,4,FALSE),0))</f>
        <v/>
      </c>
      <c r="S198" s="25" t="str">
        <f>IF(C198="","",IF(M198&lt;&gt;"",M198,IF(L198&lt;&gt;"",('01_Setup'!$B$6-L198)/365.25,"")))</f>
        <v/>
      </c>
      <c r="T198" s="25" t="str">
        <f t="shared" si="32"/>
        <v/>
      </c>
      <c r="U198" s="23"/>
      <c r="V198" s="25" t="str">
        <f>IF(OR(G198="",H198=""),"",IFERROR(VLOOKUP(G198&amp;"|"&amp;H198,'15_Lifecycle_Library'!$A$7:$K$35,6,FALSE),""))</f>
        <v/>
      </c>
      <c r="W198" s="27" t="str">
        <f>IF(V198="","",IFERROR(VLOOKUP(V198,'01_Setup'!$H$5:$I$9,2,FALSE),""))</f>
        <v/>
      </c>
      <c r="X198" s="27" t="str">
        <f>IF(C198="","",IF(OR(G198="",H198=""),'01_Setup'!$B$12,IFERROR(VLOOKUP(G198&amp;"|"&amp;H198,'15_Lifecycle_Library'!$A$7:$K$35,7,FALSE),'01_Setup'!$B$12)))</f>
        <v/>
      </c>
      <c r="Y198" s="25" t="str">
        <f>IF(T198="","",'01_Setup'!$B$5+ROUNDUP(T198,0))</f>
        <v/>
      </c>
      <c r="Z198" s="28" t="str">
        <f>IF(OR(U198="",Y198="",W198="",X198=""),"",U198*(1+W198)^(Y198-'01_Setup'!$B$5)*(1+X198))</f>
        <v/>
      </c>
      <c r="AA198" s="25" t="str">
        <f t="shared" si="33"/>
        <v/>
      </c>
      <c r="AB198" s="28" t="str">
        <f>IF(OR(U198="",AA198="",W198="",X198=""),"",U198*(1+W198)^(AA198-'01_Setup'!$B$5)*(1+X198))</f>
        <v/>
      </c>
      <c r="AC198" s="25" t="str">
        <f t="shared" si="34"/>
        <v/>
      </c>
      <c r="AD198" s="28" t="str">
        <f>IF(OR(U198="",AC198="",W198="",X198=""),"",U198*(1+W198)^(AC198-'01_Setup'!$B$5)*(1+X198))</f>
        <v/>
      </c>
      <c r="AE198" s="25" t="str">
        <f>IF(Y198="","",MAX(Y198+'01_Setup'!$B$10,'01_Setup'!$B$5))</f>
        <v/>
      </c>
      <c r="AF198" s="28" t="str">
        <f>IF(OR(U198="",AE198="",W198="",X198=""),"",U198*(1+W198)^(AE198-'01_Setup'!$B$5)*(1+X198))</f>
        <v/>
      </c>
      <c r="AG198" s="25" t="str">
        <f>IF(AA198="","",MAX(AA198+'01_Setup'!$B$10,'01_Setup'!$B$5))</f>
        <v/>
      </c>
      <c r="AH198" s="28" t="str">
        <f>IF(OR(U198="",AG198="",W198="",X198=""),"",U198*(1+W198)^(AG198-'01_Setup'!$B$5)*(1+X198))</f>
        <v/>
      </c>
      <c r="AI198" s="25" t="str">
        <f>IF(AC198="","",MAX(AC198+'01_Setup'!$B$10,'01_Setup'!$B$5))</f>
        <v/>
      </c>
      <c r="AJ198" s="28" t="str">
        <f>IF(OR(U198="",AI198="",W198="",X198=""),"",U198*(1+W198)^(AI198-'01_Setup'!$B$5)*(1+X198))</f>
        <v/>
      </c>
      <c r="AK198" s="25" t="str">
        <f>IF(Y198="","",Y198+'01_Setup'!$B$11)</f>
        <v/>
      </c>
      <c r="AL198" s="28" t="str">
        <f>IF(OR(U198="",AK198="",W198="",X198=""),"",U198*(1+W198)^(AK198-'01_Setup'!$B$5)*(1+X198))</f>
        <v/>
      </c>
      <c r="AM198" s="25" t="str">
        <f>IF(AA198="","",AA198+'01_Setup'!$B$11)</f>
        <v/>
      </c>
      <c r="AN198" s="28" t="str">
        <f>IF(OR(U198="",AM198="",W198="",X198=""),"",U198*(1+W198)^(AM198-'01_Setup'!$B$5)*(1+X198))</f>
        <v/>
      </c>
      <c r="AO198" s="25" t="str">
        <f>IF(AC198="","",AC198+'01_Setup'!$B$11)</f>
        <v/>
      </c>
      <c r="AP198" s="28" t="str">
        <f>IF(OR(U198="",AO198="",W198="",X198=""),"",U198*(1+W198)^(AO198-'01_Setup'!$B$5)*(1+X198))</f>
        <v/>
      </c>
      <c r="AQ198" s="22"/>
      <c r="AR198" s="25" t="str">
        <f>IF(OR(G198="",H198=""),"",IFERROR(VLOOKUP(G198&amp;"|"&amp;H198,'15_Lifecycle_Library'!$A$7:$K$35,5,FALSE),""))</f>
        <v/>
      </c>
      <c r="AS198" s="26" t="str">
        <f t="shared" si="35"/>
        <v/>
      </c>
      <c r="AT198" s="21"/>
      <c r="AU198" s="21"/>
      <c r="AV198" s="21"/>
    </row>
    <row r="199" spans="1:48">
      <c r="A199" s="25" t="str">
        <f t="shared" ref="A199:A206" si="36">IF(C199="","","AST-"&amp;TEXT(ROW()-6,"000"))</f>
        <v/>
      </c>
      <c r="B199" s="21"/>
      <c r="C199" s="21"/>
      <c r="D199" s="25" t="str">
        <f>IF(C199="","",IFERROR(VLOOKUP(C199,'01_Setup'!$B$19:$D$28,2,FALSE)&amp;"",""))</f>
        <v/>
      </c>
      <c r="E199" s="25" t="str">
        <f>IF(C199="","",IFERROR(VLOOKUP(C199,'01_Setup'!$B$19:$D$28,3,FALSE),""))</f>
        <v/>
      </c>
      <c r="F199" s="21"/>
      <c r="G199" s="21"/>
      <c r="H199" s="21"/>
      <c r="I199" s="21"/>
      <c r="J199" s="21"/>
      <c r="K199" s="21"/>
      <c r="L199" s="22"/>
      <c r="M199" s="21"/>
      <c r="N199" s="25" t="str">
        <f>IF(OR(G199="",H199=""),"",IFERROR(VLOOKUP(G199&amp;"|"&amp;H199,'15_Lifecycle_Library'!$A$7:$K$35,4,FALSE),""))</f>
        <v/>
      </c>
      <c r="O199" s="21"/>
      <c r="P199" s="25" t="str">
        <f t="shared" ref="P199:P230" si="37">IF(C199="","",IF(O199&lt;&gt;"",O199,N199))</f>
        <v/>
      </c>
      <c r="Q199" s="21"/>
      <c r="R199" s="25" t="str">
        <f>IF(Q199="","",IFERROR(VLOOKUP(Q199,'16_Assumptions'!$A$15:$D$19,4,FALSE),0))</f>
        <v/>
      </c>
      <c r="S199" s="25" t="str">
        <f>IF(C199="","",IF(M199&lt;&gt;"",M199,IF(L199&lt;&gt;"",('01_Setup'!$B$6-L199)/365.25,"")))</f>
        <v/>
      </c>
      <c r="T199" s="25" t="str">
        <f t="shared" ref="T199:T230" si="38">IF(OR(P199="",S199=""),"",MAX(P199-S199-R199,0))</f>
        <v/>
      </c>
      <c r="U199" s="23"/>
      <c r="V199" s="25" t="str">
        <f>IF(OR(G199="",H199=""),"",IFERROR(VLOOKUP(G199&amp;"|"&amp;H199,'15_Lifecycle_Library'!$A$7:$K$35,6,FALSE),""))</f>
        <v/>
      </c>
      <c r="W199" s="27" t="str">
        <f>IF(V199="","",IFERROR(VLOOKUP(V199,'01_Setup'!$H$5:$I$9,2,FALSE),""))</f>
        <v/>
      </c>
      <c r="X199" s="27" t="str">
        <f>IF(C199="","",IF(OR(G199="",H199=""),'01_Setup'!$B$12,IFERROR(VLOOKUP(G199&amp;"|"&amp;H199,'15_Lifecycle_Library'!$A$7:$K$35,7,FALSE),'01_Setup'!$B$12)))</f>
        <v/>
      </c>
      <c r="Y199" s="25" t="str">
        <f>IF(T199="","",'01_Setup'!$B$5+ROUNDUP(T199,0))</f>
        <v/>
      </c>
      <c r="Z199" s="28" t="str">
        <f>IF(OR(U199="",Y199="",W199="",X199=""),"",U199*(1+W199)^(Y199-'01_Setup'!$B$5)*(1+X199))</f>
        <v/>
      </c>
      <c r="AA199" s="25" t="str">
        <f t="shared" ref="AA199:AA206" si="39">IF(OR(Y199="",P199="",P199&lt;=0),"",Y199+P199)</f>
        <v/>
      </c>
      <c r="AB199" s="28" t="str">
        <f>IF(OR(U199="",AA199="",W199="",X199=""),"",U199*(1+W199)^(AA199-'01_Setup'!$B$5)*(1+X199))</f>
        <v/>
      </c>
      <c r="AC199" s="25" t="str">
        <f t="shared" ref="AC199:AC206" si="40">IF(OR(AA199="",P199="",P199&lt;=0),"",AA199+P199)</f>
        <v/>
      </c>
      <c r="AD199" s="28" t="str">
        <f>IF(OR(U199="",AC199="",W199="",X199=""),"",U199*(1+W199)^(AC199-'01_Setup'!$B$5)*(1+X199))</f>
        <v/>
      </c>
      <c r="AE199" s="25" t="str">
        <f>IF(Y199="","",MAX(Y199+'01_Setup'!$B$10,'01_Setup'!$B$5))</f>
        <v/>
      </c>
      <c r="AF199" s="28" t="str">
        <f>IF(OR(U199="",AE199="",W199="",X199=""),"",U199*(1+W199)^(AE199-'01_Setup'!$B$5)*(1+X199))</f>
        <v/>
      </c>
      <c r="AG199" s="25" t="str">
        <f>IF(AA199="","",MAX(AA199+'01_Setup'!$B$10,'01_Setup'!$B$5))</f>
        <v/>
      </c>
      <c r="AH199" s="28" t="str">
        <f>IF(OR(U199="",AG199="",W199="",X199=""),"",U199*(1+W199)^(AG199-'01_Setup'!$B$5)*(1+X199))</f>
        <v/>
      </c>
      <c r="AI199" s="25" t="str">
        <f>IF(AC199="","",MAX(AC199+'01_Setup'!$B$10,'01_Setup'!$B$5))</f>
        <v/>
      </c>
      <c r="AJ199" s="28" t="str">
        <f>IF(OR(U199="",AI199="",W199="",X199=""),"",U199*(1+W199)^(AI199-'01_Setup'!$B$5)*(1+X199))</f>
        <v/>
      </c>
      <c r="AK199" s="25" t="str">
        <f>IF(Y199="","",Y199+'01_Setup'!$B$11)</f>
        <v/>
      </c>
      <c r="AL199" s="28" t="str">
        <f>IF(OR(U199="",AK199="",W199="",X199=""),"",U199*(1+W199)^(AK199-'01_Setup'!$B$5)*(1+X199))</f>
        <v/>
      </c>
      <c r="AM199" s="25" t="str">
        <f>IF(AA199="","",AA199+'01_Setup'!$B$11)</f>
        <v/>
      </c>
      <c r="AN199" s="28" t="str">
        <f>IF(OR(U199="",AM199="",W199="",X199=""),"",U199*(1+W199)^(AM199-'01_Setup'!$B$5)*(1+X199))</f>
        <v/>
      </c>
      <c r="AO199" s="25" t="str">
        <f>IF(AC199="","",AC199+'01_Setup'!$B$11)</f>
        <v/>
      </c>
      <c r="AP199" s="28" t="str">
        <f>IF(OR(U199="",AO199="",W199="",X199=""),"",U199*(1+W199)^(AO199-'01_Setup'!$B$5)*(1+X199))</f>
        <v/>
      </c>
      <c r="AQ199" s="22"/>
      <c r="AR199" s="25" t="str">
        <f>IF(OR(G199="",H199=""),"",IFERROR(VLOOKUP(G199&amp;"|"&amp;H199,'15_Lifecycle_Library'!$A$7:$K$35,5,FALSE),""))</f>
        <v/>
      </c>
      <c r="AS199" s="26" t="str">
        <f t="shared" ref="AS199:AS230" si="41">IF(OR(AQ199="",AR199=""),"",DATE(YEAR(AQ199),MONTH(AQ199)+AR199,DAY(AQ199)))</f>
        <v/>
      </c>
      <c r="AT199" s="21"/>
      <c r="AU199" s="21"/>
      <c r="AV199" s="21"/>
    </row>
    <row r="200" spans="1:48">
      <c r="A200" s="25" t="str">
        <f t="shared" si="36"/>
        <v/>
      </c>
      <c r="B200" s="21"/>
      <c r="C200" s="21"/>
      <c r="D200" s="25" t="str">
        <f>IF(C200="","",IFERROR(VLOOKUP(C200,'01_Setup'!$B$19:$D$28,2,FALSE)&amp;"",""))</f>
        <v/>
      </c>
      <c r="E200" s="25" t="str">
        <f>IF(C200="","",IFERROR(VLOOKUP(C200,'01_Setup'!$B$19:$D$28,3,FALSE),""))</f>
        <v/>
      </c>
      <c r="F200" s="21"/>
      <c r="G200" s="21"/>
      <c r="H200" s="21"/>
      <c r="I200" s="21"/>
      <c r="J200" s="21"/>
      <c r="K200" s="21"/>
      <c r="L200" s="22"/>
      <c r="M200" s="21"/>
      <c r="N200" s="25" t="str">
        <f>IF(OR(G200="",H200=""),"",IFERROR(VLOOKUP(G200&amp;"|"&amp;H200,'15_Lifecycle_Library'!$A$7:$K$35,4,FALSE),""))</f>
        <v/>
      </c>
      <c r="O200" s="21"/>
      <c r="P200" s="25" t="str">
        <f t="shared" si="37"/>
        <v/>
      </c>
      <c r="Q200" s="21"/>
      <c r="R200" s="25" t="str">
        <f>IF(Q200="","",IFERROR(VLOOKUP(Q200,'16_Assumptions'!$A$15:$D$19,4,FALSE),0))</f>
        <v/>
      </c>
      <c r="S200" s="25" t="str">
        <f>IF(C200="","",IF(M200&lt;&gt;"",M200,IF(L200&lt;&gt;"",('01_Setup'!$B$6-L200)/365.25,"")))</f>
        <v/>
      </c>
      <c r="T200" s="25" t="str">
        <f t="shared" si="38"/>
        <v/>
      </c>
      <c r="U200" s="23"/>
      <c r="V200" s="25" t="str">
        <f>IF(OR(G200="",H200=""),"",IFERROR(VLOOKUP(G200&amp;"|"&amp;H200,'15_Lifecycle_Library'!$A$7:$K$35,6,FALSE),""))</f>
        <v/>
      </c>
      <c r="W200" s="27" t="str">
        <f>IF(V200="","",IFERROR(VLOOKUP(V200,'01_Setup'!$H$5:$I$9,2,FALSE),""))</f>
        <v/>
      </c>
      <c r="X200" s="27" t="str">
        <f>IF(C200="","",IF(OR(G200="",H200=""),'01_Setup'!$B$12,IFERROR(VLOOKUP(G200&amp;"|"&amp;H200,'15_Lifecycle_Library'!$A$7:$K$35,7,FALSE),'01_Setup'!$B$12)))</f>
        <v/>
      </c>
      <c r="Y200" s="25" t="str">
        <f>IF(T200="","",'01_Setup'!$B$5+ROUNDUP(T200,0))</f>
        <v/>
      </c>
      <c r="Z200" s="28" t="str">
        <f>IF(OR(U200="",Y200="",W200="",X200=""),"",U200*(1+W200)^(Y200-'01_Setup'!$B$5)*(1+X200))</f>
        <v/>
      </c>
      <c r="AA200" s="25" t="str">
        <f t="shared" si="39"/>
        <v/>
      </c>
      <c r="AB200" s="28" t="str">
        <f>IF(OR(U200="",AA200="",W200="",X200=""),"",U200*(1+W200)^(AA200-'01_Setup'!$B$5)*(1+X200))</f>
        <v/>
      </c>
      <c r="AC200" s="25" t="str">
        <f t="shared" si="40"/>
        <v/>
      </c>
      <c r="AD200" s="28" t="str">
        <f>IF(OR(U200="",AC200="",W200="",X200=""),"",U200*(1+W200)^(AC200-'01_Setup'!$B$5)*(1+X200))</f>
        <v/>
      </c>
      <c r="AE200" s="25" t="str">
        <f>IF(Y200="","",MAX(Y200+'01_Setup'!$B$10,'01_Setup'!$B$5))</f>
        <v/>
      </c>
      <c r="AF200" s="28" t="str">
        <f>IF(OR(U200="",AE200="",W200="",X200=""),"",U200*(1+W200)^(AE200-'01_Setup'!$B$5)*(1+X200))</f>
        <v/>
      </c>
      <c r="AG200" s="25" t="str">
        <f>IF(AA200="","",MAX(AA200+'01_Setup'!$B$10,'01_Setup'!$B$5))</f>
        <v/>
      </c>
      <c r="AH200" s="28" t="str">
        <f>IF(OR(U200="",AG200="",W200="",X200=""),"",U200*(1+W200)^(AG200-'01_Setup'!$B$5)*(1+X200))</f>
        <v/>
      </c>
      <c r="AI200" s="25" t="str">
        <f>IF(AC200="","",MAX(AC200+'01_Setup'!$B$10,'01_Setup'!$B$5))</f>
        <v/>
      </c>
      <c r="AJ200" s="28" t="str">
        <f>IF(OR(U200="",AI200="",W200="",X200=""),"",U200*(1+W200)^(AI200-'01_Setup'!$B$5)*(1+X200))</f>
        <v/>
      </c>
      <c r="AK200" s="25" t="str">
        <f>IF(Y200="","",Y200+'01_Setup'!$B$11)</f>
        <v/>
      </c>
      <c r="AL200" s="28" t="str">
        <f>IF(OR(U200="",AK200="",W200="",X200=""),"",U200*(1+W200)^(AK200-'01_Setup'!$B$5)*(1+X200))</f>
        <v/>
      </c>
      <c r="AM200" s="25" t="str">
        <f>IF(AA200="","",AA200+'01_Setup'!$B$11)</f>
        <v/>
      </c>
      <c r="AN200" s="28" t="str">
        <f>IF(OR(U200="",AM200="",W200="",X200=""),"",U200*(1+W200)^(AM200-'01_Setup'!$B$5)*(1+X200))</f>
        <v/>
      </c>
      <c r="AO200" s="25" t="str">
        <f>IF(AC200="","",AC200+'01_Setup'!$B$11)</f>
        <v/>
      </c>
      <c r="AP200" s="28" t="str">
        <f>IF(OR(U200="",AO200="",W200="",X200=""),"",U200*(1+W200)^(AO200-'01_Setup'!$B$5)*(1+X200))</f>
        <v/>
      </c>
      <c r="AQ200" s="22"/>
      <c r="AR200" s="25" t="str">
        <f>IF(OR(G200="",H200=""),"",IFERROR(VLOOKUP(G200&amp;"|"&amp;H200,'15_Lifecycle_Library'!$A$7:$K$35,5,FALSE),""))</f>
        <v/>
      </c>
      <c r="AS200" s="26" t="str">
        <f t="shared" si="41"/>
        <v/>
      </c>
      <c r="AT200" s="21"/>
      <c r="AU200" s="21"/>
      <c r="AV200" s="21"/>
    </row>
    <row r="201" spans="1:48">
      <c r="A201" s="25" t="str">
        <f t="shared" si="36"/>
        <v/>
      </c>
      <c r="B201" s="21"/>
      <c r="C201" s="21"/>
      <c r="D201" s="25" t="str">
        <f>IF(C201="","",IFERROR(VLOOKUP(C201,'01_Setup'!$B$19:$D$28,2,FALSE)&amp;"",""))</f>
        <v/>
      </c>
      <c r="E201" s="25" t="str">
        <f>IF(C201="","",IFERROR(VLOOKUP(C201,'01_Setup'!$B$19:$D$28,3,FALSE),""))</f>
        <v/>
      </c>
      <c r="F201" s="21"/>
      <c r="G201" s="21"/>
      <c r="H201" s="21"/>
      <c r="I201" s="21"/>
      <c r="J201" s="21"/>
      <c r="K201" s="21"/>
      <c r="L201" s="22"/>
      <c r="M201" s="21"/>
      <c r="N201" s="25" t="str">
        <f>IF(OR(G201="",H201=""),"",IFERROR(VLOOKUP(G201&amp;"|"&amp;H201,'15_Lifecycle_Library'!$A$7:$K$35,4,FALSE),""))</f>
        <v/>
      </c>
      <c r="O201" s="21"/>
      <c r="P201" s="25" t="str">
        <f t="shared" si="37"/>
        <v/>
      </c>
      <c r="Q201" s="21"/>
      <c r="R201" s="25" t="str">
        <f>IF(Q201="","",IFERROR(VLOOKUP(Q201,'16_Assumptions'!$A$15:$D$19,4,FALSE),0))</f>
        <v/>
      </c>
      <c r="S201" s="25" t="str">
        <f>IF(C201="","",IF(M201&lt;&gt;"",M201,IF(L201&lt;&gt;"",('01_Setup'!$B$6-L201)/365.25,"")))</f>
        <v/>
      </c>
      <c r="T201" s="25" t="str">
        <f t="shared" si="38"/>
        <v/>
      </c>
      <c r="U201" s="23"/>
      <c r="V201" s="25" t="str">
        <f>IF(OR(G201="",H201=""),"",IFERROR(VLOOKUP(G201&amp;"|"&amp;H201,'15_Lifecycle_Library'!$A$7:$K$35,6,FALSE),""))</f>
        <v/>
      </c>
      <c r="W201" s="27" t="str">
        <f>IF(V201="","",IFERROR(VLOOKUP(V201,'01_Setup'!$H$5:$I$9,2,FALSE),""))</f>
        <v/>
      </c>
      <c r="X201" s="27" t="str">
        <f>IF(C201="","",IF(OR(G201="",H201=""),'01_Setup'!$B$12,IFERROR(VLOOKUP(G201&amp;"|"&amp;H201,'15_Lifecycle_Library'!$A$7:$K$35,7,FALSE),'01_Setup'!$B$12)))</f>
        <v/>
      </c>
      <c r="Y201" s="25" t="str">
        <f>IF(T201="","",'01_Setup'!$B$5+ROUNDUP(T201,0))</f>
        <v/>
      </c>
      <c r="Z201" s="28" t="str">
        <f>IF(OR(U201="",Y201="",W201="",X201=""),"",U201*(1+W201)^(Y201-'01_Setup'!$B$5)*(1+X201))</f>
        <v/>
      </c>
      <c r="AA201" s="25" t="str">
        <f t="shared" si="39"/>
        <v/>
      </c>
      <c r="AB201" s="28" t="str">
        <f>IF(OR(U201="",AA201="",W201="",X201=""),"",U201*(1+W201)^(AA201-'01_Setup'!$B$5)*(1+X201))</f>
        <v/>
      </c>
      <c r="AC201" s="25" t="str">
        <f t="shared" si="40"/>
        <v/>
      </c>
      <c r="AD201" s="28" t="str">
        <f>IF(OR(U201="",AC201="",W201="",X201=""),"",U201*(1+W201)^(AC201-'01_Setup'!$B$5)*(1+X201))</f>
        <v/>
      </c>
      <c r="AE201" s="25" t="str">
        <f>IF(Y201="","",MAX(Y201+'01_Setup'!$B$10,'01_Setup'!$B$5))</f>
        <v/>
      </c>
      <c r="AF201" s="28" t="str">
        <f>IF(OR(U201="",AE201="",W201="",X201=""),"",U201*(1+W201)^(AE201-'01_Setup'!$B$5)*(1+X201))</f>
        <v/>
      </c>
      <c r="AG201" s="25" t="str">
        <f>IF(AA201="","",MAX(AA201+'01_Setup'!$B$10,'01_Setup'!$B$5))</f>
        <v/>
      </c>
      <c r="AH201" s="28" t="str">
        <f>IF(OR(U201="",AG201="",W201="",X201=""),"",U201*(1+W201)^(AG201-'01_Setup'!$B$5)*(1+X201))</f>
        <v/>
      </c>
      <c r="AI201" s="25" t="str">
        <f>IF(AC201="","",MAX(AC201+'01_Setup'!$B$10,'01_Setup'!$B$5))</f>
        <v/>
      </c>
      <c r="AJ201" s="28" t="str">
        <f>IF(OR(U201="",AI201="",W201="",X201=""),"",U201*(1+W201)^(AI201-'01_Setup'!$B$5)*(1+X201))</f>
        <v/>
      </c>
      <c r="AK201" s="25" t="str">
        <f>IF(Y201="","",Y201+'01_Setup'!$B$11)</f>
        <v/>
      </c>
      <c r="AL201" s="28" t="str">
        <f>IF(OR(U201="",AK201="",W201="",X201=""),"",U201*(1+W201)^(AK201-'01_Setup'!$B$5)*(1+X201))</f>
        <v/>
      </c>
      <c r="AM201" s="25" t="str">
        <f>IF(AA201="","",AA201+'01_Setup'!$B$11)</f>
        <v/>
      </c>
      <c r="AN201" s="28" t="str">
        <f>IF(OR(U201="",AM201="",W201="",X201=""),"",U201*(1+W201)^(AM201-'01_Setup'!$B$5)*(1+X201))</f>
        <v/>
      </c>
      <c r="AO201" s="25" t="str">
        <f>IF(AC201="","",AC201+'01_Setup'!$B$11)</f>
        <v/>
      </c>
      <c r="AP201" s="28" t="str">
        <f>IF(OR(U201="",AO201="",W201="",X201=""),"",U201*(1+W201)^(AO201-'01_Setup'!$B$5)*(1+X201))</f>
        <v/>
      </c>
      <c r="AQ201" s="22"/>
      <c r="AR201" s="25" t="str">
        <f>IF(OR(G201="",H201=""),"",IFERROR(VLOOKUP(G201&amp;"|"&amp;H201,'15_Lifecycle_Library'!$A$7:$K$35,5,FALSE),""))</f>
        <v/>
      </c>
      <c r="AS201" s="26" t="str">
        <f t="shared" si="41"/>
        <v/>
      </c>
      <c r="AT201" s="21"/>
      <c r="AU201" s="21"/>
      <c r="AV201" s="21"/>
    </row>
    <row r="202" spans="1:48">
      <c r="A202" s="25" t="str">
        <f t="shared" si="36"/>
        <v/>
      </c>
      <c r="B202" s="21"/>
      <c r="C202" s="21"/>
      <c r="D202" s="25" t="str">
        <f>IF(C202="","",IFERROR(VLOOKUP(C202,'01_Setup'!$B$19:$D$28,2,FALSE)&amp;"",""))</f>
        <v/>
      </c>
      <c r="E202" s="25" t="str">
        <f>IF(C202="","",IFERROR(VLOOKUP(C202,'01_Setup'!$B$19:$D$28,3,FALSE),""))</f>
        <v/>
      </c>
      <c r="F202" s="21"/>
      <c r="G202" s="21"/>
      <c r="H202" s="21"/>
      <c r="I202" s="21"/>
      <c r="J202" s="21"/>
      <c r="K202" s="21"/>
      <c r="L202" s="22"/>
      <c r="M202" s="21"/>
      <c r="N202" s="25" t="str">
        <f>IF(OR(G202="",H202=""),"",IFERROR(VLOOKUP(G202&amp;"|"&amp;H202,'15_Lifecycle_Library'!$A$7:$K$35,4,FALSE),""))</f>
        <v/>
      </c>
      <c r="O202" s="21"/>
      <c r="P202" s="25" t="str">
        <f t="shared" si="37"/>
        <v/>
      </c>
      <c r="Q202" s="21"/>
      <c r="R202" s="25" t="str">
        <f>IF(Q202="","",IFERROR(VLOOKUP(Q202,'16_Assumptions'!$A$15:$D$19,4,FALSE),0))</f>
        <v/>
      </c>
      <c r="S202" s="25" t="str">
        <f>IF(C202="","",IF(M202&lt;&gt;"",M202,IF(L202&lt;&gt;"",('01_Setup'!$B$6-L202)/365.25,"")))</f>
        <v/>
      </c>
      <c r="T202" s="25" t="str">
        <f t="shared" si="38"/>
        <v/>
      </c>
      <c r="U202" s="23"/>
      <c r="V202" s="25" t="str">
        <f>IF(OR(G202="",H202=""),"",IFERROR(VLOOKUP(G202&amp;"|"&amp;H202,'15_Lifecycle_Library'!$A$7:$K$35,6,FALSE),""))</f>
        <v/>
      </c>
      <c r="W202" s="27" t="str">
        <f>IF(V202="","",IFERROR(VLOOKUP(V202,'01_Setup'!$H$5:$I$9,2,FALSE),""))</f>
        <v/>
      </c>
      <c r="X202" s="27" t="str">
        <f>IF(C202="","",IF(OR(G202="",H202=""),'01_Setup'!$B$12,IFERROR(VLOOKUP(G202&amp;"|"&amp;H202,'15_Lifecycle_Library'!$A$7:$K$35,7,FALSE),'01_Setup'!$B$12)))</f>
        <v/>
      </c>
      <c r="Y202" s="25" t="str">
        <f>IF(T202="","",'01_Setup'!$B$5+ROUNDUP(T202,0))</f>
        <v/>
      </c>
      <c r="Z202" s="28" t="str">
        <f>IF(OR(U202="",Y202="",W202="",X202=""),"",U202*(1+W202)^(Y202-'01_Setup'!$B$5)*(1+X202))</f>
        <v/>
      </c>
      <c r="AA202" s="25" t="str">
        <f t="shared" si="39"/>
        <v/>
      </c>
      <c r="AB202" s="28" t="str">
        <f>IF(OR(U202="",AA202="",W202="",X202=""),"",U202*(1+W202)^(AA202-'01_Setup'!$B$5)*(1+X202))</f>
        <v/>
      </c>
      <c r="AC202" s="25" t="str">
        <f t="shared" si="40"/>
        <v/>
      </c>
      <c r="AD202" s="28" t="str">
        <f>IF(OR(U202="",AC202="",W202="",X202=""),"",U202*(1+W202)^(AC202-'01_Setup'!$B$5)*(1+X202))</f>
        <v/>
      </c>
      <c r="AE202" s="25" t="str">
        <f>IF(Y202="","",MAX(Y202+'01_Setup'!$B$10,'01_Setup'!$B$5))</f>
        <v/>
      </c>
      <c r="AF202" s="28" t="str">
        <f>IF(OR(U202="",AE202="",W202="",X202=""),"",U202*(1+W202)^(AE202-'01_Setup'!$B$5)*(1+X202))</f>
        <v/>
      </c>
      <c r="AG202" s="25" t="str">
        <f>IF(AA202="","",MAX(AA202+'01_Setup'!$B$10,'01_Setup'!$B$5))</f>
        <v/>
      </c>
      <c r="AH202" s="28" t="str">
        <f>IF(OR(U202="",AG202="",W202="",X202=""),"",U202*(1+W202)^(AG202-'01_Setup'!$B$5)*(1+X202))</f>
        <v/>
      </c>
      <c r="AI202" s="25" t="str">
        <f>IF(AC202="","",MAX(AC202+'01_Setup'!$B$10,'01_Setup'!$B$5))</f>
        <v/>
      </c>
      <c r="AJ202" s="28" t="str">
        <f>IF(OR(U202="",AI202="",W202="",X202=""),"",U202*(1+W202)^(AI202-'01_Setup'!$B$5)*(1+X202))</f>
        <v/>
      </c>
      <c r="AK202" s="25" t="str">
        <f>IF(Y202="","",Y202+'01_Setup'!$B$11)</f>
        <v/>
      </c>
      <c r="AL202" s="28" t="str">
        <f>IF(OR(U202="",AK202="",W202="",X202=""),"",U202*(1+W202)^(AK202-'01_Setup'!$B$5)*(1+X202))</f>
        <v/>
      </c>
      <c r="AM202" s="25" t="str">
        <f>IF(AA202="","",AA202+'01_Setup'!$B$11)</f>
        <v/>
      </c>
      <c r="AN202" s="28" t="str">
        <f>IF(OR(U202="",AM202="",W202="",X202=""),"",U202*(1+W202)^(AM202-'01_Setup'!$B$5)*(1+X202))</f>
        <v/>
      </c>
      <c r="AO202" s="25" t="str">
        <f>IF(AC202="","",AC202+'01_Setup'!$B$11)</f>
        <v/>
      </c>
      <c r="AP202" s="28" t="str">
        <f>IF(OR(U202="",AO202="",W202="",X202=""),"",U202*(1+W202)^(AO202-'01_Setup'!$B$5)*(1+X202))</f>
        <v/>
      </c>
      <c r="AQ202" s="22"/>
      <c r="AR202" s="25" t="str">
        <f>IF(OR(G202="",H202=""),"",IFERROR(VLOOKUP(G202&amp;"|"&amp;H202,'15_Lifecycle_Library'!$A$7:$K$35,5,FALSE),""))</f>
        <v/>
      </c>
      <c r="AS202" s="26" t="str">
        <f t="shared" si="41"/>
        <v/>
      </c>
      <c r="AT202" s="21"/>
      <c r="AU202" s="21"/>
      <c r="AV202" s="21"/>
    </row>
    <row r="203" spans="1:48">
      <c r="A203" s="25" t="str">
        <f t="shared" si="36"/>
        <v/>
      </c>
      <c r="B203" s="21"/>
      <c r="C203" s="21"/>
      <c r="D203" s="25" t="str">
        <f>IF(C203="","",IFERROR(VLOOKUP(C203,'01_Setup'!$B$19:$D$28,2,FALSE)&amp;"",""))</f>
        <v/>
      </c>
      <c r="E203" s="25" t="str">
        <f>IF(C203="","",IFERROR(VLOOKUP(C203,'01_Setup'!$B$19:$D$28,3,FALSE),""))</f>
        <v/>
      </c>
      <c r="F203" s="21"/>
      <c r="G203" s="21"/>
      <c r="H203" s="21"/>
      <c r="I203" s="21"/>
      <c r="J203" s="21"/>
      <c r="K203" s="21"/>
      <c r="L203" s="22"/>
      <c r="M203" s="21"/>
      <c r="N203" s="25" t="str">
        <f>IF(OR(G203="",H203=""),"",IFERROR(VLOOKUP(G203&amp;"|"&amp;H203,'15_Lifecycle_Library'!$A$7:$K$35,4,FALSE),""))</f>
        <v/>
      </c>
      <c r="O203" s="21"/>
      <c r="P203" s="25" t="str">
        <f t="shared" si="37"/>
        <v/>
      </c>
      <c r="Q203" s="21"/>
      <c r="R203" s="25" t="str">
        <f>IF(Q203="","",IFERROR(VLOOKUP(Q203,'16_Assumptions'!$A$15:$D$19,4,FALSE),0))</f>
        <v/>
      </c>
      <c r="S203" s="25" t="str">
        <f>IF(C203="","",IF(M203&lt;&gt;"",M203,IF(L203&lt;&gt;"",('01_Setup'!$B$6-L203)/365.25,"")))</f>
        <v/>
      </c>
      <c r="T203" s="25" t="str">
        <f t="shared" si="38"/>
        <v/>
      </c>
      <c r="U203" s="23"/>
      <c r="V203" s="25" t="str">
        <f>IF(OR(G203="",H203=""),"",IFERROR(VLOOKUP(G203&amp;"|"&amp;H203,'15_Lifecycle_Library'!$A$7:$K$35,6,FALSE),""))</f>
        <v/>
      </c>
      <c r="W203" s="27" t="str">
        <f>IF(V203="","",IFERROR(VLOOKUP(V203,'01_Setup'!$H$5:$I$9,2,FALSE),""))</f>
        <v/>
      </c>
      <c r="X203" s="27" t="str">
        <f>IF(C203="","",IF(OR(G203="",H203=""),'01_Setup'!$B$12,IFERROR(VLOOKUP(G203&amp;"|"&amp;H203,'15_Lifecycle_Library'!$A$7:$K$35,7,FALSE),'01_Setup'!$B$12)))</f>
        <v/>
      </c>
      <c r="Y203" s="25" t="str">
        <f>IF(T203="","",'01_Setup'!$B$5+ROUNDUP(T203,0))</f>
        <v/>
      </c>
      <c r="Z203" s="28" t="str">
        <f>IF(OR(U203="",Y203="",W203="",X203=""),"",U203*(1+W203)^(Y203-'01_Setup'!$B$5)*(1+X203))</f>
        <v/>
      </c>
      <c r="AA203" s="25" t="str">
        <f t="shared" si="39"/>
        <v/>
      </c>
      <c r="AB203" s="28" t="str">
        <f>IF(OR(U203="",AA203="",W203="",X203=""),"",U203*(1+W203)^(AA203-'01_Setup'!$B$5)*(1+X203))</f>
        <v/>
      </c>
      <c r="AC203" s="25" t="str">
        <f t="shared" si="40"/>
        <v/>
      </c>
      <c r="AD203" s="28" t="str">
        <f>IF(OR(U203="",AC203="",W203="",X203=""),"",U203*(1+W203)^(AC203-'01_Setup'!$B$5)*(1+X203))</f>
        <v/>
      </c>
      <c r="AE203" s="25" t="str">
        <f>IF(Y203="","",MAX(Y203+'01_Setup'!$B$10,'01_Setup'!$B$5))</f>
        <v/>
      </c>
      <c r="AF203" s="28" t="str">
        <f>IF(OR(U203="",AE203="",W203="",X203=""),"",U203*(1+W203)^(AE203-'01_Setup'!$B$5)*(1+X203))</f>
        <v/>
      </c>
      <c r="AG203" s="25" t="str">
        <f>IF(AA203="","",MAX(AA203+'01_Setup'!$B$10,'01_Setup'!$B$5))</f>
        <v/>
      </c>
      <c r="AH203" s="28" t="str">
        <f>IF(OR(U203="",AG203="",W203="",X203=""),"",U203*(1+W203)^(AG203-'01_Setup'!$B$5)*(1+X203))</f>
        <v/>
      </c>
      <c r="AI203" s="25" t="str">
        <f>IF(AC203="","",MAX(AC203+'01_Setup'!$B$10,'01_Setup'!$B$5))</f>
        <v/>
      </c>
      <c r="AJ203" s="28" t="str">
        <f>IF(OR(U203="",AI203="",W203="",X203=""),"",U203*(1+W203)^(AI203-'01_Setup'!$B$5)*(1+X203))</f>
        <v/>
      </c>
      <c r="AK203" s="25" t="str">
        <f>IF(Y203="","",Y203+'01_Setup'!$B$11)</f>
        <v/>
      </c>
      <c r="AL203" s="28" t="str">
        <f>IF(OR(U203="",AK203="",W203="",X203=""),"",U203*(1+W203)^(AK203-'01_Setup'!$B$5)*(1+X203))</f>
        <v/>
      </c>
      <c r="AM203" s="25" t="str">
        <f>IF(AA203="","",AA203+'01_Setup'!$B$11)</f>
        <v/>
      </c>
      <c r="AN203" s="28" t="str">
        <f>IF(OR(U203="",AM203="",W203="",X203=""),"",U203*(1+W203)^(AM203-'01_Setup'!$B$5)*(1+X203))</f>
        <v/>
      </c>
      <c r="AO203" s="25" t="str">
        <f>IF(AC203="","",AC203+'01_Setup'!$B$11)</f>
        <v/>
      </c>
      <c r="AP203" s="28" t="str">
        <f>IF(OR(U203="",AO203="",W203="",X203=""),"",U203*(1+W203)^(AO203-'01_Setup'!$B$5)*(1+X203))</f>
        <v/>
      </c>
      <c r="AQ203" s="22"/>
      <c r="AR203" s="25" t="str">
        <f>IF(OR(G203="",H203=""),"",IFERROR(VLOOKUP(G203&amp;"|"&amp;H203,'15_Lifecycle_Library'!$A$7:$K$35,5,FALSE),""))</f>
        <v/>
      </c>
      <c r="AS203" s="26" t="str">
        <f t="shared" si="41"/>
        <v/>
      </c>
      <c r="AT203" s="21"/>
      <c r="AU203" s="21"/>
      <c r="AV203" s="21"/>
    </row>
    <row r="204" spans="1:48">
      <c r="A204" s="25" t="str">
        <f t="shared" si="36"/>
        <v/>
      </c>
      <c r="B204" s="21"/>
      <c r="C204" s="21"/>
      <c r="D204" s="25" t="str">
        <f>IF(C204="","",IFERROR(VLOOKUP(C204,'01_Setup'!$B$19:$D$28,2,FALSE)&amp;"",""))</f>
        <v/>
      </c>
      <c r="E204" s="25" t="str">
        <f>IF(C204="","",IFERROR(VLOOKUP(C204,'01_Setup'!$B$19:$D$28,3,FALSE),""))</f>
        <v/>
      </c>
      <c r="F204" s="21"/>
      <c r="G204" s="21"/>
      <c r="H204" s="21"/>
      <c r="I204" s="21"/>
      <c r="J204" s="21"/>
      <c r="K204" s="21"/>
      <c r="L204" s="22"/>
      <c r="M204" s="21"/>
      <c r="N204" s="25" t="str">
        <f>IF(OR(G204="",H204=""),"",IFERROR(VLOOKUP(G204&amp;"|"&amp;H204,'15_Lifecycle_Library'!$A$7:$K$35,4,FALSE),""))</f>
        <v/>
      </c>
      <c r="O204" s="21"/>
      <c r="P204" s="25" t="str">
        <f t="shared" si="37"/>
        <v/>
      </c>
      <c r="Q204" s="21"/>
      <c r="R204" s="25" t="str">
        <f>IF(Q204="","",IFERROR(VLOOKUP(Q204,'16_Assumptions'!$A$15:$D$19,4,FALSE),0))</f>
        <v/>
      </c>
      <c r="S204" s="25" t="str">
        <f>IF(C204="","",IF(M204&lt;&gt;"",M204,IF(L204&lt;&gt;"",('01_Setup'!$B$6-L204)/365.25,"")))</f>
        <v/>
      </c>
      <c r="T204" s="25" t="str">
        <f t="shared" si="38"/>
        <v/>
      </c>
      <c r="U204" s="23"/>
      <c r="V204" s="25" t="str">
        <f>IF(OR(G204="",H204=""),"",IFERROR(VLOOKUP(G204&amp;"|"&amp;H204,'15_Lifecycle_Library'!$A$7:$K$35,6,FALSE),""))</f>
        <v/>
      </c>
      <c r="W204" s="27" t="str">
        <f>IF(V204="","",IFERROR(VLOOKUP(V204,'01_Setup'!$H$5:$I$9,2,FALSE),""))</f>
        <v/>
      </c>
      <c r="X204" s="27" t="str">
        <f>IF(C204="","",IF(OR(G204="",H204=""),'01_Setup'!$B$12,IFERROR(VLOOKUP(G204&amp;"|"&amp;H204,'15_Lifecycle_Library'!$A$7:$K$35,7,FALSE),'01_Setup'!$B$12)))</f>
        <v/>
      </c>
      <c r="Y204" s="25" t="str">
        <f>IF(T204="","",'01_Setup'!$B$5+ROUNDUP(T204,0))</f>
        <v/>
      </c>
      <c r="Z204" s="28" t="str">
        <f>IF(OR(U204="",Y204="",W204="",X204=""),"",U204*(1+W204)^(Y204-'01_Setup'!$B$5)*(1+X204))</f>
        <v/>
      </c>
      <c r="AA204" s="25" t="str">
        <f t="shared" si="39"/>
        <v/>
      </c>
      <c r="AB204" s="28" t="str">
        <f>IF(OR(U204="",AA204="",W204="",X204=""),"",U204*(1+W204)^(AA204-'01_Setup'!$B$5)*(1+X204))</f>
        <v/>
      </c>
      <c r="AC204" s="25" t="str">
        <f t="shared" si="40"/>
        <v/>
      </c>
      <c r="AD204" s="28" t="str">
        <f>IF(OR(U204="",AC204="",W204="",X204=""),"",U204*(1+W204)^(AC204-'01_Setup'!$B$5)*(1+X204))</f>
        <v/>
      </c>
      <c r="AE204" s="25" t="str">
        <f>IF(Y204="","",MAX(Y204+'01_Setup'!$B$10,'01_Setup'!$B$5))</f>
        <v/>
      </c>
      <c r="AF204" s="28" t="str">
        <f>IF(OR(U204="",AE204="",W204="",X204=""),"",U204*(1+W204)^(AE204-'01_Setup'!$B$5)*(1+X204))</f>
        <v/>
      </c>
      <c r="AG204" s="25" t="str">
        <f>IF(AA204="","",MAX(AA204+'01_Setup'!$B$10,'01_Setup'!$B$5))</f>
        <v/>
      </c>
      <c r="AH204" s="28" t="str">
        <f>IF(OR(U204="",AG204="",W204="",X204=""),"",U204*(1+W204)^(AG204-'01_Setup'!$B$5)*(1+X204))</f>
        <v/>
      </c>
      <c r="AI204" s="25" t="str">
        <f>IF(AC204="","",MAX(AC204+'01_Setup'!$B$10,'01_Setup'!$B$5))</f>
        <v/>
      </c>
      <c r="AJ204" s="28" t="str">
        <f>IF(OR(U204="",AI204="",W204="",X204=""),"",U204*(1+W204)^(AI204-'01_Setup'!$B$5)*(1+X204))</f>
        <v/>
      </c>
      <c r="AK204" s="25" t="str">
        <f>IF(Y204="","",Y204+'01_Setup'!$B$11)</f>
        <v/>
      </c>
      <c r="AL204" s="28" t="str">
        <f>IF(OR(U204="",AK204="",W204="",X204=""),"",U204*(1+W204)^(AK204-'01_Setup'!$B$5)*(1+X204))</f>
        <v/>
      </c>
      <c r="AM204" s="25" t="str">
        <f>IF(AA204="","",AA204+'01_Setup'!$B$11)</f>
        <v/>
      </c>
      <c r="AN204" s="28" t="str">
        <f>IF(OR(U204="",AM204="",W204="",X204=""),"",U204*(1+W204)^(AM204-'01_Setup'!$B$5)*(1+X204))</f>
        <v/>
      </c>
      <c r="AO204" s="25" t="str">
        <f>IF(AC204="","",AC204+'01_Setup'!$B$11)</f>
        <v/>
      </c>
      <c r="AP204" s="28" t="str">
        <f>IF(OR(U204="",AO204="",W204="",X204=""),"",U204*(1+W204)^(AO204-'01_Setup'!$B$5)*(1+X204))</f>
        <v/>
      </c>
      <c r="AQ204" s="22"/>
      <c r="AR204" s="25" t="str">
        <f>IF(OR(G204="",H204=""),"",IFERROR(VLOOKUP(G204&amp;"|"&amp;H204,'15_Lifecycle_Library'!$A$7:$K$35,5,FALSE),""))</f>
        <v/>
      </c>
      <c r="AS204" s="26" t="str">
        <f t="shared" si="41"/>
        <v/>
      </c>
      <c r="AT204" s="21"/>
      <c r="AU204" s="21"/>
      <c r="AV204" s="21"/>
    </row>
    <row r="205" spans="1:48">
      <c r="A205" s="25" t="str">
        <f t="shared" si="36"/>
        <v/>
      </c>
      <c r="B205" s="21"/>
      <c r="C205" s="21"/>
      <c r="D205" s="25" t="str">
        <f>IF(C205="","",IFERROR(VLOOKUP(C205,'01_Setup'!$B$19:$D$28,2,FALSE)&amp;"",""))</f>
        <v/>
      </c>
      <c r="E205" s="25" t="str">
        <f>IF(C205="","",IFERROR(VLOOKUP(C205,'01_Setup'!$B$19:$D$28,3,FALSE),""))</f>
        <v/>
      </c>
      <c r="F205" s="21"/>
      <c r="G205" s="21"/>
      <c r="H205" s="21"/>
      <c r="I205" s="21"/>
      <c r="J205" s="21"/>
      <c r="K205" s="21"/>
      <c r="L205" s="22"/>
      <c r="M205" s="21"/>
      <c r="N205" s="25" t="str">
        <f>IF(OR(G205="",H205=""),"",IFERROR(VLOOKUP(G205&amp;"|"&amp;H205,'15_Lifecycle_Library'!$A$7:$K$35,4,FALSE),""))</f>
        <v/>
      </c>
      <c r="O205" s="21"/>
      <c r="P205" s="25" t="str">
        <f t="shared" si="37"/>
        <v/>
      </c>
      <c r="Q205" s="21"/>
      <c r="R205" s="25" t="str">
        <f>IF(Q205="","",IFERROR(VLOOKUP(Q205,'16_Assumptions'!$A$15:$D$19,4,FALSE),0))</f>
        <v/>
      </c>
      <c r="S205" s="25" t="str">
        <f>IF(C205="","",IF(M205&lt;&gt;"",M205,IF(L205&lt;&gt;"",('01_Setup'!$B$6-L205)/365.25,"")))</f>
        <v/>
      </c>
      <c r="T205" s="25" t="str">
        <f t="shared" si="38"/>
        <v/>
      </c>
      <c r="U205" s="23"/>
      <c r="V205" s="25" t="str">
        <f>IF(OR(G205="",H205=""),"",IFERROR(VLOOKUP(G205&amp;"|"&amp;H205,'15_Lifecycle_Library'!$A$7:$K$35,6,FALSE),""))</f>
        <v/>
      </c>
      <c r="W205" s="27" t="str">
        <f>IF(V205="","",IFERROR(VLOOKUP(V205,'01_Setup'!$H$5:$I$9,2,FALSE),""))</f>
        <v/>
      </c>
      <c r="X205" s="27" t="str">
        <f>IF(C205="","",IF(OR(G205="",H205=""),'01_Setup'!$B$12,IFERROR(VLOOKUP(G205&amp;"|"&amp;H205,'15_Lifecycle_Library'!$A$7:$K$35,7,FALSE),'01_Setup'!$B$12)))</f>
        <v/>
      </c>
      <c r="Y205" s="25" t="str">
        <f>IF(T205="","",'01_Setup'!$B$5+ROUNDUP(T205,0))</f>
        <v/>
      </c>
      <c r="Z205" s="28" t="str">
        <f>IF(OR(U205="",Y205="",W205="",X205=""),"",U205*(1+W205)^(Y205-'01_Setup'!$B$5)*(1+X205))</f>
        <v/>
      </c>
      <c r="AA205" s="25" t="str">
        <f t="shared" si="39"/>
        <v/>
      </c>
      <c r="AB205" s="28" t="str">
        <f>IF(OR(U205="",AA205="",W205="",X205=""),"",U205*(1+W205)^(AA205-'01_Setup'!$B$5)*(1+X205))</f>
        <v/>
      </c>
      <c r="AC205" s="25" t="str">
        <f t="shared" si="40"/>
        <v/>
      </c>
      <c r="AD205" s="28" t="str">
        <f>IF(OR(U205="",AC205="",W205="",X205=""),"",U205*(1+W205)^(AC205-'01_Setup'!$B$5)*(1+X205))</f>
        <v/>
      </c>
      <c r="AE205" s="25" t="str">
        <f>IF(Y205="","",MAX(Y205+'01_Setup'!$B$10,'01_Setup'!$B$5))</f>
        <v/>
      </c>
      <c r="AF205" s="28" t="str">
        <f>IF(OR(U205="",AE205="",W205="",X205=""),"",U205*(1+W205)^(AE205-'01_Setup'!$B$5)*(1+X205))</f>
        <v/>
      </c>
      <c r="AG205" s="25" t="str">
        <f>IF(AA205="","",MAX(AA205+'01_Setup'!$B$10,'01_Setup'!$B$5))</f>
        <v/>
      </c>
      <c r="AH205" s="28" t="str">
        <f>IF(OR(U205="",AG205="",W205="",X205=""),"",U205*(1+W205)^(AG205-'01_Setup'!$B$5)*(1+X205))</f>
        <v/>
      </c>
      <c r="AI205" s="25" t="str">
        <f>IF(AC205="","",MAX(AC205+'01_Setup'!$B$10,'01_Setup'!$B$5))</f>
        <v/>
      </c>
      <c r="AJ205" s="28" t="str">
        <f>IF(OR(U205="",AI205="",W205="",X205=""),"",U205*(1+W205)^(AI205-'01_Setup'!$B$5)*(1+X205))</f>
        <v/>
      </c>
      <c r="AK205" s="25" t="str">
        <f>IF(Y205="","",Y205+'01_Setup'!$B$11)</f>
        <v/>
      </c>
      <c r="AL205" s="28" t="str">
        <f>IF(OR(U205="",AK205="",W205="",X205=""),"",U205*(1+W205)^(AK205-'01_Setup'!$B$5)*(1+X205))</f>
        <v/>
      </c>
      <c r="AM205" s="25" t="str">
        <f>IF(AA205="","",AA205+'01_Setup'!$B$11)</f>
        <v/>
      </c>
      <c r="AN205" s="28" t="str">
        <f>IF(OR(U205="",AM205="",W205="",X205=""),"",U205*(1+W205)^(AM205-'01_Setup'!$B$5)*(1+X205))</f>
        <v/>
      </c>
      <c r="AO205" s="25" t="str">
        <f>IF(AC205="","",AC205+'01_Setup'!$B$11)</f>
        <v/>
      </c>
      <c r="AP205" s="28" t="str">
        <f>IF(OR(U205="",AO205="",W205="",X205=""),"",U205*(1+W205)^(AO205-'01_Setup'!$B$5)*(1+X205))</f>
        <v/>
      </c>
      <c r="AQ205" s="22"/>
      <c r="AR205" s="25" t="str">
        <f>IF(OR(G205="",H205=""),"",IFERROR(VLOOKUP(G205&amp;"|"&amp;H205,'15_Lifecycle_Library'!$A$7:$K$35,5,FALSE),""))</f>
        <v/>
      </c>
      <c r="AS205" s="26" t="str">
        <f t="shared" si="41"/>
        <v/>
      </c>
      <c r="AT205" s="21"/>
      <c r="AU205" s="21"/>
      <c r="AV205" s="21"/>
    </row>
    <row r="206" spans="1:48">
      <c r="A206" s="25" t="str">
        <f t="shared" si="36"/>
        <v/>
      </c>
      <c r="B206" s="21"/>
      <c r="C206" s="21"/>
      <c r="D206" s="25" t="str">
        <f>IF(C206="","",IFERROR(VLOOKUP(C206,'01_Setup'!$B$19:$D$28,2,FALSE)&amp;"",""))</f>
        <v/>
      </c>
      <c r="E206" s="25" t="str">
        <f>IF(C206="","",IFERROR(VLOOKUP(C206,'01_Setup'!$B$19:$D$28,3,FALSE),""))</f>
        <v/>
      </c>
      <c r="F206" s="21"/>
      <c r="G206" s="21"/>
      <c r="H206" s="21"/>
      <c r="I206" s="21"/>
      <c r="J206" s="21"/>
      <c r="K206" s="21"/>
      <c r="L206" s="22"/>
      <c r="M206" s="21"/>
      <c r="N206" s="25" t="str">
        <f>IF(OR(G206="",H206=""),"",IFERROR(VLOOKUP(G206&amp;"|"&amp;H206,'15_Lifecycle_Library'!$A$7:$K$35,4,FALSE),""))</f>
        <v/>
      </c>
      <c r="O206" s="21"/>
      <c r="P206" s="25" t="str">
        <f t="shared" si="37"/>
        <v/>
      </c>
      <c r="Q206" s="21"/>
      <c r="R206" s="25" t="str">
        <f>IF(Q206="","",IFERROR(VLOOKUP(Q206,'16_Assumptions'!$A$15:$D$19,4,FALSE),0))</f>
        <v/>
      </c>
      <c r="S206" s="25" t="str">
        <f>IF(C206="","",IF(M206&lt;&gt;"",M206,IF(L206&lt;&gt;"",('01_Setup'!$B$6-L206)/365.25,"")))</f>
        <v/>
      </c>
      <c r="T206" s="25" t="str">
        <f t="shared" si="38"/>
        <v/>
      </c>
      <c r="U206" s="23"/>
      <c r="V206" s="25" t="str">
        <f>IF(OR(G206="",H206=""),"",IFERROR(VLOOKUP(G206&amp;"|"&amp;H206,'15_Lifecycle_Library'!$A$7:$K$35,6,FALSE),""))</f>
        <v/>
      </c>
      <c r="W206" s="27" t="str">
        <f>IF(V206="","",IFERROR(VLOOKUP(V206,'01_Setup'!$H$5:$I$9,2,FALSE),""))</f>
        <v/>
      </c>
      <c r="X206" s="27" t="str">
        <f>IF(C206="","",IF(OR(G206="",H206=""),'01_Setup'!$B$12,IFERROR(VLOOKUP(G206&amp;"|"&amp;H206,'15_Lifecycle_Library'!$A$7:$K$35,7,FALSE),'01_Setup'!$B$12)))</f>
        <v/>
      </c>
      <c r="Y206" s="25" t="str">
        <f>IF(T206="","",'01_Setup'!$B$5+ROUNDUP(T206,0))</f>
        <v/>
      </c>
      <c r="Z206" s="28" t="str">
        <f>IF(OR(U206="",Y206="",W206="",X206=""),"",U206*(1+W206)^(Y206-'01_Setup'!$B$5)*(1+X206))</f>
        <v/>
      </c>
      <c r="AA206" s="25" t="str">
        <f t="shared" si="39"/>
        <v/>
      </c>
      <c r="AB206" s="28" t="str">
        <f>IF(OR(U206="",AA206="",W206="",X206=""),"",U206*(1+W206)^(AA206-'01_Setup'!$B$5)*(1+X206))</f>
        <v/>
      </c>
      <c r="AC206" s="25" t="str">
        <f t="shared" si="40"/>
        <v/>
      </c>
      <c r="AD206" s="28" t="str">
        <f>IF(OR(U206="",AC206="",W206="",X206=""),"",U206*(1+W206)^(AC206-'01_Setup'!$B$5)*(1+X206))</f>
        <v/>
      </c>
      <c r="AE206" s="25" t="str">
        <f>IF(Y206="","",MAX(Y206+'01_Setup'!$B$10,'01_Setup'!$B$5))</f>
        <v/>
      </c>
      <c r="AF206" s="28" t="str">
        <f>IF(OR(U206="",AE206="",W206="",X206=""),"",U206*(1+W206)^(AE206-'01_Setup'!$B$5)*(1+X206))</f>
        <v/>
      </c>
      <c r="AG206" s="25" t="str">
        <f>IF(AA206="","",MAX(AA206+'01_Setup'!$B$10,'01_Setup'!$B$5))</f>
        <v/>
      </c>
      <c r="AH206" s="28" t="str">
        <f>IF(OR(U206="",AG206="",W206="",X206=""),"",U206*(1+W206)^(AG206-'01_Setup'!$B$5)*(1+X206))</f>
        <v/>
      </c>
      <c r="AI206" s="25" t="str">
        <f>IF(AC206="","",MAX(AC206+'01_Setup'!$B$10,'01_Setup'!$B$5))</f>
        <v/>
      </c>
      <c r="AJ206" s="28" t="str">
        <f>IF(OR(U206="",AI206="",W206="",X206=""),"",U206*(1+W206)^(AI206-'01_Setup'!$B$5)*(1+X206))</f>
        <v/>
      </c>
      <c r="AK206" s="25" t="str">
        <f>IF(Y206="","",Y206+'01_Setup'!$B$11)</f>
        <v/>
      </c>
      <c r="AL206" s="28" t="str">
        <f>IF(OR(U206="",AK206="",W206="",X206=""),"",U206*(1+W206)^(AK206-'01_Setup'!$B$5)*(1+X206))</f>
        <v/>
      </c>
      <c r="AM206" s="25" t="str">
        <f>IF(AA206="","",AA206+'01_Setup'!$B$11)</f>
        <v/>
      </c>
      <c r="AN206" s="28" t="str">
        <f>IF(OR(U206="",AM206="",W206="",X206=""),"",U206*(1+W206)^(AM206-'01_Setup'!$B$5)*(1+X206))</f>
        <v/>
      </c>
      <c r="AO206" s="25" t="str">
        <f>IF(AC206="","",AC206+'01_Setup'!$B$11)</f>
        <v/>
      </c>
      <c r="AP206" s="28" t="str">
        <f>IF(OR(U206="",AO206="",W206="",X206=""),"",U206*(1+W206)^(AO206-'01_Setup'!$B$5)*(1+X206))</f>
        <v/>
      </c>
      <c r="AQ206" s="22"/>
      <c r="AR206" s="25" t="str">
        <f>IF(OR(G206="",H206=""),"",IFERROR(VLOOKUP(G206&amp;"|"&amp;H206,'15_Lifecycle_Library'!$A$7:$K$35,5,FALSE),""))</f>
        <v/>
      </c>
      <c r="AS206" s="26" t="str">
        <f t="shared" si="41"/>
        <v/>
      </c>
      <c r="AT206" s="21"/>
      <c r="AU206" s="21"/>
      <c r="AV206" s="21"/>
    </row>
  </sheetData>
  <sheetProtection sheet="1" objects="1" scenarios="1" sort="0" autoFilter="0"/>
  <mergeCells count="2">
    <mergeCell ref="A1:AV1"/>
    <mergeCell ref="A3:AV4"/>
  </mergeCells>
  <conditionalFormatting sqref="Q7:Q206">
    <cfRule type="colorScale" priority="1">
      <colorScale>
        <cfvo type="min"/>
        <cfvo type="percentile" val="50"/>
        <cfvo type="max"/>
        <color rgb="FFE8F4EA"/>
        <color rgb="FFFFF4CC"/>
        <color rgb="FFFDECEC"/>
      </colorScale>
    </cfRule>
  </conditionalFormatting>
  <conditionalFormatting sqref="T7:T206">
    <cfRule type="expression" dxfId="267" priority="2">
      <formula>AND($A7&lt;&gt;"",$T7&lt;=1)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xr:uid="{00000000-0002-0000-0600-000000000000}">
          <x14:formula1>
            <xm:f>'99_Lists'!$A$4:$A$5</xm:f>
          </x14:formula1>
          <xm:sqref>B7:B206</xm:sqref>
        </x14:dataValidation>
        <x14:dataValidation type="list" xr:uid="{00000000-0002-0000-0600-000001000000}">
          <x14:formula1>
            <xm:f>'01_Setup'!$B$19:$B$28</xm:f>
          </x14:formula1>
          <xm:sqref>C7:C206</xm:sqref>
        </x14:dataValidation>
        <x14:dataValidation type="list" xr:uid="{00000000-0002-0000-0600-000002000000}">
          <x14:formula1>
            <xm:f>'99_Lists'!$V$4:$V$17</xm:f>
          </x14:formula1>
          <xm:sqref>G7:G206</xm:sqref>
        </x14:dataValidation>
        <x14:dataValidation type="list" xr:uid="{00000000-0002-0000-0600-000003000000}">
          <x14:formula1>
            <xm:f>'99_Lists'!$R$4:$R$10</xm:f>
          </x14:formula1>
          <xm:sqref>J7:J206</xm:sqref>
        </x14:dataValidation>
        <x14:dataValidation type="list" xr:uid="{00000000-0002-0000-0600-000004000000}">
          <x14:formula1>
            <xm:f>'99_Lists'!$O$4:$O$8</xm:f>
          </x14:formula1>
          <xm:sqref>Q7:Q206</xm:sqref>
        </x14:dataValidation>
        <x14:dataValidation type="list" xr:uid="{00000000-0002-0000-0600-000005000000}">
          <x14:formula1>
            <xm:f>'99_Lists'!$Q$4:$Q$10</xm:f>
          </x14:formula1>
          <xm:sqref>AT7:AT206</xm:sqref>
        </x14:dataValidation>
        <x14:dataValidation type="list" xr:uid="{00000000-0002-0000-0600-000006000000}">
          <x14:formula1>
            <xm:f>'15_Lifecycle_Library'!$C$7:$C$35</xm:f>
          </x14:formula1>
          <xm:sqref>H7:H206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V156"/>
  <sheetViews>
    <sheetView workbookViewId="0">
      <selection sqref="A1:X1"/>
    </sheetView>
  </sheetViews>
  <sheetFormatPr defaultRowHeight="14.25"/>
  <cols>
    <col min="1" max="3" width="15" customWidth="1"/>
    <col min="4" max="7" width="20" customWidth="1"/>
    <col min="8" max="8" width="18" customWidth="1"/>
    <col min="9" max="11" width="14" customWidth="1"/>
    <col min="12" max="15" width="34" customWidth="1"/>
    <col min="16" max="16" width="16" customWidth="1"/>
    <col min="17" max="18" width="22" customWidth="1"/>
    <col min="19" max="19" width="18" customWidth="1"/>
    <col min="20" max="21" width="14" customWidth="1"/>
    <col min="22" max="22" width="16" customWidth="1"/>
    <col min="23" max="23" width="18" customWidth="1"/>
    <col min="24" max="24" width="34" customWidth="1"/>
  </cols>
  <sheetData>
    <row r="1" spans="1:48" ht="27.95" customHeight="1">
      <c r="A1" s="18" t="s">
        <v>250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48">
      <c r="A3" s="4" t="s">
        <v>251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4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4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48" ht="30">
      <c r="A6" s="6" t="s">
        <v>252</v>
      </c>
      <c r="B6" s="6" t="s">
        <v>253</v>
      </c>
      <c r="C6" s="6" t="s">
        <v>210</v>
      </c>
      <c r="D6" s="6" t="s">
        <v>73</v>
      </c>
      <c r="E6" s="6" t="s">
        <v>212</v>
      </c>
      <c r="F6" s="6" t="s">
        <v>254</v>
      </c>
      <c r="G6" s="6" t="s">
        <v>211</v>
      </c>
      <c r="H6" s="6" t="s">
        <v>255</v>
      </c>
      <c r="I6" s="6" t="s">
        <v>221</v>
      </c>
      <c r="J6" s="6" t="s">
        <v>256</v>
      </c>
      <c r="K6" s="6" t="s">
        <v>257</v>
      </c>
      <c r="L6" s="6" t="s">
        <v>258</v>
      </c>
      <c r="M6" s="6" t="s">
        <v>259</v>
      </c>
      <c r="N6" s="6" t="s">
        <v>260</v>
      </c>
      <c r="O6" s="6" t="s">
        <v>261</v>
      </c>
      <c r="P6" s="6" t="s">
        <v>262</v>
      </c>
      <c r="Q6" s="6" t="s">
        <v>263</v>
      </c>
      <c r="R6" s="6" t="s">
        <v>264</v>
      </c>
      <c r="S6" s="6" t="s">
        <v>265</v>
      </c>
      <c r="T6" s="6" t="s">
        <v>266</v>
      </c>
      <c r="U6" s="6" t="s">
        <v>267</v>
      </c>
      <c r="V6" s="6" t="s">
        <v>139</v>
      </c>
      <c r="W6" s="6" t="s">
        <v>181</v>
      </c>
      <c r="X6" s="6" t="s">
        <v>87</v>
      </c>
    </row>
    <row r="7" spans="1:48">
      <c r="A7" s="25" t="str">
        <f t="shared" ref="A7:A38" si="0">IF(B7="","","SUR-"&amp;TEXT(ROW()-6,"000"))</f>
        <v/>
      </c>
      <c r="B7" s="22"/>
      <c r="C7" s="21"/>
      <c r="D7" s="25" t="str">
        <f>IF(C7="","",IFERROR(VLOOKUP(C7,'06_Asset_Components'!$A$7:$AV$206,3,FALSE),""))</f>
        <v/>
      </c>
      <c r="E7" s="25" t="str">
        <f>IF(C7="","",IFERROR(VLOOKUP(C7,'06_Asset_Components'!$A$7:$AV$206,7,FALSE),""))</f>
        <v/>
      </c>
      <c r="F7" s="25" t="str">
        <f>IF(C7="","",IFERROR(VLOOKUP(C7,'06_Asset_Components'!$A$7:$AV$206,8,FALSE),""))</f>
        <v/>
      </c>
      <c r="G7" s="25" t="str">
        <f>IF(C7="","",IFERROR(VLOOKUP(C7,'06_Asset_Components'!$A$7:$AV$206,6,FALSE),""))</f>
        <v/>
      </c>
      <c r="H7" s="21"/>
      <c r="I7" s="21"/>
      <c r="J7" s="21"/>
      <c r="K7" s="21"/>
      <c r="L7" s="21"/>
      <c r="M7" s="21"/>
      <c r="N7" s="21"/>
      <c r="O7" s="21"/>
      <c r="P7" s="23"/>
      <c r="Q7" s="21"/>
      <c r="R7" s="21"/>
      <c r="S7" s="21"/>
      <c r="T7" s="22"/>
      <c r="U7" s="22"/>
      <c r="V7" s="21"/>
      <c r="W7" s="21"/>
      <c r="X7" s="21"/>
    </row>
    <row r="8" spans="1:48">
      <c r="A8" s="25" t="str">
        <f t="shared" si="0"/>
        <v/>
      </c>
      <c r="B8" s="22"/>
      <c r="C8" s="21"/>
      <c r="D8" s="25" t="str">
        <f>IF(C8="","",IFERROR(VLOOKUP(C8,'06_Asset_Components'!$A$7:$AV$206,3,FALSE),""))</f>
        <v/>
      </c>
      <c r="E8" s="25" t="str">
        <f>IF(C8="","",IFERROR(VLOOKUP(C8,'06_Asset_Components'!$A$7:$AV$206,7,FALSE),""))</f>
        <v/>
      </c>
      <c r="F8" s="25" t="str">
        <f>IF(C8="","",IFERROR(VLOOKUP(C8,'06_Asset_Components'!$A$7:$AV$206,8,FALSE),""))</f>
        <v/>
      </c>
      <c r="G8" s="25" t="str">
        <f>IF(C8="","",IFERROR(VLOOKUP(C8,'06_Asset_Components'!$A$7:$AV$206,6,FALSE),""))</f>
        <v/>
      </c>
      <c r="H8" s="21"/>
      <c r="I8" s="21"/>
      <c r="J8" s="21"/>
      <c r="K8" s="21"/>
      <c r="L8" s="21"/>
      <c r="M8" s="21"/>
      <c r="N8" s="21"/>
      <c r="O8" s="21"/>
      <c r="P8" s="23"/>
      <c r="Q8" s="21"/>
      <c r="R8" s="21"/>
      <c r="S8" s="21"/>
      <c r="T8" s="22"/>
      <c r="U8" s="22"/>
      <c r="V8" s="21"/>
      <c r="W8" s="21"/>
      <c r="X8" s="21"/>
    </row>
    <row r="9" spans="1:48">
      <c r="A9" s="25" t="str">
        <f t="shared" si="0"/>
        <v/>
      </c>
      <c r="B9" s="22"/>
      <c r="C9" s="21"/>
      <c r="D9" s="25" t="str">
        <f>IF(C9="","",IFERROR(VLOOKUP(C9,'06_Asset_Components'!$A$7:$AV$206,3,FALSE),""))</f>
        <v/>
      </c>
      <c r="E9" s="25" t="str">
        <f>IF(C9="","",IFERROR(VLOOKUP(C9,'06_Asset_Components'!$A$7:$AV$206,7,FALSE),""))</f>
        <v/>
      </c>
      <c r="F9" s="25" t="str">
        <f>IF(C9="","",IFERROR(VLOOKUP(C9,'06_Asset_Components'!$A$7:$AV$206,8,FALSE),""))</f>
        <v/>
      </c>
      <c r="G9" s="25" t="str">
        <f>IF(C9="","",IFERROR(VLOOKUP(C9,'06_Asset_Components'!$A$7:$AV$206,6,FALSE),""))</f>
        <v/>
      </c>
      <c r="H9" s="21"/>
      <c r="I9" s="21"/>
      <c r="J9" s="21"/>
      <c r="K9" s="21"/>
      <c r="L9" s="21"/>
      <c r="M9" s="21"/>
      <c r="N9" s="21"/>
      <c r="O9" s="21"/>
      <c r="P9" s="23"/>
      <c r="Q9" s="21"/>
      <c r="R9" s="21"/>
      <c r="S9" s="21"/>
      <c r="T9" s="22"/>
      <c r="U9" s="22"/>
      <c r="V9" s="21"/>
      <c r="W9" s="21"/>
      <c r="X9" s="21"/>
    </row>
    <row r="10" spans="1:48">
      <c r="A10" s="25" t="str">
        <f t="shared" si="0"/>
        <v/>
      </c>
      <c r="B10" s="22"/>
      <c r="C10" s="21"/>
      <c r="D10" s="25" t="str">
        <f>IF(C10="","",IFERROR(VLOOKUP(C10,'06_Asset_Components'!$A$7:$AV$206,3,FALSE),""))</f>
        <v/>
      </c>
      <c r="E10" s="25" t="str">
        <f>IF(C10="","",IFERROR(VLOOKUP(C10,'06_Asset_Components'!$A$7:$AV$206,7,FALSE),""))</f>
        <v/>
      </c>
      <c r="F10" s="25" t="str">
        <f>IF(C10="","",IFERROR(VLOOKUP(C10,'06_Asset_Components'!$A$7:$AV$206,8,FALSE),""))</f>
        <v/>
      </c>
      <c r="G10" s="25" t="str">
        <f>IF(C10="","",IFERROR(VLOOKUP(C10,'06_Asset_Components'!$A$7:$AV$206,6,FALSE),""))</f>
        <v/>
      </c>
      <c r="H10" s="21"/>
      <c r="I10" s="21"/>
      <c r="J10" s="21"/>
      <c r="K10" s="21"/>
      <c r="L10" s="21"/>
      <c r="M10" s="21"/>
      <c r="N10" s="21"/>
      <c r="O10" s="21"/>
      <c r="P10" s="23"/>
      <c r="Q10" s="21"/>
      <c r="R10" s="21"/>
      <c r="S10" s="21"/>
      <c r="T10" s="22"/>
      <c r="U10" s="22"/>
      <c r="V10" s="21"/>
      <c r="W10" s="21"/>
      <c r="X10" s="21"/>
    </row>
    <row r="11" spans="1:48">
      <c r="A11" s="25" t="str">
        <f t="shared" si="0"/>
        <v/>
      </c>
      <c r="B11" s="22"/>
      <c r="C11" s="21"/>
      <c r="D11" s="25" t="str">
        <f>IF(C11="","",IFERROR(VLOOKUP(C11,'06_Asset_Components'!$A$7:$AV$206,3,FALSE),""))</f>
        <v/>
      </c>
      <c r="E11" s="25" t="str">
        <f>IF(C11="","",IFERROR(VLOOKUP(C11,'06_Asset_Components'!$A$7:$AV$206,7,FALSE),""))</f>
        <v/>
      </c>
      <c r="F11" s="25" t="str">
        <f>IF(C11="","",IFERROR(VLOOKUP(C11,'06_Asset_Components'!$A$7:$AV$206,8,FALSE),""))</f>
        <v/>
      </c>
      <c r="G11" s="25" t="str">
        <f>IF(C11="","",IFERROR(VLOOKUP(C11,'06_Asset_Components'!$A$7:$AV$206,6,FALSE),""))</f>
        <v/>
      </c>
      <c r="H11" s="21"/>
      <c r="I11" s="21"/>
      <c r="J11" s="21"/>
      <c r="K11" s="21"/>
      <c r="L11" s="21"/>
      <c r="M11" s="21"/>
      <c r="N11" s="21"/>
      <c r="O11" s="21"/>
      <c r="P11" s="23"/>
      <c r="Q11" s="21"/>
      <c r="R11" s="21"/>
      <c r="S11" s="21"/>
      <c r="T11" s="22"/>
      <c r="U11" s="22"/>
      <c r="V11" s="21"/>
      <c r="W11" s="21"/>
      <c r="X11" s="21"/>
    </row>
    <row r="12" spans="1:48">
      <c r="A12" s="25" t="str">
        <f t="shared" si="0"/>
        <v/>
      </c>
      <c r="B12" s="22"/>
      <c r="C12" s="21"/>
      <c r="D12" s="25" t="str">
        <f>IF(C12="","",IFERROR(VLOOKUP(C12,'06_Asset_Components'!$A$7:$AV$206,3,FALSE),""))</f>
        <v/>
      </c>
      <c r="E12" s="25" t="str">
        <f>IF(C12="","",IFERROR(VLOOKUP(C12,'06_Asset_Components'!$A$7:$AV$206,7,FALSE),""))</f>
        <v/>
      </c>
      <c r="F12" s="25" t="str">
        <f>IF(C12="","",IFERROR(VLOOKUP(C12,'06_Asset_Components'!$A$7:$AV$206,8,FALSE),""))</f>
        <v/>
      </c>
      <c r="G12" s="25" t="str">
        <f>IF(C12="","",IFERROR(VLOOKUP(C12,'06_Asset_Components'!$A$7:$AV$206,6,FALSE),""))</f>
        <v/>
      </c>
      <c r="H12" s="21"/>
      <c r="I12" s="21"/>
      <c r="J12" s="21"/>
      <c r="K12" s="21"/>
      <c r="L12" s="21"/>
      <c r="M12" s="21"/>
      <c r="N12" s="21"/>
      <c r="O12" s="21"/>
      <c r="P12" s="23"/>
      <c r="Q12" s="21"/>
      <c r="R12" s="21"/>
      <c r="S12" s="21"/>
      <c r="T12" s="22"/>
      <c r="U12" s="22"/>
      <c r="V12" s="21"/>
      <c r="W12" s="21"/>
      <c r="X12" s="21"/>
    </row>
    <row r="13" spans="1:48">
      <c r="A13" s="25" t="str">
        <f t="shared" si="0"/>
        <v/>
      </c>
      <c r="B13" s="22"/>
      <c r="C13" s="21"/>
      <c r="D13" s="25" t="str">
        <f>IF(C13="","",IFERROR(VLOOKUP(C13,'06_Asset_Components'!$A$7:$AV$206,3,FALSE),""))</f>
        <v/>
      </c>
      <c r="E13" s="25" t="str">
        <f>IF(C13="","",IFERROR(VLOOKUP(C13,'06_Asset_Components'!$A$7:$AV$206,7,FALSE),""))</f>
        <v/>
      </c>
      <c r="F13" s="25" t="str">
        <f>IF(C13="","",IFERROR(VLOOKUP(C13,'06_Asset_Components'!$A$7:$AV$206,8,FALSE),""))</f>
        <v/>
      </c>
      <c r="G13" s="25" t="str">
        <f>IF(C13="","",IFERROR(VLOOKUP(C13,'06_Asset_Components'!$A$7:$AV$206,6,FALSE),""))</f>
        <v/>
      </c>
      <c r="H13" s="21"/>
      <c r="I13" s="21"/>
      <c r="J13" s="21"/>
      <c r="K13" s="21"/>
      <c r="L13" s="21"/>
      <c r="M13" s="21"/>
      <c r="N13" s="21"/>
      <c r="O13" s="21"/>
      <c r="P13" s="23"/>
      <c r="Q13" s="21"/>
      <c r="R13" s="21"/>
      <c r="S13" s="21"/>
      <c r="T13" s="22"/>
      <c r="U13" s="22"/>
      <c r="V13" s="21"/>
      <c r="W13" s="21"/>
      <c r="X13" s="21"/>
    </row>
    <row r="14" spans="1:48">
      <c r="A14" s="25" t="str">
        <f t="shared" si="0"/>
        <v/>
      </c>
      <c r="B14" s="22"/>
      <c r="C14" s="21"/>
      <c r="D14" s="25" t="str">
        <f>IF(C14="","",IFERROR(VLOOKUP(C14,'06_Asset_Components'!$A$7:$AV$206,3,FALSE),""))</f>
        <v/>
      </c>
      <c r="E14" s="25" t="str">
        <f>IF(C14="","",IFERROR(VLOOKUP(C14,'06_Asset_Components'!$A$7:$AV$206,7,FALSE),""))</f>
        <v/>
      </c>
      <c r="F14" s="25" t="str">
        <f>IF(C14="","",IFERROR(VLOOKUP(C14,'06_Asset_Components'!$A$7:$AV$206,8,FALSE),""))</f>
        <v/>
      </c>
      <c r="G14" s="25" t="str">
        <f>IF(C14="","",IFERROR(VLOOKUP(C14,'06_Asset_Components'!$A$7:$AV$206,6,FALSE),""))</f>
        <v/>
      </c>
      <c r="H14" s="21"/>
      <c r="I14" s="21"/>
      <c r="J14" s="21"/>
      <c r="K14" s="21"/>
      <c r="L14" s="21"/>
      <c r="M14" s="21"/>
      <c r="N14" s="21"/>
      <c r="O14" s="21"/>
      <c r="P14" s="23"/>
      <c r="Q14" s="21"/>
      <c r="R14" s="21"/>
      <c r="S14" s="21"/>
      <c r="T14" s="22"/>
      <c r="U14" s="22"/>
      <c r="V14" s="21"/>
      <c r="W14" s="21"/>
      <c r="X14" s="21"/>
    </row>
    <row r="15" spans="1:48">
      <c r="A15" s="25" t="str">
        <f t="shared" si="0"/>
        <v/>
      </c>
      <c r="B15" s="22"/>
      <c r="C15" s="21"/>
      <c r="D15" s="25" t="str">
        <f>IF(C15="","",IFERROR(VLOOKUP(C15,'06_Asset_Components'!$A$7:$AV$206,3,FALSE),""))</f>
        <v/>
      </c>
      <c r="E15" s="25" t="str">
        <f>IF(C15="","",IFERROR(VLOOKUP(C15,'06_Asset_Components'!$A$7:$AV$206,7,FALSE),""))</f>
        <v/>
      </c>
      <c r="F15" s="25" t="str">
        <f>IF(C15="","",IFERROR(VLOOKUP(C15,'06_Asset_Components'!$A$7:$AV$206,8,FALSE),""))</f>
        <v/>
      </c>
      <c r="G15" s="25" t="str">
        <f>IF(C15="","",IFERROR(VLOOKUP(C15,'06_Asset_Components'!$A$7:$AV$206,6,FALSE),""))</f>
        <v/>
      </c>
      <c r="H15" s="21"/>
      <c r="I15" s="21"/>
      <c r="J15" s="21"/>
      <c r="K15" s="21"/>
      <c r="L15" s="21"/>
      <c r="M15" s="21"/>
      <c r="N15" s="21"/>
      <c r="O15" s="21"/>
      <c r="P15" s="23"/>
      <c r="Q15" s="21"/>
      <c r="R15" s="21"/>
      <c r="S15" s="21"/>
      <c r="T15" s="22"/>
      <c r="U15" s="22"/>
      <c r="V15" s="21"/>
      <c r="W15" s="21"/>
      <c r="X15" s="21"/>
    </row>
    <row r="16" spans="1:48">
      <c r="A16" s="25" t="str">
        <f t="shared" si="0"/>
        <v/>
      </c>
      <c r="B16" s="22"/>
      <c r="C16" s="21"/>
      <c r="D16" s="25" t="str">
        <f>IF(C16="","",IFERROR(VLOOKUP(C16,'06_Asset_Components'!$A$7:$AV$206,3,FALSE),""))</f>
        <v/>
      </c>
      <c r="E16" s="25" t="str">
        <f>IF(C16="","",IFERROR(VLOOKUP(C16,'06_Asset_Components'!$A$7:$AV$206,7,FALSE),""))</f>
        <v/>
      </c>
      <c r="F16" s="25" t="str">
        <f>IF(C16="","",IFERROR(VLOOKUP(C16,'06_Asset_Components'!$A$7:$AV$206,8,FALSE),""))</f>
        <v/>
      </c>
      <c r="G16" s="25" t="str">
        <f>IF(C16="","",IFERROR(VLOOKUP(C16,'06_Asset_Components'!$A$7:$AV$206,6,FALSE),""))</f>
        <v/>
      </c>
      <c r="H16" s="21"/>
      <c r="I16" s="21"/>
      <c r="J16" s="21"/>
      <c r="K16" s="21"/>
      <c r="L16" s="21"/>
      <c r="M16" s="21"/>
      <c r="N16" s="21"/>
      <c r="O16" s="21"/>
      <c r="P16" s="23"/>
      <c r="Q16" s="21"/>
      <c r="R16" s="21"/>
      <c r="S16" s="21"/>
      <c r="T16" s="22"/>
      <c r="U16" s="22"/>
      <c r="V16" s="21"/>
      <c r="W16" s="21"/>
      <c r="X16" s="21"/>
    </row>
    <row r="17" spans="1:24">
      <c r="A17" s="25" t="str">
        <f t="shared" si="0"/>
        <v/>
      </c>
      <c r="B17" s="22"/>
      <c r="C17" s="21"/>
      <c r="D17" s="25" t="str">
        <f>IF(C17="","",IFERROR(VLOOKUP(C17,'06_Asset_Components'!$A$7:$AV$206,3,FALSE),""))</f>
        <v/>
      </c>
      <c r="E17" s="25" t="str">
        <f>IF(C17="","",IFERROR(VLOOKUP(C17,'06_Asset_Components'!$A$7:$AV$206,7,FALSE),""))</f>
        <v/>
      </c>
      <c r="F17" s="25" t="str">
        <f>IF(C17="","",IFERROR(VLOOKUP(C17,'06_Asset_Components'!$A$7:$AV$206,8,FALSE),""))</f>
        <v/>
      </c>
      <c r="G17" s="25" t="str">
        <f>IF(C17="","",IFERROR(VLOOKUP(C17,'06_Asset_Components'!$A$7:$AV$206,6,FALSE),""))</f>
        <v/>
      </c>
      <c r="H17" s="21"/>
      <c r="I17" s="21"/>
      <c r="J17" s="21"/>
      <c r="K17" s="21"/>
      <c r="L17" s="21"/>
      <c r="M17" s="21"/>
      <c r="N17" s="21"/>
      <c r="O17" s="21"/>
      <c r="P17" s="23"/>
      <c r="Q17" s="21"/>
      <c r="R17" s="21"/>
      <c r="S17" s="21"/>
      <c r="T17" s="22"/>
      <c r="U17" s="22"/>
      <c r="V17" s="21"/>
      <c r="W17" s="21"/>
      <c r="X17" s="21"/>
    </row>
    <row r="18" spans="1:24">
      <c r="A18" s="25" t="str">
        <f t="shared" si="0"/>
        <v/>
      </c>
      <c r="B18" s="22"/>
      <c r="C18" s="21"/>
      <c r="D18" s="25" t="str">
        <f>IF(C18="","",IFERROR(VLOOKUP(C18,'06_Asset_Components'!$A$7:$AV$206,3,FALSE),""))</f>
        <v/>
      </c>
      <c r="E18" s="25" t="str">
        <f>IF(C18="","",IFERROR(VLOOKUP(C18,'06_Asset_Components'!$A$7:$AV$206,7,FALSE),""))</f>
        <v/>
      </c>
      <c r="F18" s="25" t="str">
        <f>IF(C18="","",IFERROR(VLOOKUP(C18,'06_Asset_Components'!$A$7:$AV$206,8,FALSE),""))</f>
        <v/>
      </c>
      <c r="G18" s="25" t="str">
        <f>IF(C18="","",IFERROR(VLOOKUP(C18,'06_Asset_Components'!$A$7:$AV$206,6,FALSE),""))</f>
        <v/>
      </c>
      <c r="H18" s="21"/>
      <c r="I18" s="21"/>
      <c r="J18" s="21"/>
      <c r="K18" s="21"/>
      <c r="L18" s="21"/>
      <c r="M18" s="21"/>
      <c r="N18" s="21"/>
      <c r="O18" s="21"/>
      <c r="P18" s="23"/>
      <c r="Q18" s="21"/>
      <c r="R18" s="21"/>
      <c r="S18" s="21"/>
      <c r="T18" s="22"/>
      <c r="U18" s="22"/>
      <c r="V18" s="21"/>
      <c r="W18" s="21"/>
      <c r="X18" s="21"/>
    </row>
    <row r="19" spans="1:24">
      <c r="A19" s="25" t="str">
        <f t="shared" si="0"/>
        <v/>
      </c>
      <c r="B19" s="22"/>
      <c r="C19" s="21"/>
      <c r="D19" s="25" t="str">
        <f>IF(C19="","",IFERROR(VLOOKUP(C19,'06_Asset_Components'!$A$7:$AV$206,3,FALSE),""))</f>
        <v/>
      </c>
      <c r="E19" s="25" t="str">
        <f>IF(C19="","",IFERROR(VLOOKUP(C19,'06_Asset_Components'!$A$7:$AV$206,7,FALSE),""))</f>
        <v/>
      </c>
      <c r="F19" s="25" t="str">
        <f>IF(C19="","",IFERROR(VLOOKUP(C19,'06_Asset_Components'!$A$7:$AV$206,8,FALSE),""))</f>
        <v/>
      </c>
      <c r="G19" s="25" t="str">
        <f>IF(C19="","",IFERROR(VLOOKUP(C19,'06_Asset_Components'!$A$7:$AV$206,6,FALSE),""))</f>
        <v/>
      </c>
      <c r="H19" s="21"/>
      <c r="I19" s="21"/>
      <c r="J19" s="21"/>
      <c r="K19" s="21"/>
      <c r="L19" s="21"/>
      <c r="M19" s="21"/>
      <c r="N19" s="21"/>
      <c r="O19" s="21"/>
      <c r="P19" s="23"/>
      <c r="Q19" s="21"/>
      <c r="R19" s="21"/>
      <c r="S19" s="21"/>
      <c r="T19" s="22"/>
      <c r="U19" s="22"/>
      <c r="V19" s="21"/>
      <c r="W19" s="21"/>
      <c r="X19" s="21"/>
    </row>
    <row r="20" spans="1:24">
      <c r="A20" s="25" t="str">
        <f t="shared" si="0"/>
        <v/>
      </c>
      <c r="B20" s="22"/>
      <c r="C20" s="21"/>
      <c r="D20" s="25" t="str">
        <f>IF(C20="","",IFERROR(VLOOKUP(C20,'06_Asset_Components'!$A$7:$AV$206,3,FALSE),""))</f>
        <v/>
      </c>
      <c r="E20" s="25" t="str">
        <f>IF(C20="","",IFERROR(VLOOKUP(C20,'06_Asset_Components'!$A$7:$AV$206,7,FALSE),""))</f>
        <v/>
      </c>
      <c r="F20" s="25" t="str">
        <f>IF(C20="","",IFERROR(VLOOKUP(C20,'06_Asset_Components'!$A$7:$AV$206,8,FALSE),""))</f>
        <v/>
      </c>
      <c r="G20" s="25" t="str">
        <f>IF(C20="","",IFERROR(VLOOKUP(C20,'06_Asset_Components'!$A$7:$AV$206,6,FALSE),""))</f>
        <v/>
      </c>
      <c r="H20" s="21"/>
      <c r="I20" s="21"/>
      <c r="J20" s="21"/>
      <c r="K20" s="21"/>
      <c r="L20" s="21"/>
      <c r="M20" s="21"/>
      <c r="N20" s="21"/>
      <c r="O20" s="21"/>
      <c r="P20" s="23"/>
      <c r="Q20" s="21"/>
      <c r="R20" s="21"/>
      <c r="S20" s="21"/>
      <c r="T20" s="22"/>
      <c r="U20" s="22"/>
      <c r="V20" s="21"/>
      <c r="W20" s="21"/>
      <c r="X20" s="21"/>
    </row>
    <row r="21" spans="1:24">
      <c r="A21" s="25" t="str">
        <f t="shared" si="0"/>
        <v/>
      </c>
      <c r="B21" s="22"/>
      <c r="C21" s="21"/>
      <c r="D21" s="25" t="str">
        <f>IF(C21="","",IFERROR(VLOOKUP(C21,'06_Asset_Components'!$A$7:$AV$206,3,FALSE),""))</f>
        <v/>
      </c>
      <c r="E21" s="25" t="str">
        <f>IF(C21="","",IFERROR(VLOOKUP(C21,'06_Asset_Components'!$A$7:$AV$206,7,FALSE),""))</f>
        <v/>
      </c>
      <c r="F21" s="25" t="str">
        <f>IF(C21="","",IFERROR(VLOOKUP(C21,'06_Asset_Components'!$A$7:$AV$206,8,FALSE),""))</f>
        <v/>
      </c>
      <c r="G21" s="25" t="str">
        <f>IF(C21="","",IFERROR(VLOOKUP(C21,'06_Asset_Components'!$A$7:$AV$206,6,FALSE),""))</f>
        <v/>
      </c>
      <c r="H21" s="21"/>
      <c r="I21" s="21"/>
      <c r="J21" s="21"/>
      <c r="K21" s="21"/>
      <c r="L21" s="21"/>
      <c r="M21" s="21"/>
      <c r="N21" s="21"/>
      <c r="O21" s="21"/>
      <c r="P21" s="23"/>
      <c r="Q21" s="21"/>
      <c r="R21" s="21"/>
      <c r="S21" s="21"/>
      <c r="T21" s="22"/>
      <c r="U21" s="22"/>
      <c r="V21" s="21"/>
      <c r="W21" s="21"/>
      <c r="X21" s="21"/>
    </row>
    <row r="22" spans="1:24">
      <c r="A22" s="25" t="str">
        <f t="shared" si="0"/>
        <v/>
      </c>
      <c r="B22" s="22"/>
      <c r="C22" s="21"/>
      <c r="D22" s="25" t="str">
        <f>IF(C22="","",IFERROR(VLOOKUP(C22,'06_Asset_Components'!$A$7:$AV$206,3,FALSE),""))</f>
        <v/>
      </c>
      <c r="E22" s="25" t="str">
        <f>IF(C22="","",IFERROR(VLOOKUP(C22,'06_Asset_Components'!$A$7:$AV$206,7,FALSE),""))</f>
        <v/>
      </c>
      <c r="F22" s="25" t="str">
        <f>IF(C22="","",IFERROR(VLOOKUP(C22,'06_Asset_Components'!$A$7:$AV$206,8,FALSE),""))</f>
        <v/>
      </c>
      <c r="G22" s="25" t="str">
        <f>IF(C22="","",IFERROR(VLOOKUP(C22,'06_Asset_Components'!$A$7:$AV$206,6,FALSE),""))</f>
        <v/>
      </c>
      <c r="H22" s="21"/>
      <c r="I22" s="21"/>
      <c r="J22" s="21"/>
      <c r="K22" s="21"/>
      <c r="L22" s="21"/>
      <c r="M22" s="21"/>
      <c r="N22" s="21"/>
      <c r="O22" s="21"/>
      <c r="P22" s="23"/>
      <c r="Q22" s="21"/>
      <c r="R22" s="21"/>
      <c r="S22" s="21"/>
      <c r="T22" s="22"/>
      <c r="U22" s="22"/>
      <c r="V22" s="21"/>
      <c r="W22" s="21"/>
      <c r="X22" s="21"/>
    </row>
    <row r="23" spans="1:24">
      <c r="A23" s="25" t="str">
        <f t="shared" si="0"/>
        <v/>
      </c>
      <c r="B23" s="22"/>
      <c r="C23" s="21"/>
      <c r="D23" s="25" t="str">
        <f>IF(C23="","",IFERROR(VLOOKUP(C23,'06_Asset_Components'!$A$7:$AV$206,3,FALSE),""))</f>
        <v/>
      </c>
      <c r="E23" s="25" t="str">
        <f>IF(C23="","",IFERROR(VLOOKUP(C23,'06_Asset_Components'!$A$7:$AV$206,7,FALSE),""))</f>
        <v/>
      </c>
      <c r="F23" s="25" t="str">
        <f>IF(C23="","",IFERROR(VLOOKUP(C23,'06_Asset_Components'!$A$7:$AV$206,8,FALSE),""))</f>
        <v/>
      </c>
      <c r="G23" s="25" t="str">
        <f>IF(C23="","",IFERROR(VLOOKUP(C23,'06_Asset_Components'!$A$7:$AV$206,6,FALSE),""))</f>
        <v/>
      </c>
      <c r="H23" s="21"/>
      <c r="I23" s="21"/>
      <c r="J23" s="21"/>
      <c r="K23" s="21"/>
      <c r="L23" s="21"/>
      <c r="M23" s="21"/>
      <c r="N23" s="21"/>
      <c r="O23" s="21"/>
      <c r="P23" s="23"/>
      <c r="Q23" s="21"/>
      <c r="R23" s="21"/>
      <c r="S23" s="21"/>
      <c r="T23" s="22"/>
      <c r="U23" s="22"/>
      <c r="V23" s="21"/>
      <c r="W23" s="21"/>
      <c r="X23" s="21"/>
    </row>
    <row r="24" spans="1:24">
      <c r="A24" s="25" t="str">
        <f t="shared" si="0"/>
        <v/>
      </c>
      <c r="B24" s="22"/>
      <c r="C24" s="21"/>
      <c r="D24" s="25" t="str">
        <f>IF(C24="","",IFERROR(VLOOKUP(C24,'06_Asset_Components'!$A$7:$AV$206,3,FALSE),""))</f>
        <v/>
      </c>
      <c r="E24" s="25" t="str">
        <f>IF(C24="","",IFERROR(VLOOKUP(C24,'06_Asset_Components'!$A$7:$AV$206,7,FALSE),""))</f>
        <v/>
      </c>
      <c r="F24" s="25" t="str">
        <f>IF(C24="","",IFERROR(VLOOKUP(C24,'06_Asset_Components'!$A$7:$AV$206,8,FALSE),""))</f>
        <v/>
      </c>
      <c r="G24" s="25" t="str">
        <f>IF(C24="","",IFERROR(VLOOKUP(C24,'06_Asset_Components'!$A$7:$AV$206,6,FALSE),""))</f>
        <v/>
      </c>
      <c r="H24" s="21"/>
      <c r="I24" s="21"/>
      <c r="J24" s="21"/>
      <c r="K24" s="21"/>
      <c r="L24" s="21"/>
      <c r="M24" s="21"/>
      <c r="N24" s="21"/>
      <c r="O24" s="21"/>
      <c r="P24" s="23"/>
      <c r="Q24" s="21"/>
      <c r="R24" s="21"/>
      <c r="S24" s="21"/>
      <c r="T24" s="22"/>
      <c r="U24" s="22"/>
      <c r="V24" s="21"/>
      <c r="W24" s="21"/>
      <c r="X24" s="21"/>
    </row>
    <row r="25" spans="1:24">
      <c r="A25" s="25" t="str">
        <f t="shared" si="0"/>
        <v/>
      </c>
      <c r="B25" s="22"/>
      <c r="C25" s="21"/>
      <c r="D25" s="25" t="str">
        <f>IF(C25="","",IFERROR(VLOOKUP(C25,'06_Asset_Components'!$A$7:$AV$206,3,FALSE),""))</f>
        <v/>
      </c>
      <c r="E25" s="25" t="str">
        <f>IF(C25="","",IFERROR(VLOOKUP(C25,'06_Asset_Components'!$A$7:$AV$206,7,FALSE),""))</f>
        <v/>
      </c>
      <c r="F25" s="25" t="str">
        <f>IF(C25="","",IFERROR(VLOOKUP(C25,'06_Asset_Components'!$A$7:$AV$206,8,FALSE),""))</f>
        <v/>
      </c>
      <c r="G25" s="25" t="str">
        <f>IF(C25="","",IFERROR(VLOOKUP(C25,'06_Asset_Components'!$A$7:$AV$206,6,FALSE),""))</f>
        <v/>
      </c>
      <c r="H25" s="21"/>
      <c r="I25" s="21"/>
      <c r="J25" s="21"/>
      <c r="K25" s="21"/>
      <c r="L25" s="21"/>
      <c r="M25" s="21"/>
      <c r="N25" s="21"/>
      <c r="O25" s="21"/>
      <c r="P25" s="23"/>
      <c r="Q25" s="21"/>
      <c r="R25" s="21"/>
      <c r="S25" s="21"/>
      <c r="T25" s="22"/>
      <c r="U25" s="22"/>
      <c r="V25" s="21"/>
      <c r="W25" s="21"/>
      <c r="X25" s="21"/>
    </row>
    <row r="26" spans="1:24">
      <c r="A26" s="25" t="str">
        <f t="shared" si="0"/>
        <v/>
      </c>
      <c r="B26" s="22"/>
      <c r="C26" s="21"/>
      <c r="D26" s="25" t="str">
        <f>IF(C26="","",IFERROR(VLOOKUP(C26,'06_Asset_Components'!$A$7:$AV$206,3,FALSE),""))</f>
        <v/>
      </c>
      <c r="E26" s="25" t="str">
        <f>IF(C26="","",IFERROR(VLOOKUP(C26,'06_Asset_Components'!$A$7:$AV$206,7,FALSE),""))</f>
        <v/>
      </c>
      <c r="F26" s="25" t="str">
        <f>IF(C26="","",IFERROR(VLOOKUP(C26,'06_Asset_Components'!$A$7:$AV$206,8,FALSE),""))</f>
        <v/>
      </c>
      <c r="G26" s="25" t="str">
        <f>IF(C26="","",IFERROR(VLOOKUP(C26,'06_Asset_Components'!$A$7:$AV$206,6,FALSE),""))</f>
        <v/>
      </c>
      <c r="H26" s="21"/>
      <c r="I26" s="21"/>
      <c r="J26" s="21"/>
      <c r="K26" s="21"/>
      <c r="L26" s="21"/>
      <c r="M26" s="21"/>
      <c r="N26" s="21"/>
      <c r="O26" s="21"/>
      <c r="P26" s="23"/>
      <c r="Q26" s="21"/>
      <c r="R26" s="21"/>
      <c r="S26" s="21"/>
      <c r="T26" s="22"/>
      <c r="U26" s="22"/>
      <c r="V26" s="21"/>
      <c r="W26" s="21"/>
      <c r="X26" s="21"/>
    </row>
    <row r="27" spans="1:24">
      <c r="A27" s="25" t="str">
        <f t="shared" si="0"/>
        <v/>
      </c>
      <c r="B27" s="22"/>
      <c r="C27" s="21"/>
      <c r="D27" s="25" t="str">
        <f>IF(C27="","",IFERROR(VLOOKUP(C27,'06_Asset_Components'!$A$7:$AV$206,3,FALSE),""))</f>
        <v/>
      </c>
      <c r="E27" s="25" t="str">
        <f>IF(C27="","",IFERROR(VLOOKUP(C27,'06_Asset_Components'!$A$7:$AV$206,7,FALSE),""))</f>
        <v/>
      </c>
      <c r="F27" s="25" t="str">
        <f>IF(C27="","",IFERROR(VLOOKUP(C27,'06_Asset_Components'!$A$7:$AV$206,8,FALSE),""))</f>
        <v/>
      </c>
      <c r="G27" s="25" t="str">
        <f>IF(C27="","",IFERROR(VLOOKUP(C27,'06_Asset_Components'!$A$7:$AV$206,6,FALSE),""))</f>
        <v/>
      </c>
      <c r="H27" s="21"/>
      <c r="I27" s="21"/>
      <c r="J27" s="21"/>
      <c r="K27" s="21"/>
      <c r="L27" s="21"/>
      <c r="M27" s="21"/>
      <c r="N27" s="21"/>
      <c r="O27" s="21"/>
      <c r="P27" s="23"/>
      <c r="Q27" s="21"/>
      <c r="R27" s="21"/>
      <c r="S27" s="21"/>
      <c r="T27" s="22"/>
      <c r="U27" s="22"/>
      <c r="V27" s="21"/>
      <c r="W27" s="21"/>
      <c r="X27" s="21"/>
    </row>
    <row r="28" spans="1:24">
      <c r="A28" s="25" t="str">
        <f t="shared" si="0"/>
        <v/>
      </c>
      <c r="B28" s="22"/>
      <c r="C28" s="21"/>
      <c r="D28" s="25" t="str">
        <f>IF(C28="","",IFERROR(VLOOKUP(C28,'06_Asset_Components'!$A$7:$AV$206,3,FALSE),""))</f>
        <v/>
      </c>
      <c r="E28" s="25" t="str">
        <f>IF(C28="","",IFERROR(VLOOKUP(C28,'06_Asset_Components'!$A$7:$AV$206,7,FALSE),""))</f>
        <v/>
      </c>
      <c r="F28" s="25" t="str">
        <f>IF(C28="","",IFERROR(VLOOKUP(C28,'06_Asset_Components'!$A$7:$AV$206,8,FALSE),""))</f>
        <v/>
      </c>
      <c r="G28" s="25" t="str">
        <f>IF(C28="","",IFERROR(VLOOKUP(C28,'06_Asset_Components'!$A$7:$AV$206,6,FALSE),""))</f>
        <v/>
      </c>
      <c r="H28" s="21"/>
      <c r="I28" s="21"/>
      <c r="J28" s="21"/>
      <c r="K28" s="21"/>
      <c r="L28" s="21"/>
      <c r="M28" s="21"/>
      <c r="N28" s="21"/>
      <c r="O28" s="21"/>
      <c r="P28" s="23"/>
      <c r="Q28" s="21"/>
      <c r="R28" s="21"/>
      <c r="S28" s="21"/>
      <c r="T28" s="22"/>
      <c r="U28" s="22"/>
      <c r="V28" s="21"/>
      <c r="W28" s="21"/>
      <c r="X28" s="21"/>
    </row>
    <row r="29" spans="1:24">
      <c r="A29" s="25" t="str">
        <f t="shared" si="0"/>
        <v/>
      </c>
      <c r="B29" s="22"/>
      <c r="C29" s="21"/>
      <c r="D29" s="25" t="str">
        <f>IF(C29="","",IFERROR(VLOOKUP(C29,'06_Asset_Components'!$A$7:$AV$206,3,FALSE),""))</f>
        <v/>
      </c>
      <c r="E29" s="25" t="str">
        <f>IF(C29="","",IFERROR(VLOOKUP(C29,'06_Asset_Components'!$A$7:$AV$206,7,FALSE),""))</f>
        <v/>
      </c>
      <c r="F29" s="25" t="str">
        <f>IF(C29="","",IFERROR(VLOOKUP(C29,'06_Asset_Components'!$A$7:$AV$206,8,FALSE),""))</f>
        <v/>
      </c>
      <c r="G29" s="25" t="str">
        <f>IF(C29="","",IFERROR(VLOOKUP(C29,'06_Asset_Components'!$A$7:$AV$206,6,FALSE),""))</f>
        <v/>
      </c>
      <c r="H29" s="21"/>
      <c r="I29" s="21"/>
      <c r="J29" s="21"/>
      <c r="K29" s="21"/>
      <c r="L29" s="21"/>
      <c r="M29" s="21"/>
      <c r="N29" s="21"/>
      <c r="O29" s="21"/>
      <c r="P29" s="23"/>
      <c r="Q29" s="21"/>
      <c r="R29" s="21"/>
      <c r="S29" s="21"/>
      <c r="T29" s="22"/>
      <c r="U29" s="22"/>
      <c r="V29" s="21"/>
      <c r="W29" s="21"/>
      <c r="X29" s="21"/>
    </row>
    <row r="30" spans="1:24">
      <c r="A30" s="25" t="str">
        <f t="shared" si="0"/>
        <v/>
      </c>
      <c r="B30" s="22"/>
      <c r="C30" s="21"/>
      <c r="D30" s="25" t="str">
        <f>IF(C30="","",IFERROR(VLOOKUP(C30,'06_Asset_Components'!$A$7:$AV$206,3,FALSE),""))</f>
        <v/>
      </c>
      <c r="E30" s="25" t="str">
        <f>IF(C30="","",IFERROR(VLOOKUP(C30,'06_Asset_Components'!$A$7:$AV$206,7,FALSE),""))</f>
        <v/>
      </c>
      <c r="F30" s="25" t="str">
        <f>IF(C30="","",IFERROR(VLOOKUP(C30,'06_Asset_Components'!$A$7:$AV$206,8,FALSE),""))</f>
        <v/>
      </c>
      <c r="G30" s="25" t="str">
        <f>IF(C30="","",IFERROR(VLOOKUP(C30,'06_Asset_Components'!$A$7:$AV$206,6,FALSE),""))</f>
        <v/>
      </c>
      <c r="H30" s="21"/>
      <c r="I30" s="21"/>
      <c r="J30" s="21"/>
      <c r="K30" s="21"/>
      <c r="L30" s="21"/>
      <c r="M30" s="21"/>
      <c r="N30" s="21"/>
      <c r="O30" s="21"/>
      <c r="P30" s="23"/>
      <c r="Q30" s="21"/>
      <c r="R30" s="21"/>
      <c r="S30" s="21"/>
      <c r="T30" s="22"/>
      <c r="U30" s="22"/>
      <c r="V30" s="21"/>
      <c r="W30" s="21"/>
      <c r="X30" s="21"/>
    </row>
    <row r="31" spans="1:24">
      <c r="A31" s="25" t="str">
        <f t="shared" si="0"/>
        <v/>
      </c>
      <c r="B31" s="22"/>
      <c r="C31" s="21"/>
      <c r="D31" s="25" t="str">
        <f>IF(C31="","",IFERROR(VLOOKUP(C31,'06_Asset_Components'!$A$7:$AV$206,3,FALSE),""))</f>
        <v/>
      </c>
      <c r="E31" s="25" t="str">
        <f>IF(C31="","",IFERROR(VLOOKUP(C31,'06_Asset_Components'!$A$7:$AV$206,7,FALSE),""))</f>
        <v/>
      </c>
      <c r="F31" s="25" t="str">
        <f>IF(C31="","",IFERROR(VLOOKUP(C31,'06_Asset_Components'!$A$7:$AV$206,8,FALSE),""))</f>
        <v/>
      </c>
      <c r="G31" s="25" t="str">
        <f>IF(C31="","",IFERROR(VLOOKUP(C31,'06_Asset_Components'!$A$7:$AV$206,6,FALSE),""))</f>
        <v/>
      </c>
      <c r="H31" s="21"/>
      <c r="I31" s="21"/>
      <c r="J31" s="21"/>
      <c r="K31" s="21"/>
      <c r="L31" s="21"/>
      <c r="M31" s="21"/>
      <c r="N31" s="21"/>
      <c r="O31" s="21"/>
      <c r="P31" s="23"/>
      <c r="Q31" s="21"/>
      <c r="R31" s="21"/>
      <c r="S31" s="21"/>
      <c r="T31" s="22"/>
      <c r="U31" s="22"/>
      <c r="V31" s="21"/>
      <c r="W31" s="21"/>
      <c r="X31" s="21"/>
    </row>
    <row r="32" spans="1:24">
      <c r="A32" s="25" t="str">
        <f t="shared" si="0"/>
        <v/>
      </c>
      <c r="B32" s="22"/>
      <c r="C32" s="21"/>
      <c r="D32" s="25" t="str">
        <f>IF(C32="","",IFERROR(VLOOKUP(C32,'06_Asset_Components'!$A$7:$AV$206,3,FALSE),""))</f>
        <v/>
      </c>
      <c r="E32" s="25" t="str">
        <f>IF(C32="","",IFERROR(VLOOKUP(C32,'06_Asset_Components'!$A$7:$AV$206,7,FALSE),""))</f>
        <v/>
      </c>
      <c r="F32" s="25" t="str">
        <f>IF(C32="","",IFERROR(VLOOKUP(C32,'06_Asset_Components'!$A$7:$AV$206,8,FALSE),""))</f>
        <v/>
      </c>
      <c r="G32" s="25" t="str">
        <f>IF(C32="","",IFERROR(VLOOKUP(C32,'06_Asset_Components'!$A$7:$AV$206,6,FALSE),""))</f>
        <v/>
      </c>
      <c r="H32" s="21"/>
      <c r="I32" s="21"/>
      <c r="J32" s="21"/>
      <c r="K32" s="21"/>
      <c r="L32" s="21"/>
      <c r="M32" s="21"/>
      <c r="N32" s="21"/>
      <c r="O32" s="21"/>
      <c r="P32" s="23"/>
      <c r="Q32" s="21"/>
      <c r="R32" s="21"/>
      <c r="S32" s="21"/>
      <c r="T32" s="22"/>
      <c r="U32" s="22"/>
      <c r="V32" s="21"/>
      <c r="W32" s="21"/>
      <c r="X32" s="21"/>
    </row>
    <row r="33" spans="1:24">
      <c r="A33" s="25" t="str">
        <f t="shared" si="0"/>
        <v/>
      </c>
      <c r="B33" s="22"/>
      <c r="C33" s="21"/>
      <c r="D33" s="25" t="str">
        <f>IF(C33="","",IFERROR(VLOOKUP(C33,'06_Asset_Components'!$A$7:$AV$206,3,FALSE),""))</f>
        <v/>
      </c>
      <c r="E33" s="25" t="str">
        <f>IF(C33="","",IFERROR(VLOOKUP(C33,'06_Asset_Components'!$A$7:$AV$206,7,FALSE),""))</f>
        <v/>
      </c>
      <c r="F33" s="25" t="str">
        <f>IF(C33="","",IFERROR(VLOOKUP(C33,'06_Asset_Components'!$A$7:$AV$206,8,FALSE),""))</f>
        <v/>
      </c>
      <c r="G33" s="25" t="str">
        <f>IF(C33="","",IFERROR(VLOOKUP(C33,'06_Asset_Components'!$A$7:$AV$206,6,FALSE),""))</f>
        <v/>
      </c>
      <c r="H33" s="21"/>
      <c r="I33" s="21"/>
      <c r="J33" s="21"/>
      <c r="K33" s="21"/>
      <c r="L33" s="21"/>
      <c r="M33" s="21"/>
      <c r="N33" s="21"/>
      <c r="O33" s="21"/>
      <c r="P33" s="23"/>
      <c r="Q33" s="21"/>
      <c r="R33" s="21"/>
      <c r="S33" s="21"/>
      <c r="T33" s="22"/>
      <c r="U33" s="22"/>
      <c r="V33" s="21"/>
      <c r="W33" s="21"/>
      <c r="X33" s="21"/>
    </row>
    <row r="34" spans="1:24">
      <c r="A34" s="25" t="str">
        <f t="shared" si="0"/>
        <v/>
      </c>
      <c r="B34" s="22"/>
      <c r="C34" s="21"/>
      <c r="D34" s="25" t="str">
        <f>IF(C34="","",IFERROR(VLOOKUP(C34,'06_Asset_Components'!$A$7:$AV$206,3,FALSE),""))</f>
        <v/>
      </c>
      <c r="E34" s="25" t="str">
        <f>IF(C34="","",IFERROR(VLOOKUP(C34,'06_Asset_Components'!$A$7:$AV$206,7,FALSE),""))</f>
        <v/>
      </c>
      <c r="F34" s="25" t="str">
        <f>IF(C34="","",IFERROR(VLOOKUP(C34,'06_Asset_Components'!$A$7:$AV$206,8,FALSE),""))</f>
        <v/>
      </c>
      <c r="G34" s="25" t="str">
        <f>IF(C34="","",IFERROR(VLOOKUP(C34,'06_Asset_Components'!$A$7:$AV$206,6,FALSE),""))</f>
        <v/>
      </c>
      <c r="H34" s="21"/>
      <c r="I34" s="21"/>
      <c r="J34" s="21"/>
      <c r="K34" s="21"/>
      <c r="L34" s="21"/>
      <c r="M34" s="21"/>
      <c r="N34" s="21"/>
      <c r="O34" s="21"/>
      <c r="P34" s="23"/>
      <c r="Q34" s="21"/>
      <c r="R34" s="21"/>
      <c r="S34" s="21"/>
      <c r="T34" s="22"/>
      <c r="U34" s="22"/>
      <c r="V34" s="21"/>
      <c r="W34" s="21"/>
      <c r="X34" s="21"/>
    </row>
    <row r="35" spans="1:24">
      <c r="A35" s="25" t="str">
        <f t="shared" si="0"/>
        <v/>
      </c>
      <c r="B35" s="22"/>
      <c r="C35" s="21"/>
      <c r="D35" s="25" t="str">
        <f>IF(C35="","",IFERROR(VLOOKUP(C35,'06_Asset_Components'!$A$7:$AV$206,3,FALSE),""))</f>
        <v/>
      </c>
      <c r="E35" s="25" t="str">
        <f>IF(C35="","",IFERROR(VLOOKUP(C35,'06_Asset_Components'!$A$7:$AV$206,7,FALSE),""))</f>
        <v/>
      </c>
      <c r="F35" s="25" t="str">
        <f>IF(C35="","",IFERROR(VLOOKUP(C35,'06_Asset_Components'!$A$7:$AV$206,8,FALSE),""))</f>
        <v/>
      </c>
      <c r="G35" s="25" t="str">
        <f>IF(C35="","",IFERROR(VLOOKUP(C35,'06_Asset_Components'!$A$7:$AV$206,6,FALSE),""))</f>
        <v/>
      </c>
      <c r="H35" s="21"/>
      <c r="I35" s="21"/>
      <c r="J35" s="21"/>
      <c r="K35" s="21"/>
      <c r="L35" s="21"/>
      <c r="M35" s="21"/>
      <c r="N35" s="21"/>
      <c r="O35" s="21"/>
      <c r="P35" s="23"/>
      <c r="Q35" s="21"/>
      <c r="R35" s="21"/>
      <c r="S35" s="21"/>
      <c r="T35" s="22"/>
      <c r="U35" s="22"/>
      <c r="V35" s="21"/>
      <c r="W35" s="21"/>
      <c r="X35" s="21"/>
    </row>
    <row r="36" spans="1:24">
      <c r="A36" s="25" t="str">
        <f t="shared" si="0"/>
        <v/>
      </c>
      <c r="B36" s="22"/>
      <c r="C36" s="21"/>
      <c r="D36" s="25" t="str">
        <f>IF(C36="","",IFERROR(VLOOKUP(C36,'06_Asset_Components'!$A$7:$AV$206,3,FALSE),""))</f>
        <v/>
      </c>
      <c r="E36" s="25" t="str">
        <f>IF(C36="","",IFERROR(VLOOKUP(C36,'06_Asset_Components'!$A$7:$AV$206,7,FALSE),""))</f>
        <v/>
      </c>
      <c r="F36" s="25" t="str">
        <f>IF(C36="","",IFERROR(VLOOKUP(C36,'06_Asset_Components'!$A$7:$AV$206,8,FALSE),""))</f>
        <v/>
      </c>
      <c r="G36" s="25" t="str">
        <f>IF(C36="","",IFERROR(VLOOKUP(C36,'06_Asset_Components'!$A$7:$AV$206,6,FALSE),""))</f>
        <v/>
      </c>
      <c r="H36" s="21"/>
      <c r="I36" s="21"/>
      <c r="J36" s="21"/>
      <c r="K36" s="21"/>
      <c r="L36" s="21"/>
      <c r="M36" s="21"/>
      <c r="N36" s="21"/>
      <c r="O36" s="21"/>
      <c r="P36" s="23"/>
      <c r="Q36" s="21"/>
      <c r="R36" s="21"/>
      <c r="S36" s="21"/>
      <c r="T36" s="22"/>
      <c r="U36" s="22"/>
      <c r="V36" s="21"/>
      <c r="W36" s="21"/>
      <c r="X36" s="21"/>
    </row>
    <row r="37" spans="1:24">
      <c r="A37" s="25" t="str">
        <f t="shared" si="0"/>
        <v/>
      </c>
      <c r="B37" s="22"/>
      <c r="C37" s="21"/>
      <c r="D37" s="25" t="str">
        <f>IF(C37="","",IFERROR(VLOOKUP(C37,'06_Asset_Components'!$A$7:$AV$206,3,FALSE),""))</f>
        <v/>
      </c>
      <c r="E37" s="25" t="str">
        <f>IF(C37="","",IFERROR(VLOOKUP(C37,'06_Asset_Components'!$A$7:$AV$206,7,FALSE),""))</f>
        <v/>
      </c>
      <c r="F37" s="25" t="str">
        <f>IF(C37="","",IFERROR(VLOOKUP(C37,'06_Asset_Components'!$A$7:$AV$206,8,FALSE),""))</f>
        <v/>
      </c>
      <c r="G37" s="25" t="str">
        <f>IF(C37="","",IFERROR(VLOOKUP(C37,'06_Asset_Components'!$A$7:$AV$206,6,FALSE),""))</f>
        <v/>
      </c>
      <c r="H37" s="21"/>
      <c r="I37" s="21"/>
      <c r="J37" s="21"/>
      <c r="K37" s="21"/>
      <c r="L37" s="21"/>
      <c r="M37" s="21"/>
      <c r="N37" s="21"/>
      <c r="O37" s="21"/>
      <c r="P37" s="23"/>
      <c r="Q37" s="21"/>
      <c r="R37" s="21"/>
      <c r="S37" s="21"/>
      <c r="T37" s="22"/>
      <c r="U37" s="22"/>
      <c r="V37" s="21"/>
      <c r="W37" s="21"/>
      <c r="X37" s="21"/>
    </row>
    <row r="38" spans="1:24">
      <c r="A38" s="25" t="str">
        <f t="shared" si="0"/>
        <v/>
      </c>
      <c r="B38" s="22"/>
      <c r="C38" s="21"/>
      <c r="D38" s="25" t="str">
        <f>IF(C38="","",IFERROR(VLOOKUP(C38,'06_Asset_Components'!$A$7:$AV$206,3,FALSE),""))</f>
        <v/>
      </c>
      <c r="E38" s="25" t="str">
        <f>IF(C38="","",IFERROR(VLOOKUP(C38,'06_Asset_Components'!$A$7:$AV$206,7,FALSE),""))</f>
        <v/>
      </c>
      <c r="F38" s="25" t="str">
        <f>IF(C38="","",IFERROR(VLOOKUP(C38,'06_Asset_Components'!$A$7:$AV$206,8,FALSE),""))</f>
        <v/>
      </c>
      <c r="G38" s="25" t="str">
        <f>IF(C38="","",IFERROR(VLOOKUP(C38,'06_Asset_Components'!$A$7:$AV$206,6,FALSE),""))</f>
        <v/>
      </c>
      <c r="H38" s="21"/>
      <c r="I38" s="21"/>
      <c r="J38" s="21"/>
      <c r="K38" s="21"/>
      <c r="L38" s="21"/>
      <c r="M38" s="21"/>
      <c r="N38" s="21"/>
      <c r="O38" s="21"/>
      <c r="P38" s="23"/>
      <c r="Q38" s="21"/>
      <c r="R38" s="21"/>
      <c r="S38" s="21"/>
      <c r="T38" s="22"/>
      <c r="U38" s="22"/>
      <c r="V38" s="21"/>
      <c r="W38" s="21"/>
      <c r="X38" s="21"/>
    </row>
    <row r="39" spans="1:24">
      <c r="A39" s="25" t="str">
        <f t="shared" ref="A39:A70" si="1">IF(B39="","","SUR-"&amp;TEXT(ROW()-6,"000"))</f>
        <v/>
      </c>
      <c r="B39" s="22"/>
      <c r="C39" s="21"/>
      <c r="D39" s="25" t="str">
        <f>IF(C39="","",IFERROR(VLOOKUP(C39,'06_Asset_Components'!$A$7:$AV$206,3,FALSE),""))</f>
        <v/>
      </c>
      <c r="E39" s="25" t="str">
        <f>IF(C39="","",IFERROR(VLOOKUP(C39,'06_Asset_Components'!$A$7:$AV$206,7,FALSE),""))</f>
        <v/>
      </c>
      <c r="F39" s="25" t="str">
        <f>IF(C39="","",IFERROR(VLOOKUP(C39,'06_Asset_Components'!$A$7:$AV$206,8,FALSE),""))</f>
        <v/>
      </c>
      <c r="G39" s="25" t="str">
        <f>IF(C39="","",IFERROR(VLOOKUP(C39,'06_Asset_Components'!$A$7:$AV$206,6,FALSE),""))</f>
        <v/>
      </c>
      <c r="H39" s="21"/>
      <c r="I39" s="21"/>
      <c r="J39" s="21"/>
      <c r="K39" s="21"/>
      <c r="L39" s="21"/>
      <c r="M39" s="21"/>
      <c r="N39" s="21"/>
      <c r="O39" s="21"/>
      <c r="P39" s="23"/>
      <c r="Q39" s="21"/>
      <c r="R39" s="21"/>
      <c r="S39" s="21"/>
      <c r="T39" s="22"/>
      <c r="U39" s="22"/>
      <c r="V39" s="21"/>
      <c r="W39" s="21"/>
      <c r="X39" s="21"/>
    </row>
    <row r="40" spans="1:24">
      <c r="A40" s="25" t="str">
        <f t="shared" si="1"/>
        <v/>
      </c>
      <c r="B40" s="22"/>
      <c r="C40" s="21"/>
      <c r="D40" s="25" t="str">
        <f>IF(C40="","",IFERROR(VLOOKUP(C40,'06_Asset_Components'!$A$7:$AV$206,3,FALSE),""))</f>
        <v/>
      </c>
      <c r="E40" s="25" t="str">
        <f>IF(C40="","",IFERROR(VLOOKUP(C40,'06_Asset_Components'!$A$7:$AV$206,7,FALSE),""))</f>
        <v/>
      </c>
      <c r="F40" s="25" t="str">
        <f>IF(C40="","",IFERROR(VLOOKUP(C40,'06_Asset_Components'!$A$7:$AV$206,8,FALSE),""))</f>
        <v/>
      </c>
      <c r="G40" s="25" t="str">
        <f>IF(C40="","",IFERROR(VLOOKUP(C40,'06_Asset_Components'!$A$7:$AV$206,6,FALSE),""))</f>
        <v/>
      </c>
      <c r="H40" s="21"/>
      <c r="I40" s="21"/>
      <c r="J40" s="21"/>
      <c r="K40" s="21"/>
      <c r="L40" s="21"/>
      <c r="M40" s="21"/>
      <c r="N40" s="21"/>
      <c r="O40" s="21"/>
      <c r="P40" s="23"/>
      <c r="Q40" s="21"/>
      <c r="R40" s="21"/>
      <c r="S40" s="21"/>
      <c r="T40" s="22"/>
      <c r="U40" s="22"/>
      <c r="V40" s="21"/>
      <c r="W40" s="21"/>
      <c r="X40" s="21"/>
    </row>
    <row r="41" spans="1:24">
      <c r="A41" s="25" t="str">
        <f t="shared" si="1"/>
        <v/>
      </c>
      <c r="B41" s="22"/>
      <c r="C41" s="21"/>
      <c r="D41" s="25" t="str">
        <f>IF(C41="","",IFERROR(VLOOKUP(C41,'06_Asset_Components'!$A$7:$AV$206,3,FALSE),""))</f>
        <v/>
      </c>
      <c r="E41" s="25" t="str">
        <f>IF(C41="","",IFERROR(VLOOKUP(C41,'06_Asset_Components'!$A$7:$AV$206,7,FALSE),""))</f>
        <v/>
      </c>
      <c r="F41" s="25" t="str">
        <f>IF(C41="","",IFERROR(VLOOKUP(C41,'06_Asset_Components'!$A$7:$AV$206,8,FALSE),""))</f>
        <v/>
      </c>
      <c r="G41" s="25" t="str">
        <f>IF(C41="","",IFERROR(VLOOKUP(C41,'06_Asset_Components'!$A$7:$AV$206,6,FALSE),""))</f>
        <v/>
      </c>
      <c r="H41" s="21"/>
      <c r="I41" s="21"/>
      <c r="J41" s="21"/>
      <c r="K41" s="21"/>
      <c r="L41" s="21"/>
      <c r="M41" s="21"/>
      <c r="N41" s="21"/>
      <c r="O41" s="21"/>
      <c r="P41" s="23"/>
      <c r="Q41" s="21"/>
      <c r="R41" s="21"/>
      <c r="S41" s="21"/>
      <c r="T41" s="22"/>
      <c r="U41" s="22"/>
      <c r="V41" s="21"/>
      <c r="W41" s="21"/>
      <c r="X41" s="21"/>
    </row>
    <row r="42" spans="1:24">
      <c r="A42" s="25" t="str">
        <f t="shared" si="1"/>
        <v/>
      </c>
      <c r="B42" s="22"/>
      <c r="C42" s="21"/>
      <c r="D42" s="25" t="str">
        <f>IF(C42="","",IFERROR(VLOOKUP(C42,'06_Asset_Components'!$A$7:$AV$206,3,FALSE),""))</f>
        <v/>
      </c>
      <c r="E42" s="25" t="str">
        <f>IF(C42="","",IFERROR(VLOOKUP(C42,'06_Asset_Components'!$A$7:$AV$206,7,FALSE),""))</f>
        <v/>
      </c>
      <c r="F42" s="25" t="str">
        <f>IF(C42="","",IFERROR(VLOOKUP(C42,'06_Asset_Components'!$A$7:$AV$206,8,FALSE),""))</f>
        <v/>
      </c>
      <c r="G42" s="25" t="str">
        <f>IF(C42="","",IFERROR(VLOOKUP(C42,'06_Asset_Components'!$A$7:$AV$206,6,FALSE),""))</f>
        <v/>
      </c>
      <c r="H42" s="21"/>
      <c r="I42" s="21"/>
      <c r="J42" s="21"/>
      <c r="K42" s="21"/>
      <c r="L42" s="21"/>
      <c r="M42" s="21"/>
      <c r="N42" s="21"/>
      <c r="O42" s="21"/>
      <c r="P42" s="23"/>
      <c r="Q42" s="21"/>
      <c r="R42" s="21"/>
      <c r="S42" s="21"/>
      <c r="T42" s="22"/>
      <c r="U42" s="22"/>
      <c r="V42" s="21"/>
      <c r="W42" s="21"/>
      <c r="X42" s="21"/>
    </row>
    <row r="43" spans="1:24">
      <c r="A43" s="25" t="str">
        <f t="shared" si="1"/>
        <v/>
      </c>
      <c r="B43" s="22"/>
      <c r="C43" s="21"/>
      <c r="D43" s="25" t="str">
        <f>IF(C43="","",IFERROR(VLOOKUP(C43,'06_Asset_Components'!$A$7:$AV$206,3,FALSE),""))</f>
        <v/>
      </c>
      <c r="E43" s="25" t="str">
        <f>IF(C43="","",IFERROR(VLOOKUP(C43,'06_Asset_Components'!$A$7:$AV$206,7,FALSE),""))</f>
        <v/>
      </c>
      <c r="F43" s="25" t="str">
        <f>IF(C43="","",IFERROR(VLOOKUP(C43,'06_Asset_Components'!$A$7:$AV$206,8,FALSE),""))</f>
        <v/>
      </c>
      <c r="G43" s="25" t="str">
        <f>IF(C43="","",IFERROR(VLOOKUP(C43,'06_Asset_Components'!$A$7:$AV$206,6,FALSE),""))</f>
        <v/>
      </c>
      <c r="H43" s="21"/>
      <c r="I43" s="21"/>
      <c r="J43" s="21"/>
      <c r="K43" s="21"/>
      <c r="L43" s="21"/>
      <c r="M43" s="21"/>
      <c r="N43" s="21"/>
      <c r="O43" s="21"/>
      <c r="P43" s="23"/>
      <c r="Q43" s="21"/>
      <c r="R43" s="21"/>
      <c r="S43" s="21"/>
      <c r="T43" s="22"/>
      <c r="U43" s="22"/>
      <c r="V43" s="21"/>
      <c r="W43" s="21"/>
      <c r="X43" s="21"/>
    </row>
    <row r="44" spans="1:24">
      <c r="A44" s="25" t="str">
        <f t="shared" si="1"/>
        <v/>
      </c>
      <c r="B44" s="22"/>
      <c r="C44" s="21"/>
      <c r="D44" s="25" t="str">
        <f>IF(C44="","",IFERROR(VLOOKUP(C44,'06_Asset_Components'!$A$7:$AV$206,3,FALSE),""))</f>
        <v/>
      </c>
      <c r="E44" s="25" t="str">
        <f>IF(C44="","",IFERROR(VLOOKUP(C44,'06_Asset_Components'!$A$7:$AV$206,7,FALSE),""))</f>
        <v/>
      </c>
      <c r="F44" s="25" t="str">
        <f>IF(C44="","",IFERROR(VLOOKUP(C44,'06_Asset_Components'!$A$7:$AV$206,8,FALSE),""))</f>
        <v/>
      </c>
      <c r="G44" s="25" t="str">
        <f>IF(C44="","",IFERROR(VLOOKUP(C44,'06_Asset_Components'!$A$7:$AV$206,6,FALSE),""))</f>
        <v/>
      </c>
      <c r="H44" s="21"/>
      <c r="I44" s="21"/>
      <c r="J44" s="21"/>
      <c r="K44" s="21"/>
      <c r="L44" s="21"/>
      <c r="M44" s="21"/>
      <c r="N44" s="21"/>
      <c r="O44" s="21"/>
      <c r="P44" s="23"/>
      <c r="Q44" s="21"/>
      <c r="R44" s="21"/>
      <c r="S44" s="21"/>
      <c r="T44" s="22"/>
      <c r="U44" s="22"/>
      <c r="V44" s="21"/>
      <c r="W44" s="21"/>
      <c r="X44" s="21"/>
    </row>
    <row r="45" spans="1:24">
      <c r="A45" s="25" t="str">
        <f t="shared" si="1"/>
        <v/>
      </c>
      <c r="B45" s="22"/>
      <c r="C45" s="21"/>
      <c r="D45" s="25" t="str">
        <f>IF(C45="","",IFERROR(VLOOKUP(C45,'06_Asset_Components'!$A$7:$AV$206,3,FALSE),""))</f>
        <v/>
      </c>
      <c r="E45" s="25" t="str">
        <f>IF(C45="","",IFERROR(VLOOKUP(C45,'06_Asset_Components'!$A$7:$AV$206,7,FALSE),""))</f>
        <v/>
      </c>
      <c r="F45" s="25" t="str">
        <f>IF(C45="","",IFERROR(VLOOKUP(C45,'06_Asset_Components'!$A$7:$AV$206,8,FALSE),""))</f>
        <v/>
      </c>
      <c r="G45" s="25" t="str">
        <f>IF(C45="","",IFERROR(VLOOKUP(C45,'06_Asset_Components'!$A$7:$AV$206,6,FALSE),""))</f>
        <v/>
      </c>
      <c r="H45" s="21"/>
      <c r="I45" s="21"/>
      <c r="J45" s="21"/>
      <c r="K45" s="21"/>
      <c r="L45" s="21"/>
      <c r="M45" s="21"/>
      <c r="N45" s="21"/>
      <c r="O45" s="21"/>
      <c r="P45" s="23"/>
      <c r="Q45" s="21"/>
      <c r="R45" s="21"/>
      <c r="S45" s="21"/>
      <c r="T45" s="22"/>
      <c r="U45" s="22"/>
      <c r="V45" s="21"/>
      <c r="W45" s="21"/>
      <c r="X45" s="21"/>
    </row>
    <row r="46" spans="1:24">
      <c r="A46" s="25" t="str">
        <f t="shared" si="1"/>
        <v/>
      </c>
      <c r="B46" s="22"/>
      <c r="C46" s="21"/>
      <c r="D46" s="25" t="str">
        <f>IF(C46="","",IFERROR(VLOOKUP(C46,'06_Asset_Components'!$A$7:$AV$206,3,FALSE),""))</f>
        <v/>
      </c>
      <c r="E46" s="25" t="str">
        <f>IF(C46="","",IFERROR(VLOOKUP(C46,'06_Asset_Components'!$A$7:$AV$206,7,FALSE),""))</f>
        <v/>
      </c>
      <c r="F46" s="25" t="str">
        <f>IF(C46="","",IFERROR(VLOOKUP(C46,'06_Asset_Components'!$A$7:$AV$206,8,FALSE),""))</f>
        <v/>
      </c>
      <c r="G46" s="25" t="str">
        <f>IF(C46="","",IFERROR(VLOOKUP(C46,'06_Asset_Components'!$A$7:$AV$206,6,FALSE),""))</f>
        <v/>
      </c>
      <c r="H46" s="21"/>
      <c r="I46" s="21"/>
      <c r="J46" s="21"/>
      <c r="K46" s="21"/>
      <c r="L46" s="21"/>
      <c r="M46" s="21"/>
      <c r="N46" s="21"/>
      <c r="O46" s="21"/>
      <c r="P46" s="23"/>
      <c r="Q46" s="21"/>
      <c r="R46" s="21"/>
      <c r="S46" s="21"/>
      <c r="T46" s="22"/>
      <c r="U46" s="22"/>
      <c r="V46" s="21"/>
      <c r="W46" s="21"/>
      <c r="X46" s="21"/>
    </row>
    <row r="47" spans="1:24">
      <c r="A47" s="25" t="str">
        <f t="shared" si="1"/>
        <v/>
      </c>
      <c r="B47" s="22"/>
      <c r="C47" s="21"/>
      <c r="D47" s="25" t="str">
        <f>IF(C47="","",IFERROR(VLOOKUP(C47,'06_Asset_Components'!$A$7:$AV$206,3,FALSE),""))</f>
        <v/>
      </c>
      <c r="E47" s="25" t="str">
        <f>IF(C47="","",IFERROR(VLOOKUP(C47,'06_Asset_Components'!$A$7:$AV$206,7,FALSE),""))</f>
        <v/>
      </c>
      <c r="F47" s="25" t="str">
        <f>IF(C47="","",IFERROR(VLOOKUP(C47,'06_Asset_Components'!$A$7:$AV$206,8,FALSE),""))</f>
        <v/>
      </c>
      <c r="G47" s="25" t="str">
        <f>IF(C47="","",IFERROR(VLOOKUP(C47,'06_Asset_Components'!$A$7:$AV$206,6,FALSE),""))</f>
        <v/>
      </c>
      <c r="H47" s="21"/>
      <c r="I47" s="21"/>
      <c r="J47" s="21"/>
      <c r="K47" s="21"/>
      <c r="L47" s="21"/>
      <c r="M47" s="21"/>
      <c r="N47" s="21"/>
      <c r="O47" s="21"/>
      <c r="P47" s="23"/>
      <c r="Q47" s="21"/>
      <c r="R47" s="21"/>
      <c r="S47" s="21"/>
      <c r="T47" s="22"/>
      <c r="U47" s="22"/>
      <c r="V47" s="21"/>
      <c r="W47" s="21"/>
      <c r="X47" s="21"/>
    </row>
    <row r="48" spans="1:24">
      <c r="A48" s="25" t="str">
        <f t="shared" si="1"/>
        <v/>
      </c>
      <c r="B48" s="22"/>
      <c r="C48" s="21"/>
      <c r="D48" s="25" t="str">
        <f>IF(C48="","",IFERROR(VLOOKUP(C48,'06_Asset_Components'!$A$7:$AV$206,3,FALSE),""))</f>
        <v/>
      </c>
      <c r="E48" s="25" t="str">
        <f>IF(C48="","",IFERROR(VLOOKUP(C48,'06_Asset_Components'!$A$7:$AV$206,7,FALSE),""))</f>
        <v/>
      </c>
      <c r="F48" s="25" t="str">
        <f>IF(C48="","",IFERROR(VLOOKUP(C48,'06_Asset_Components'!$A$7:$AV$206,8,FALSE),""))</f>
        <v/>
      </c>
      <c r="G48" s="25" t="str">
        <f>IF(C48="","",IFERROR(VLOOKUP(C48,'06_Asset_Components'!$A$7:$AV$206,6,FALSE),""))</f>
        <v/>
      </c>
      <c r="H48" s="21"/>
      <c r="I48" s="21"/>
      <c r="J48" s="21"/>
      <c r="K48" s="21"/>
      <c r="L48" s="21"/>
      <c r="M48" s="21"/>
      <c r="N48" s="21"/>
      <c r="O48" s="21"/>
      <c r="P48" s="23"/>
      <c r="Q48" s="21"/>
      <c r="R48" s="21"/>
      <c r="S48" s="21"/>
      <c r="T48" s="22"/>
      <c r="U48" s="22"/>
      <c r="V48" s="21"/>
      <c r="W48" s="21"/>
      <c r="X48" s="21"/>
    </row>
    <row r="49" spans="1:24">
      <c r="A49" s="25" t="str">
        <f t="shared" si="1"/>
        <v/>
      </c>
      <c r="B49" s="22"/>
      <c r="C49" s="21"/>
      <c r="D49" s="25" t="str">
        <f>IF(C49="","",IFERROR(VLOOKUP(C49,'06_Asset_Components'!$A$7:$AV$206,3,FALSE),""))</f>
        <v/>
      </c>
      <c r="E49" s="25" t="str">
        <f>IF(C49="","",IFERROR(VLOOKUP(C49,'06_Asset_Components'!$A$7:$AV$206,7,FALSE),""))</f>
        <v/>
      </c>
      <c r="F49" s="25" t="str">
        <f>IF(C49="","",IFERROR(VLOOKUP(C49,'06_Asset_Components'!$A$7:$AV$206,8,FALSE),""))</f>
        <v/>
      </c>
      <c r="G49" s="25" t="str">
        <f>IF(C49="","",IFERROR(VLOOKUP(C49,'06_Asset_Components'!$A$7:$AV$206,6,FALSE),""))</f>
        <v/>
      </c>
      <c r="H49" s="21"/>
      <c r="I49" s="21"/>
      <c r="J49" s="21"/>
      <c r="K49" s="21"/>
      <c r="L49" s="21"/>
      <c r="M49" s="21"/>
      <c r="N49" s="21"/>
      <c r="O49" s="21"/>
      <c r="P49" s="23"/>
      <c r="Q49" s="21"/>
      <c r="R49" s="21"/>
      <c r="S49" s="21"/>
      <c r="T49" s="22"/>
      <c r="U49" s="22"/>
      <c r="V49" s="21"/>
      <c r="W49" s="21"/>
      <c r="X49" s="21"/>
    </row>
    <row r="50" spans="1:24">
      <c r="A50" s="25" t="str">
        <f t="shared" si="1"/>
        <v/>
      </c>
      <c r="B50" s="22"/>
      <c r="C50" s="21"/>
      <c r="D50" s="25" t="str">
        <f>IF(C50="","",IFERROR(VLOOKUP(C50,'06_Asset_Components'!$A$7:$AV$206,3,FALSE),""))</f>
        <v/>
      </c>
      <c r="E50" s="25" t="str">
        <f>IF(C50="","",IFERROR(VLOOKUP(C50,'06_Asset_Components'!$A$7:$AV$206,7,FALSE),""))</f>
        <v/>
      </c>
      <c r="F50" s="25" t="str">
        <f>IF(C50="","",IFERROR(VLOOKUP(C50,'06_Asset_Components'!$A$7:$AV$206,8,FALSE),""))</f>
        <v/>
      </c>
      <c r="G50" s="25" t="str">
        <f>IF(C50="","",IFERROR(VLOOKUP(C50,'06_Asset_Components'!$A$7:$AV$206,6,FALSE),""))</f>
        <v/>
      </c>
      <c r="H50" s="21"/>
      <c r="I50" s="21"/>
      <c r="J50" s="21"/>
      <c r="K50" s="21"/>
      <c r="L50" s="21"/>
      <c r="M50" s="21"/>
      <c r="N50" s="21"/>
      <c r="O50" s="21"/>
      <c r="P50" s="23"/>
      <c r="Q50" s="21"/>
      <c r="R50" s="21"/>
      <c r="S50" s="21"/>
      <c r="T50" s="22"/>
      <c r="U50" s="22"/>
      <c r="V50" s="21"/>
      <c r="W50" s="21"/>
      <c r="X50" s="21"/>
    </row>
    <row r="51" spans="1:24">
      <c r="A51" s="25" t="str">
        <f t="shared" si="1"/>
        <v/>
      </c>
      <c r="B51" s="22"/>
      <c r="C51" s="21"/>
      <c r="D51" s="25" t="str">
        <f>IF(C51="","",IFERROR(VLOOKUP(C51,'06_Asset_Components'!$A$7:$AV$206,3,FALSE),""))</f>
        <v/>
      </c>
      <c r="E51" s="25" t="str">
        <f>IF(C51="","",IFERROR(VLOOKUP(C51,'06_Asset_Components'!$A$7:$AV$206,7,FALSE),""))</f>
        <v/>
      </c>
      <c r="F51" s="25" t="str">
        <f>IF(C51="","",IFERROR(VLOOKUP(C51,'06_Asset_Components'!$A$7:$AV$206,8,FALSE),""))</f>
        <v/>
      </c>
      <c r="G51" s="25" t="str">
        <f>IF(C51="","",IFERROR(VLOOKUP(C51,'06_Asset_Components'!$A$7:$AV$206,6,FALSE),""))</f>
        <v/>
      </c>
      <c r="H51" s="21"/>
      <c r="I51" s="21"/>
      <c r="J51" s="21"/>
      <c r="K51" s="21"/>
      <c r="L51" s="21"/>
      <c r="M51" s="21"/>
      <c r="N51" s="21"/>
      <c r="O51" s="21"/>
      <c r="P51" s="23"/>
      <c r="Q51" s="21"/>
      <c r="R51" s="21"/>
      <c r="S51" s="21"/>
      <c r="T51" s="22"/>
      <c r="U51" s="22"/>
      <c r="V51" s="21"/>
      <c r="W51" s="21"/>
      <c r="X51" s="21"/>
    </row>
    <row r="52" spans="1:24">
      <c r="A52" s="25" t="str">
        <f t="shared" si="1"/>
        <v/>
      </c>
      <c r="B52" s="22"/>
      <c r="C52" s="21"/>
      <c r="D52" s="25" t="str">
        <f>IF(C52="","",IFERROR(VLOOKUP(C52,'06_Asset_Components'!$A$7:$AV$206,3,FALSE),""))</f>
        <v/>
      </c>
      <c r="E52" s="25" t="str">
        <f>IF(C52="","",IFERROR(VLOOKUP(C52,'06_Asset_Components'!$A$7:$AV$206,7,FALSE),""))</f>
        <v/>
      </c>
      <c r="F52" s="25" t="str">
        <f>IF(C52="","",IFERROR(VLOOKUP(C52,'06_Asset_Components'!$A$7:$AV$206,8,FALSE),""))</f>
        <v/>
      </c>
      <c r="G52" s="25" t="str">
        <f>IF(C52="","",IFERROR(VLOOKUP(C52,'06_Asset_Components'!$A$7:$AV$206,6,FALSE),""))</f>
        <v/>
      </c>
      <c r="H52" s="21"/>
      <c r="I52" s="21"/>
      <c r="J52" s="21"/>
      <c r="K52" s="21"/>
      <c r="L52" s="21"/>
      <c r="M52" s="21"/>
      <c r="N52" s="21"/>
      <c r="O52" s="21"/>
      <c r="P52" s="23"/>
      <c r="Q52" s="21"/>
      <c r="R52" s="21"/>
      <c r="S52" s="21"/>
      <c r="T52" s="22"/>
      <c r="U52" s="22"/>
      <c r="V52" s="21"/>
      <c r="W52" s="21"/>
      <c r="X52" s="21"/>
    </row>
    <row r="53" spans="1:24">
      <c r="A53" s="25" t="str">
        <f t="shared" si="1"/>
        <v/>
      </c>
      <c r="B53" s="22"/>
      <c r="C53" s="21"/>
      <c r="D53" s="25" t="str">
        <f>IF(C53="","",IFERROR(VLOOKUP(C53,'06_Asset_Components'!$A$7:$AV$206,3,FALSE),""))</f>
        <v/>
      </c>
      <c r="E53" s="25" t="str">
        <f>IF(C53="","",IFERROR(VLOOKUP(C53,'06_Asset_Components'!$A$7:$AV$206,7,FALSE),""))</f>
        <v/>
      </c>
      <c r="F53" s="25" t="str">
        <f>IF(C53="","",IFERROR(VLOOKUP(C53,'06_Asset_Components'!$A$7:$AV$206,8,FALSE),""))</f>
        <v/>
      </c>
      <c r="G53" s="25" t="str">
        <f>IF(C53="","",IFERROR(VLOOKUP(C53,'06_Asset_Components'!$A$7:$AV$206,6,FALSE),""))</f>
        <v/>
      </c>
      <c r="H53" s="21"/>
      <c r="I53" s="21"/>
      <c r="J53" s="21"/>
      <c r="K53" s="21"/>
      <c r="L53" s="21"/>
      <c r="M53" s="21"/>
      <c r="N53" s="21"/>
      <c r="O53" s="21"/>
      <c r="P53" s="23"/>
      <c r="Q53" s="21"/>
      <c r="R53" s="21"/>
      <c r="S53" s="21"/>
      <c r="T53" s="22"/>
      <c r="U53" s="22"/>
      <c r="V53" s="21"/>
      <c r="W53" s="21"/>
      <c r="X53" s="21"/>
    </row>
    <row r="54" spans="1:24">
      <c r="A54" s="25" t="str">
        <f t="shared" si="1"/>
        <v/>
      </c>
      <c r="B54" s="22"/>
      <c r="C54" s="21"/>
      <c r="D54" s="25" t="str">
        <f>IF(C54="","",IFERROR(VLOOKUP(C54,'06_Asset_Components'!$A$7:$AV$206,3,FALSE),""))</f>
        <v/>
      </c>
      <c r="E54" s="25" t="str">
        <f>IF(C54="","",IFERROR(VLOOKUP(C54,'06_Asset_Components'!$A$7:$AV$206,7,FALSE),""))</f>
        <v/>
      </c>
      <c r="F54" s="25" t="str">
        <f>IF(C54="","",IFERROR(VLOOKUP(C54,'06_Asset_Components'!$A$7:$AV$206,8,FALSE),""))</f>
        <v/>
      </c>
      <c r="G54" s="25" t="str">
        <f>IF(C54="","",IFERROR(VLOOKUP(C54,'06_Asset_Components'!$A$7:$AV$206,6,FALSE),""))</f>
        <v/>
      </c>
      <c r="H54" s="21"/>
      <c r="I54" s="21"/>
      <c r="J54" s="21"/>
      <c r="K54" s="21"/>
      <c r="L54" s="21"/>
      <c r="M54" s="21"/>
      <c r="N54" s="21"/>
      <c r="O54" s="21"/>
      <c r="P54" s="23"/>
      <c r="Q54" s="21"/>
      <c r="R54" s="21"/>
      <c r="S54" s="21"/>
      <c r="T54" s="22"/>
      <c r="U54" s="22"/>
      <c r="V54" s="21"/>
      <c r="W54" s="21"/>
      <c r="X54" s="21"/>
    </row>
    <row r="55" spans="1:24">
      <c r="A55" s="25" t="str">
        <f t="shared" si="1"/>
        <v/>
      </c>
      <c r="B55" s="22"/>
      <c r="C55" s="21"/>
      <c r="D55" s="25" t="str">
        <f>IF(C55="","",IFERROR(VLOOKUP(C55,'06_Asset_Components'!$A$7:$AV$206,3,FALSE),""))</f>
        <v/>
      </c>
      <c r="E55" s="25" t="str">
        <f>IF(C55="","",IFERROR(VLOOKUP(C55,'06_Asset_Components'!$A$7:$AV$206,7,FALSE),""))</f>
        <v/>
      </c>
      <c r="F55" s="25" t="str">
        <f>IF(C55="","",IFERROR(VLOOKUP(C55,'06_Asset_Components'!$A$7:$AV$206,8,FALSE),""))</f>
        <v/>
      </c>
      <c r="G55" s="25" t="str">
        <f>IF(C55="","",IFERROR(VLOOKUP(C55,'06_Asset_Components'!$A$7:$AV$206,6,FALSE),""))</f>
        <v/>
      </c>
      <c r="H55" s="21"/>
      <c r="I55" s="21"/>
      <c r="J55" s="21"/>
      <c r="K55" s="21"/>
      <c r="L55" s="21"/>
      <c r="M55" s="21"/>
      <c r="N55" s="21"/>
      <c r="O55" s="21"/>
      <c r="P55" s="23"/>
      <c r="Q55" s="21"/>
      <c r="R55" s="21"/>
      <c r="S55" s="21"/>
      <c r="T55" s="22"/>
      <c r="U55" s="22"/>
      <c r="V55" s="21"/>
      <c r="W55" s="21"/>
      <c r="X55" s="21"/>
    </row>
    <row r="56" spans="1:24">
      <c r="A56" s="25" t="str">
        <f t="shared" si="1"/>
        <v/>
      </c>
      <c r="B56" s="22"/>
      <c r="C56" s="21"/>
      <c r="D56" s="25" t="str">
        <f>IF(C56="","",IFERROR(VLOOKUP(C56,'06_Asset_Components'!$A$7:$AV$206,3,FALSE),""))</f>
        <v/>
      </c>
      <c r="E56" s="25" t="str">
        <f>IF(C56="","",IFERROR(VLOOKUP(C56,'06_Asset_Components'!$A$7:$AV$206,7,FALSE),""))</f>
        <v/>
      </c>
      <c r="F56" s="25" t="str">
        <f>IF(C56="","",IFERROR(VLOOKUP(C56,'06_Asset_Components'!$A$7:$AV$206,8,FALSE),""))</f>
        <v/>
      </c>
      <c r="G56" s="25" t="str">
        <f>IF(C56="","",IFERROR(VLOOKUP(C56,'06_Asset_Components'!$A$7:$AV$206,6,FALSE),""))</f>
        <v/>
      </c>
      <c r="H56" s="21"/>
      <c r="I56" s="21"/>
      <c r="J56" s="21"/>
      <c r="K56" s="21"/>
      <c r="L56" s="21"/>
      <c r="M56" s="21"/>
      <c r="N56" s="21"/>
      <c r="O56" s="21"/>
      <c r="P56" s="23"/>
      <c r="Q56" s="21"/>
      <c r="R56" s="21"/>
      <c r="S56" s="21"/>
      <c r="T56" s="22"/>
      <c r="U56" s="22"/>
      <c r="V56" s="21"/>
      <c r="W56" s="21"/>
      <c r="X56" s="21"/>
    </row>
    <row r="57" spans="1:24">
      <c r="A57" s="25" t="str">
        <f t="shared" si="1"/>
        <v/>
      </c>
      <c r="B57" s="22"/>
      <c r="C57" s="21"/>
      <c r="D57" s="25" t="str">
        <f>IF(C57="","",IFERROR(VLOOKUP(C57,'06_Asset_Components'!$A$7:$AV$206,3,FALSE),""))</f>
        <v/>
      </c>
      <c r="E57" s="25" t="str">
        <f>IF(C57="","",IFERROR(VLOOKUP(C57,'06_Asset_Components'!$A$7:$AV$206,7,FALSE),""))</f>
        <v/>
      </c>
      <c r="F57" s="25" t="str">
        <f>IF(C57="","",IFERROR(VLOOKUP(C57,'06_Asset_Components'!$A$7:$AV$206,8,FALSE),""))</f>
        <v/>
      </c>
      <c r="G57" s="25" t="str">
        <f>IF(C57="","",IFERROR(VLOOKUP(C57,'06_Asset_Components'!$A$7:$AV$206,6,FALSE),""))</f>
        <v/>
      </c>
      <c r="H57" s="21"/>
      <c r="I57" s="21"/>
      <c r="J57" s="21"/>
      <c r="K57" s="21"/>
      <c r="L57" s="21"/>
      <c r="M57" s="21"/>
      <c r="N57" s="21"/>
      <c r="O57" s="21"/>
      <c r="P57" s="23"/>
      <c r="Q57" s="21"/>
      <c r="R57" s="21"/>
      <c r="S57" s="21"/>
      <c r="T57" s="22"/>
      <c r="U57" s="22"/>
      <c r="V57" s="21"/>
      <c r="W57" s="21"/>
      <c r="X57" s="21"/>
    </row>
    <row r="58" spans="1:24">
      <c r="A58" s="25" t="str">
        <f t="shared" si="1"/>
        <v/>
      </c>
      <c r="B58" s="22"/>
      <c r="C58" s="21"/>
      <c r="D58" s="25" t="str">
        <f>IF(C58="","",IFERROR(VLOOKUP(C58,'06_Asset_Components'!$A$7:$AV$206,3,FALSE),""))</f>
        <v/>
      </c>
      <c r="E58" s="25" t="str">
        <f>IF(C58="","",IFERROR(VLOOKUP(C58,'06_Asset_Components'!$A$7:$AV$206,7,FALSE),""))</f>
        <v/>
      </c>
      <c r="F58" s="25" t="str">
        <f>IF(C58="","",IFERROR(VLOOKUP(C58,'06_Asset_Components'!$A$7:$AV$206,8,FALSE),""))</f>
        <v/>
      </c>
      <c r="G58" s="25" t="str">
        <f>IF(C58="","",IFERROR(VLOOKUP(C58,'06_Asset_Components'!$A$7:$AV$206,6,FALSE),""))</f>
        <v/>
      </c>
      <c r="H58" s="21"/>
      <c r="I58" s="21"/>
      <c r="J58" s="21"/>
      <c r="K58" s="21"/>
      <c r="L58" s="21"/>
      <c r="M58" s="21"/>
      <c r="N58" s="21"/>
      <c r="O58" s="21"/>
      <c r="P58" s="23"/>
      <c r="Q58" s="21"/>
      <c r="R58" s="21"/>
      <c r="S58" s="21"/>
      <c r="T58" s="22"/>
      <c r="U58" s="22"/>
      <c r="V58" s="21"/>
      <c r="W58" s="21"/>
      <c r="X58" s="21"/>
    </row>
    <row r="59" spans="1:24">
      <c r="A59" s="25" t="str">
        <f t="shared" si="1"/>
        <v/>
      </c>
      <c r="B59" s="22"/>
      <c r="C59" s="21"/>
      <c r="D59" s="25" t="str">
        <f>IF(C59="","",IFERROR(VLOOKUP(C59,'06_Asset_Components'!$A$7:$AV$206,3,FALSE),""))</f>
        <v/>
      </c>
      <c r="E59" s="25" t="str">
        <f>IF(C59="","",IFERROR(VLOOKUP(C59,'06_Asset_Components'!$A$7:$AV$206,7,FALSE),""))</f>
        <v/>
      </c>
      <c r="F59" s="25" t="str">
        <f>IF(C59="","",IFERROR(VLOOKUP(C59,'06_Asset_Components'!$A$7:$AV$206,8,FALSE),""))</f>
        <v/>
      </c>
      <c r="G59" s="25" t="str">
        <f>IF(C59="","",IFERROR(VLOOKUP(C59,'06_Asset_Components'!$A$7:$AV$206,6,FALSE),""))</f>
        <v/>
      </c>
      <c r="H59" s="21"/>
      <c r="I59" s="21"/>
      <c r="J59" s="21"/>
      <c r="K59" s="21"/>
      <c r="L59" s="21"/>
      <c r="M59" s="21"/>
      <c r="N59" s="21"/>
      <c r="O59" s="21"/>
      <c r="P59" s="23"/>
      <c r="Q59" s="21"/>
      <c r="R59" s="21"/>
      <c r="S59" s="21"/>
      <c r="T59" s="22"/>
      <c r="U59" s="22"/>
      <c r="V59" s="21"/>
      <c r="W59" s="21"/>
      <c r="X59" s="21"/>
    </row>
    <row r="60" spans="1:24">
      <c r="A60" s="25" t="str">
        <f t="shared" si="1"/>
        <v/>
      </c>
      <c r="B60" s="22"/>
      <c r="C60" s="21"/>
      <c r="D60" s="25" t="str">
        <f>IF(C60="","",IFERROR(VLOOKUP(C60,'06_Asset_Components'!$A$7:$AV$206,3,FALSE),""))</f>
        <v/>
      </c>
      <c r="E60" s="25" t="str">
        <f>IF(C60="","",IFERROR(VLOOKUP(C60,'06_Asset_Components'!$A$7:$AV$206,7,FALSE),""))</f>
        <v/>
      </c>
      <c r="F60" s="25" t="str">
        <f>IF(C60="","",IFERROR(VLOOKUP(C60,'06_Asset_Components'!$A$7:$AV$206,8,FALSE),""))</f>
        <v/>
      </c>
      <c r="G60" s="25" t="str">
        <f>IF(C60="","",IFERROR(VLOOKUP(C60,'06_Asset_Components'!$A$7:$AV$206,6,FALSE),""))</f>
        <v/>
      </c>
      <c r="H60" s="21"/>
      <c r="I60" s="21"/>
      <c r="J60" s="21"/>
      <c r="K60" s="21"/>
      <c r="L60" s="21"/>
      <c r="M60" s="21"/>
      <c r="N60" s="21"/>
      <c r="O60" s="21"/>
      <c r="P60" s="23"/>
      <c r="Q60" s="21"/>
      <c r="R60" s="21"/>
      <c r="S60" s="21"/>
      <c r="T60" s="22"/>
      <c r="U60" s="22"/>
      <c r="V60" s="21"/>
      <c r="W60" s="21"/>
      <c r="X60" s="21"/>
    </row>
    <row r="61" spans="1:24">
      <c r="A61" s="25" t="str">
        <f t="shared" si="1"/>
        <v/>
      </c>
      <c r="B61" s="22"/>
      <c r="C61" s="21"/>
      <c r="D61" s="25" t="str">
        <f>IF(C61="","",IFERROR(VLOOKUP(C61,'06_Asset_Components'!$A$7:$AV$206,3,FALSE),""))</f>
        <v/>
      </c>
      <c r="E61" s="25" t="str">
        <f>IF(C61="","",IFERROR(VLOOKUP(C61,'06_Asset_Components'!$A$7:$AV$206,7,FALSE),""))</f>
        <v/>
      </c>
      <c r="F61" s="25" t="str">
        <f>IF(C61="","",IFERROR(VLOOKUP(C61,'06_Asset_Components'!$A$7:$AV$206,8,FALSE),""))</f>
        <v/>
      </c>
      <c r="G61" s="25" t="str">
        <f>IF(C61="","",IFERROR(VLOOKUP(C61,'06_Asset_Components'!$A$7:$AV$206,6,FALSE),""))</f>
        <v/>
      </c>
      <c r="H61" s="21"/>
      <c r="I61" s="21"/>
      <c r="J61" s="21"/>
      <c r="K61" s="21"/>
      <c r="L61" s="21"/>
      <c r="M61" s="21"/>
      <c r="N61" s="21"/>
      <c r="O61" s="21"/>
      <c r="P61" s="23"/>
      <c r="Q61" s="21"/>
      <c r="R61" s="21"/>
      <c r="S61" s="21"/>
      <c r="T61" s="22"/>
      <c r="U61" s="22"/>
      <c r="V61" s="21"/>
      <c r="W61" s="21"/>
      <c r="X61" s="21"/>
    </row>
    <row r="62" spans="1:24">
      <c r="A62" s="25" t="str">
        <f t="shared" si="1"/>
        <v/>
      </c>
      <c r="B62" s="22"/>
      <c r="C62" s="21"/>
      <c r="D62" s="25" t="str">
        <f>IF(C62="","",IFERROR(VLOOKUP(C62,'06_Asset_Components'!$A$7:$AV$206,3,FALSE),""))</f>
        <v/>
      </c>
      <c r="E62" s="25" t="str">
        <f>IF(C62="","",IFERROR(VLOOKUP(C62,'06_Asset_Components'!$A$7:$AV$206,7,FALSE),""))</f>
        <v/>
      </c>
      <c r="F62" s="25" t="str">
        <f>IF(C62="","",IFERROR(VLOOKUP(C62,'06_Asset_Components'!$A$7:$AV$206,8,FALSE),""))</f>
        <v/>
      </c>
      <c r="G62" s="25" t="str">
        <f>IF(C62="","",IFERROR(VLOOKUP(C62,'06_Asset_Components'!$A$7:$AV$206,6,FALSE),""))</f>
        <v/>
      </c>
      <c r="H62" s="21"/>
      <c r="I62" s="21"/>
      <c r="J62" s="21"/>
      <c r="K62" s="21"/>
      <c r="L62" s="21"/>
      <c r="M62" s="21"/>
      <c r="N62" s="21"/>
      <c r="O62" s="21"/>
      <c r="P62" s="23"/>
      <c r="Q62" s="21"/>
      <c r="R62" s="21"/>
      <c r="S62" s="21"/>
      <c r="T62" s="22"/>
      <c r="U62" s="22"/>
      <c r="V62" s="21"/>
      <c r="W62" s="21"/>
      <c r="X62" s="21"/>
    </row>
    <row r="63" spans="1:24">
      <c r="A63" s="25" t="str">
        <f t="shared" si="1"/>
        <v/>
      </c>
      <c r="B63" s="22"/>
      <c r="C63" s="21"/>
      <c r="D63" s="25" t="str">
        <f>IF(C63="","",IFERROR(VLOOKUP(C63,'06_Asset_Components'!$A$7:$AV$206,3,FALSE),""))</f>
        <v/>
      </c>
      <c r="E63" s="25" t="str">
        <f>IF(C63="","",IFERROR(VLOOKUP(C63,'06_Asset_Components'!$A$7:$AV$206,7,FALSE),""))</f>
        <v/>
      </c>
      <c r="F63" s="25" t="str">
        <f>IF(C63="","",IFERROR(VLOOKUP(C63,'06_Asset_Components'!$A$7:$AV$206,8,FALSE),""))</f>
        <v/>
      </c>
      <c r="G63" s="25" t="str">
        <f>IF(C63="","",IFERROR(VLOOKUP(C63,'06_Asset_Components'!$A$7:$AV$206,6,FALSE),""))</f>
        <v/>
      </c>
      <c r="H63" s="21"/>
      <c r="I63" s="21"/>
      <c r="J63" s="21"/>
      <c r="K63" s="21"/>
      <c r="L63" s="21"/>
      <c r="M63" s="21"/>
      <c r="N63" s="21"/>
      <c r="O63" s="21"/>
      <c r="P63" s="23"/>
      <c r="Q63" s="21"/>
      <c r="R63" s="21"/>
      <c r="S63" s="21"/>
      <c r="T63" s="22"/>
      <c r="U63" s="22"/>
      <c r="V63" s="21"/>
      <c r="W63" s="21"/>
      <c r="X63" s="21"/>
    </row>
    <row r="64" spans="1:24">
      <c r="A64" s="25" t="str">
        <f t="shared" si="1"/>
        <v/>
      </c>
      <c r="B64" s="22"/>
      <c r="C64" s="21"/>
      <c r="D64" s="25" t="str">
        <f>IF(C64="","",IFERROR(VLOOKUP(C64,'06_Asset_Components'!$A$7:$AV$206,3,FALSE),""))</f>
        <v/>
      </c>
      <c r="E64" s="25" t="str">
        <f>IF(C64="","",IFERROR(VLOOKUP(C64,'06_Asset_Components'!$A$7:$AV$206,7,FALSE),""))</f>
        <v/>
      </c>
      <c r="F64" s="25" t="str">
        <f>IF(C64="","",IFERROR(VLOOKUP(C64,'06_Asset_Components'!$A$7:$AV$206,8,FALSE),""))</f>
        <v/>
      </c>
      <c r="G64" s="25" t="str">
        <f>IF(C64="","",IFERROR(VLOOKUP(C64,'06_Asset_Components'!$A$7:$AV$206,6,FALSE),""))</f>
        <v/>
      </c>
      <c r="H64" s="21"/>
      <c r="I64" s="21"/>
      <c r="J64" s="21"/>
      <c r="K64" s="21"/>
      <c r="L64" s="21"/>
      <c r="M64" s="21"/>
      <c r="N64" s="21"/>
      <c r="O64" s="21"/>
      <c r="P64" s="23"/>
      <c r="Q64" s="21"/>
      <c r="R64" s="21"/>
      <c r="S64" s="21"/>
      <c r="T64" s="22"/>
      <c r="U64" s="22"/>
      <c r="V64" s="21"/>
      <c r="W64" s="21"/>
      <c r="X64" s="21"/>
    </row>
    <row r="65" spans="1:24">
      <c r="A65" s="25" t="str">
        <f t="shared" si="1"/>
        <v/>
      </c>
      <c r="B65" s="22"/>
      <c r="C65" s="21"/>
      <c r="D65" s="25" t="str">
        <f>IF(C65="","",IFERROR(VLOOKUP(C65,'06_Asset_Components'!$A$7:$AV$206,3,FALSE),""))</f>
        <v/>
      </c>
      <c r="E65" s="25" t="str">
        <f>IF(C65="","",IFERROR(VLOOKUP(C65,'06_Asset_Components'!$A$7:$AV$206,7,FALSE),""))</f>
        <v/>
      </c>
      <c r="F65" s="25" t="str">
        <f>IF(C65="","",IFERROR(VLOOKUP(C65,'06_Asset_Components'!$A$7:$AV$206,8,FALSE),""))</f>
        <v/>
      </c>
      <c r="G65" s="25" t="str">
        <f>IF(C65="","",IFERROR(VLOOKUP(C65,'06_Asset_Components'!$A$7:$AV$206,6,FALSE),""))</f>
        <v/>
      </c>
      <c r="H65" s="21"/>
      <c r="I65" s="21"/>
      <c r="J65" s="21"/>
      <c r="K65" s="21"/>
      <c r="L65" s="21"/>
      <c r="M65" s="21"/>
      <c r="N65" s="21"/>
      <c r="O65" s="21"/>
      <c r="P65" s="23"/>
      <c r="Q65" s="21"/>
      <c r="R65" s="21"/>
      <c r="S65" s="21"/>
      <c r="T65" s="22"/>
      <c r="U65" s="22"/>
      <c r="V65" s="21"/>
      <c r="W65" s="21"/>
      <c r="X65" s="21"/>
    </row>
    <row r="66" spans="1:24">
      <c r="A66" s="25" t="str">
        <f t="shared" si="1"/>
        <v/>
      </c>
      <c r="B66" s="22"/>
      <c r="C66" s="21"/>
      <c r="D66" s="25" t="str">
        <f>IF(C66="","",IFERROR(VLOOKUP(C66,'06_Asset_Components'!$A$7:$AV$206,3,FALSE),""))</f>
        <v/>
      </c>
      <c r="E66" s="25" t="str">
        <f>IF(C66="","",IFERROR(VLOOKUP(C66,'06_Asset_Components'!$A$7:$AV$206,7,FALSE),""))</f>
        <v/>
      </c>
      <c r="F66" s="25" t="str">
        <f>IF(C66="","",IFERROR(VLOOKUP(C66,'06_Asset_Components'!$A$7:$AV$206,8,FALSE),""))</f>
        <v/>
      </c>
      <c r="G66" s="25" t="str">
        <f>IF(C66="","",IFERROR(VLOOKUP(C66,'06_Asset_Components'!$A$7:$AV$206,6,FALSE),""))</f>
        <v/>
      </c>
      <c r="H66" s="21"/>
      <c r="I66" s="21"/>
      <c r="J66" s="21"/>
      <c r="K66" s="21"/>
      <c r="L66" s="21"/>
      <c r="M66" s="21"/>
      <c r="N66" s="21"/>
      <c r="O66" s="21"/>
      <c r="P66" s="23"/>
      <c r="Q66" s="21"/>
      <c r="R66" s="21"/>
      <c r="S66" s="21"/>
      <c r="T66" s="22"/>
      <c r="U66" s="22"/>
      <c r="V66" s="21"/>
      <c r="W66" s="21"/>
      <c r="X66" s="21"/>
    </row>
    <row r="67" spans="1:24">
      <c r="A67" s="25" t="str">
        <f t="shared" si="1"/>
        <v/>
      </c>
      <c r="B67" s="22"/>
      <c r="C67" s="21"/>
      <c r="D67" s="25" t="str">
        <f>IF(C67="","",IFERROR(VLOOKUP(C67,'06_Asset_Components'!$A$7:$AV$206,3,FALSE),""))</f>
        <v/>
      </c>
      <c r="E67" s="25" t="str">
        <f>IF(C67="","",IFERROR(VLOOKUP(C67,'06_Asset_Components'!$A$7:$AV$206,7,FALSE),""))</f>
        <v/>
      </c>
      <c r="F67" s="25" t="str">
        <f>IF(C67="","",IFERROR(VLOOKUP(C67,'06_Asset_Components'!$A$7:$AV$206,8,FALSE),""))</f>
        <v/>
      </c>
      <c r="G67" s="25" t="str">
        <f>IF(C67="","",IFERROR(VLOOKUP(C67,'06_Asset_Components'!$A$7:$AV$206,6,FALSE),""))</f>
        <v/>
      </c>
      <c r="H67" s="21"/>
      <c r="I67" s="21"/>
      <c r="J67" s="21"/>
      <c r="K67" s="21"/>
      <c r="L67" s="21"/>
      <c r="M67" s="21"/>
      <c r="N67" s="21"/>
      <c r="O67" s="21"/>
      <c r="P67" s="23"/>
      <c r="Q67" s="21"/>
      <c r="R67" s="21"/>
      <c r="S67" s="21"/>
      <c r="T67" s="22"/>
      <c r="U67" s="22"/>
      <c r="V67" s="21"/>
      <c r="W67" s="21"/>
      <c r="X67" s="21"/>
    </row>
    <row r="68" spans="1:24">
      <c r="A68" s="25" t="str">
        <f t="shared" si="1"/>
        <v/>
      </c>
      <c r="B68" s="22"/>
      <c r="C68" s="21"/>
      <c r="D68" s="25" t="str">
        <f>IF(C68="","",IFERROR(VLOOKUP(C68,'06_Asset_Components'!$A$7:$AV$206,3,FALSE),""))</f>
        <v/>
      </c>
      <c r="E68" s="25" t="str">
        <f>IF(C68="","",IFERROR(VLOOKUP(C68,'06_Asset_Components'!$A$7:$AV$206,7,FALSE),""))</f>
        <v/>
      </c>
      <c r="F68" s="25" t="str">
        <f>IF(C68="","",IFERROR(VLOOKUP(C68,'06_Asset_Components'!$A$7:$AV$206,8,FALSE),""))</f>
        <v/>
      </c>
      <c r="G68" s="25" t="str">
        <f>IF(C68="","",IFERROR(VLOOKUP(C68,'06_Asset_Components'!$A$7:$AV$206,6,FALSE),""))</f>
        <v/>
      </c>
      <c r="H68" s="21"/>
      <c r="I68" s="21"/>
      <c r="J68" s="21"/>
      <c r="K68" s="21"/>
      <c r="L68" s="21"/>
      <c r="M68" s="21"/>
      <c r="N68" s="21"/>
      <c r="O68" s="21"/>
      <c r="P68" s="23"/>
      <c r="Q68" s="21"/>
      <c r="R68" s="21"/>
      <c r="S68" s="21"/>
      <c r="T68" s="22"/>
      <c r="U68" s="22"/>
      <c r="V68" s="21"/>
      <c r="W68" s="21"/>
      <c r="X68" s="21"/>
    </row>
    <row r="69" spans="1:24">
      <c r="A69" s="25" t="str">
        <f t="shared" si="1"/>
        <v/>
      </c>
      <c r="B69" s="22"/>
      <c r="C69" s="21"/>
      <c r="D69" s="25" t="str">
        <f>IF(C69="","",IFERROR(VLOOKUP(C69,'06_Asset_Components'!$A$7:$AV$206,3,FALSE),""))</f>
        <v/>
      </c>
      <c r="E69" s="25" t="str">
        <f>IF(C69="","",IFERROR(VLOOKUP(C69,'06_Asset_Components'!$A$7:$AV$206,7,FALSE),""))</f>
        <v/>
      </c>
      <c r="F69" s="25" t="str">
        <f>IF(C69="","",IFERROR(VLOOKUP(C69,'06_Asset_Components'!$A$7:$AV$206,8,FALSE),""))</f>
        <v/>
      </c>
      <c r="G69" s="25" t="str">
        <f>IF(C69="","",IFERROR(VLOOKUP(C69,'06_Asset_Components'!$A$7:$AV$206,6,FALSE),""))</f>
        <v/>
      </c>
      <c r="H69" s="21"/>
      <c r="I69" s="21"/>
      <c r="J69" s="21"/>
      <c r="K69" s="21"/>
      <c r="L69" s="21"/>
      <c r="M69" s="21"/>
      <c r="N69" s="21"/>
      <c r="O69" s="21"/>
      <c r="P69" s="23"/>
      <c r="Q69" s="21"/>
      <c r="R69" s="21"/>
      <c r="S69" s="21"/>
      <c r="T69" s="22"/>
      <c r="U69" s="22"/>
      <c r="V69" s="21"/>
      <c r="W69" s="21"/>
      <c r="X69" s="21"/>
    </row>
    <row r="70" spans="1:24">
      <c r="A70" s="25" t="str">
        <f t="shared" si="1"/>
        <v/>
      </c>
      <c r="B70" s="22"/>
      <c r="C70" s="21"/>
      <c r="D70" s="25" t="str">
        <f>IF(C70="","",IFERROR(VLOOKUP(C70,'06_Asset_Components'!$A$7:$AV$206,3,FALSE),""))</f>
        <v/>
      </c>
      <c r="E70" s="25" t="str">
        <f>IF(C70="","",IFERROR(VLOOKUP(C70,'06_Asset_Components'!$A$7:$AV$206,7,FALSE),""))</f>
        <v/>
      </c>
      <c r="F70" s="25" t="str">
        <f>IF(C70="","",IFERROR(VLOOKUP(C70,'06_Asset_Components'!$A$7:$AV$206,8,FALSE),""))</f>
        <v/>
      </c>
      <c r="G70" s="25" t="str">
        <f>IF(C70="","",IFERROR(VLOOKUP(C70,'06_Asset_Components'!$A$7:$AV$206,6,FALSE),""))</f>
        <v/>
      </c>
      <c r="H70" s="21"/>
      <c r="I70" s="21"/>
      <c r="J70" s="21"/>
      <c r="K70" s="21"/>
      <c r="L70" s="21"/>
      <c r="M70" s="21"/>
      <c r="N70" s="21"/>
      <c r="O70" s="21"/>
      <c r="P70" s="23"/>
      <c r="Q70" s="21"/>
      <c r="R70" s="21"/>
      <c r="S70" s="21"/>
      <c r="T70" s="22"/>
      <c r="U70" s="22"/>
      <c r="V70" s="21"/>
      <c r="W70" s="21"/>
      <c r="X70" s="21"/>
    </row>
    <row r="71" spans="1:24">
      <c r="A71" s="25" t="str">
        <f t="shared" ref="A71:A102" si="2">IF(B71="","","SUR-"&amp;TEXT(ROW()-6,"000"))</f>
        <v/>
      </c>
      <c r="B71" s="22"/>
      <c r="C71" s="21"/>
      <c r="D71" s="25" t="str">
        <f>IF(C71="","",IFERROR(VLOOKUP(C71,'06_Asset_Components'!$A$7:$AV$206,3,FALSE),""))</f>
        <v/>
      </c>
      <c r="E71" s="25" t="str">
        <f>IF(C71="","",IFERROR(VLOOKUP(C71,'06_Asset_Components'!$A$7:$AV$206,7,FALSE),""))</f>
        <v/>
      </c>
      <c r="F71" s="25" t="str">
        <f>IF(C71="","",IFERROR(VLOOKUP(C71,'06_Asset_Components'!$A$7:$AV$206,8,FALSE),""))</f>
        <v/>
      </c>
      <c r="G71" s="25" t="str">
        <f>IF(C71="","",IFERROR(VLOOKUP(C71,'06_Asset_Components'!$A$7:$AV$206,6,FALSE),""))</f>
        <v/>
      </c>
      <c r="H71" s="21"/>
      <c r="I71" s="21"/>
      <c r="J71" s="21"/>
      <c r="K71" s="21"/>
      <c r="L71" s="21"/>
      <c r="M71" s="21"/>
      <c r="N71" s="21"/>
      <c r="O71" s="21"/>
      <c r="P71" s="23"/>
      <c r="Q71" s="21"/>
      <c r="R71" s="21"/>
      <c r="S71" s="21"/>
      <c r="T71" s="22"/>
      <c r="U71" s="22"/>
      <c r="V71" s="21"/>
      <c r="W71" s="21"/>
      <c r="X71" s="21"/>
    </row>
    <row r="72" spans="1:24">
      <c r="A72" s="25" t="str">
        <f t="shared" si="2"/>
        <v/>
      </c>
      <c r="B72" s="22"/>
      <c r="C72" s="21"/>
      <c r="D72" s="25" t="str">
        <f>IF(C72="","",IFERROR(VLOOKUP(C72,'06_Asset_Components'!$A$7:$AV$206,3,FALSE),""))</f>
        <v/>
      </c>
      <c r="E72" s="25" t="str">
        <f>IF(C72="","",IFERROR(VLOOKUP(C72,'06_Asset_Components'!$A$7:$AV$206,7,FALSE),""))</f>
        <v/>
      </c>
      <c r="F72" s="25" t="str">
        <f>IF(C72="","",IFERROR(VLOOKUP(C72,'06_Asset_Components'!$A$7:$AV$206,8,FALSE),""))</f>
        <v/>
      </c>
      <c r="G72" s="25" t="str">
        <f>IF(C72="","",IFERROR(VLOOKUP(C72,'06_Asset_Components'!$A$7:$AV$206,6,FALSE),""))</f>
        <v/>
      </c>
      <c r="H72" s="21"/>
      <c r="I72" s="21"/>
      <c r="J72" s="21"/>
      <c r="K72" s="21"/>
      <c r="L72" s="21"/>
      <c r="M72" s="21"/>
      <c r="N72" s="21"/>
      <c r="O72" s="21"/>
      <c r="P72" s="23"/>
      <c r="Q72" s="21"/>
      <c r="R72" s="21"/>
      <c r="S72" s="21"/>
      <c r="T72" s="22"/>
      <c r="U72" s="22"/>
      <c r="V72" s="21"/>
      <c r="W72" s="21"/>
      <c r="X72" s="21"/>
    </row>
    <row r="73" spans="1:24">
      <c r="A73" s="25" t="str">
        <f t="shared" si="2"/>
        <v/>
      </c>
      <c r="B73" s="22"/>
      <c r="C73" s="21"/>
      <c r="D73" s="25" t="str">
        <f>IF(C73="","",IFERROR(VLOOKUP(C73,'06_Asset_Components'!$A$7:$AV$206,3,FALSE),""))</f>
        <v/>
      </c>
      <c r="E73" s="25" t="str">
        <f>IF(C73="","",IFERROR(VLOOKUP(C73,'06_Asset_Components'!$A$7:$AV$206,7,FALSE),""))</f>
        <v/>
      </c>
      <c r="F73" s="25" t="str">
        <f>IF(C73="","",IFERROR(VLOOKUP(C73,'06_Asset_Components'!$A$7:$AV$206,8,FALSE),""))</f>
        <v/>
      </c>
      <c r="G73" s="25" t="str">
        <f>IF(C73="","",IFERROR(VLOOKUP(C73,'06_Asset_Components'!$A$7:$AV$206,6,FALSE),""))</f>
        <v/>
      </c>
      <c r="H73" s="21"/>
      <c r="I73" s="21"/>
      <c r="J73" s="21"/>
      <c r="K73" s="21"/>
      <c r="L73" s="21"/>
      <c r="M73" s="21"/>
      <c r="N73" s="21"/>
      <c r="O73" s="21"/>
      <c r="P73" s="23"/>
      <c r="Q73" s="21"/>
      <c r="R73" s="21"/>
      <c r="S73" s="21"/>
      <c r="T73" s="22"/>
      <c r="U73" s="22"/>
      <c r="V73" s="21"/>
      <c r="W73" s="21"/>
      <c r="X73" s="21"/>
    </row>
    <row r="74" spans="1:24">
      <c r="A74" s="25" t="str">
        <f t="shared" si="2"/>
        <v/>
      </c>
      <c r="B74" s="22"/>
      <c r="C74" s="21"/>
      <c r="D74" s="25" t="str">
        <f>IF(C74="","",IFERROR(VLOOKUP(C74,'06_Asset_Components'!$A$7:$AV$206,3,FALSE),""))</f>
        <v/>
      </c>
      <c r="E74" s="25" t="str">
        <f>IF(C74="","",IFERROR(VLOOKUP(C74,'06_Asset_Components'!$A$7:$AV$206,7,FALSE),""))</f>
        <v/>
      </c>
      <c r="F74" s="25" t="str">
        <f>IF(C74="","",IFERROR(VLOOKUP(C74,'06_Asset_Components'!$A$7:$AV$206,8,FALSE),""))</f>
        <v/>
      </c>
      <c r="G74" s="25" t="str">
        <f>IF(C74="","",IFERROR(VLOOKUP(C74,'06_Asset_Components'!$A$7:$AV$206,6,FALSE),""))</f>
        <v/>
      </c>
      <c r="H74" s="21"/>
      <c r="I74" s="21"/>
      <c r="J74" s="21"/>
      <c r="K74" s="21"/>
      <c r="L74" s="21"/>
      <c r="M74" s="21"/>
      <c r="N74" s="21"/>
      <c r="O74" s="21"/>
      <c r="P74" s="23"/>
      <c r="Q74" s="21"/>
      <c r="R74" s="21"/>
      <c r="S74" s="21"/>
      <c r="T74" s="22"/>
      <c r="U74" s="22"/>
      <c r="V74" s="21"/>
      <c r="W74" s="21"/>
      <c r="X74" s="21"/>
    </row>
    <row r="75" spans="1:24">
      <c r="A75" s="25" t="str">
        <f t="shared" si="2"/>
        <v/>
      </c>
      <c r="B75" s="22"/>
      <c r="C75" s="21"/>
      <c r="D75" s="25" t="str">
        <f>IF(C75="","",IFERROR(VLOOKUP(C75,'06_Asset_Components'!$A$7:$AV$206,3,FALSE),""))</f>
        <v/>
      </c>
      <c r="E75" s="25" t="str">
        <f>IF(C75="","",IFERROR(VLOOKUP(C75,'06_Asset_Components'!$A$7:$AV$206,7,FALSE),""))</f>
        <v/>
      </c>
      <c r="F75" s="25" t="str">
        <f>IF(C75="","",IFERROR(VLOOKUP(C75,'06_Asset_Components'!$A$7:$AV$206,8,FALSE),""))</f>
        <v/>
      </c>
      <c r="G75" s="25" t="str">
        <f>IF(C75="","",IFERROR(VLOOKUP(C75,'06_Asset_Components'!$A$7:$AV$206,6,FALSE),""))</f>
        <v/>
      </c>
      <c r="H75" s="21"/>
      <c r="I75" s="21"/>
      <c r="J75" s="21"/>
      <c r="K75" s="21"/>
      <c r="L75" s="21"/>
      <c r="M75" s="21"/>
      <c r="N75" s="21"/>
      <c r="O75" s="21"/>
      <c r="P75" s="23"/>
      <c r="Q75" s="21"/>
      <c r="R75" s="21"/>
      <c r="S75" s="21"/>
      <c r="T75" s="22"/>
      <c r="U75" s="22"/>
      <c r="V75" s="21"/>
      <c r="W75" s="21"/>
      <c r="X75" s="21"/>
    </row>
    <row r="76" spans="1:24">
      <c r="A76" s="25" t="str">
        <f t="shared" si="2"/>
        <v/>
      </c>
      <c r="B76" s="22"/>
      <c r="C76" s="21"/>
      <c r="D76" s="25" t="str">
        <f>IF(C76="","",IFERROR(VLOOKUP(C76,'06_Asset_Components'!$A$7:$AV$206,3,FALSE),""))</f>
        <v/>
      </c>
      <c r="E76" s="25" t="str">
        <f>IF(C76="","",IFERROR(VLOOKUP(C76,'06_Asset_Components'!$A$7:$AV$206,7,FALSE),""))</f>
        <v/>
      </c>
      <c r="F76" s="25" t="str">
        <f>IF(C76="","",IFERROR(VLOOKUP(C76,'06_Asset_Components'!$A$7:$AV$206,8,FALSE),""))</f>
        <v/>
      </c>
      <c r="G76" s="25" t="str">
        <f>IF(C76="","",IFERROR(VLOOKUP(C76,'06_Asset_Components'!$A$7:$AV$206,6,FALSE),""))</f>
        <v/>
      </c>
      <c r="H76" s="21"/>
      <c r="I76" s="21"/>
      <c r="J76" s="21"/>
      <c r="K76" s="21"/>
      <c r="L76" s="21"/>
      <c r="M76" s="21"/>
      <c r="N76" s="21"/>
      <c r="O76" s="21"/>
      <c r="P76" s="23"/>
      <c r="Q76" s="21"/>
      <c r="R76" s="21"/>
      <c r="S76" s="21"/>
      <c r="T76" s="22"/>
      <c r="U76" s="22"/>
      <c r="V76" s="21"/>
      <c r="W76" s="21"/>
      <c r="X76" s="21"/>
    </row>
    <row r="77" spans="1:24">
      <c r="A77" s="25" t="str">
        <f t="shared" si="2"/>
        <v/>
      </c>
      <c r="B77" s="22"/>
      <c r="C77" s="21"/>
      <c r="D77" s="25" t="str">
        <f>IF(C77="","",IFERROR(VLOOKUP(C77,'06_Asset_Components'!$A$7:$AV$206,3,FALSE),""))</f>
        <v/>
      </c>
      <c r="E77" s="25" t="str">
        <f>IF(C77="","",IFERROR(VLOOKUP(C77,'06_Asset_Components'!$A$7:$AV$206,7,FALSE),""))</f>
        <v/>
      </c>
      <c r="F77" s="25" t="str">
        <f>IF(C77="","",IFERROR(VLOOKUP(C77,'06_Asset_Components'!$A$7:$AV$206,8,FALSE),""))</f>
        <v/>
      </c>
      <c r="G77" s="25" t="str">
        <f>IF(C77="","",IFERROR(VLOOKUP(C77,'06_Asset_Components'!$A$7:$AV$206,6,FALSE),""))</f>
        <v/>
      </c>
      <c r="H77" s="21"/>
      <c r="I77" s="21"/>
      <c r="J77" s="21"/>
      <c r="K77" s="21"/>
      <c r="L77" s="21"/>
      <c r="M77" s="21"/>
      <c r="N77" s="21"/>
      <c r="O77" s="21"/>
      <c r="P77" s="23"/>
      <c r="Q77" s="21"/>
      <c r="R77" s="21"/>
      <c r="S77" s="21"/>
      <c r="T77" s="22"/>
      <c r="U77" s="22"/>
      <c r="V77" s="21"/>
      <c r="W77" s="21"/>
      <c r="X77" s="21"/>
    </row>
    <row r="78" spans="1:24">
      <c r="A78" s="25" t="str">
        <f t="shared" si="2"/>
        <v/>
      </c>
      <c r="B78" s="22"/>
      <c r="C78" s="21"/>
      <c r="D78" s="25" t="str">
        <f>IF(C78="","",IFERROR(VLOOKUP(C78,'06_Asset_Components'!$A$7:$AV$206,3,FALSE),""))</f>
        <v/>
      </c>
      <c r="E78" s="25" t="str">
        <f>IF(C78="","",IFERROR(VLOOKUP(C78,'06_Asset_Components'!$A$7:$AV$206,7,FALSE),""))</f>
        <v/>
      </c>
      <c r="F78" s="25" t="str">
        <f>IF(C78="","",IFERROR(VLOOKUP(C78,'06_Asset_Components'!$A$7:$AV$206,8,FALSE),""))</f>
        <v/>
      </c>
      <c r="G78" s="25" t="str">
        <f>IF(C78="","",IFERROR(VLOOKUP(C78,'06_Asset_Components'!$A$7:$AV$206,6,FALSE),""))</f>
        <v/>
      </c>
      <c r="H78" s="21"/>
      <c r="I78" s="21"/>
      <c r="J78" s="21"/>
      <c r="K78" s="21"/>
      <c r="L78" s="21"/>
      <c r="M78" s="21"/>
      <c r="N78" s="21"/>
      <c r="O78" s="21"/>
      <c r="P78" s="23"/>
      <c r="Q78" s="21"/>
      <c r="R78" s="21"/>
      <c r="S78" s="21"/>
      <c r="T78" s="22"/>
      <c r="U78" s="22"/>
      <c r="V78" s="21"/>
      <c r="W78" s="21"/>
      <c r="X78" s="21"/>
    </row>
    <row r="79" spans="1:24">
      <c r="A79" s="25" t="str">
        <f t="shared" si="2"/>
        <v/>
      </c>
      <c r="B79" s="22"/>
      <c r="C79" s="21"/>
      <c r="D79" s="25" t="str">
        <f>IF(C79="","",IFERROR(VLOOKUP(C79,'06_Asset_Components'!$A$7:$AV$206,3,FALSE),""))</f>
        <v/>
      </c>
      <c r="E79" s="25" t="str">
        <f>IF(C79="","",IFERROR(VLOOKUP(C79,'06_Asset_Components'!$A$7:$AV$206,7,FALSE),""))</f>
        <v/>
      </c>
      <c r="F79" s="25" t="str">
        <f>IF(C79="","",IFERROR(VLOOKUP(C79,'06_Asset_Components'!$A$7:$AV$206,8,FALSE),""))</f>
        <v/>
      </c>
      <c r="G79" s="25" t="str">
        <f>IF(C79="","",IFERROR(VLOOKUP(C79,'06_Asset_Components'!$A$7:$AV$206,6,FALSE),""))</f>
        <v/>
      </c>
      <c r="H79" s="21"/>
      <c r="I79" s="21"/>
      <c r="J79" s="21"/>
      <c r="K79" s="21"/>
      <c r="L79" s="21"/>
      <c r="M79" s="21"/>
      <c r="N79" s="21"/>
      <c r="O79" s="21"/>
      <c r="P79" s="23"/>
      <c r="Q79" s="21"/>
      <c r="R79" s="21"/>
      <c r="S79" s="21"/>
      <c r="T79" s="22"/>
      <c r="U79" s="22"/>
      <c r="V79" s="21"/>
      <c r="W79" s="21"/>
      <c r="X79" s="21"/>
    </row>
    <row r="80" spans="1:24">
      <c r="A80" s="25" t="str">
        <f t="shared" si="2"/>
        <v/>
      </c>
      <c r="B80" s="22"/>
      <c r="C80" s="21"/>
      <c r="D80" s="25" t="str">
        <f>IF(C80="","",IFERROR(VLOOKUP(C80,'06_Asset_Components'!$A$7:$AV$206,3,FALSE),""))</f>
        <v/>
      </c>
      <c r="E80" s="25" t="str">
        <f>IF(C80="","",IFERROR(VLOOKUP(C80,'06_Asset_Components'!$A$7:$AV$206,7,FALSE),""))</f>
        <v/>
      </c>
      <c r="F80" s="25" t="str">
        <f>IF(C80="","",IFERROR(VLOOKUP(C80,'06_Asset_Components'!$A$7:$AV$206,8,FALSE),""))</f>
        <v/>
      </c>
      <c r="G80" s="25" t="str">
        <f>IF(C80="","",IFERROR(VLOOKUP(C80,'06_Asset_Components'!$A$7:$AV$206,6,FALSE),""))</f>
        <v/>
      </c>
      <c r="H80" s="21"/>
      <c r="I80" s="21"/>
      <c r="J80" s="21"/>
      <c r="K80" s="21"/>
      <c r="L80" s="21"/>
      <c r="M80" s="21"/>
      <c r="N80" s="21"/>
      <c r="O80" s="21"/>
      <c r="P80" s="23"/>
      <c r="Q80" s="21"/>
      <c r="R80" s="21"/>
      <c r="S80" s="21"/>
      <c r="T80" s="22"/>
      <c r="U80" s="22"/>
      <c r="V80" s="21"/>
      <c r="W80" s="21"/>
      <c r="X80" s="21"/>
    </row>
    <row r="81" spans="1:24">
      <c r="A81" s="25" t="str">
        <f t="shared" si="2"/>
        <v/>
      </c>
      <c r="B81" s="22"/>
      <c r="C81" s="21"/>
      <c r="D81" s="25" t="str">
        <f>IF(C81="","",IFERROR(VLOOKUP(C81,'06_Asset_Components'!$A$7:$AV$206,3,FALSE),""))</f>
        <v/>
      </c>
      <c r="E81" s="25" t="str">
        <f>IF(C81="","",IFERROR(VLOOKUP(C81,'06_Asset_Components'!$A$7:$AV$206,7,FALSE),""))</f>
        <v/>
      </c>
      <c r="F81" s="25" t="str">
        <f>IF(C81="","",IFERROR(VLOOKUP(C81,'06_Asset_Components'!$A$7:$AV$206,8,FALSE),""))</f>
        <v/>
      </c>
      <c r="G81" s="25" t="str">
        <f>IF(C81="","",IFERROR(VLOOKUP(C81,'06_Asset_Components'!$A$7:$AV$206,6,FALSE),""))</f>
        <v/>
      </c>
      <c r="H81" s="21"/>
      <c r="I81" s="21"/>
      <c r="J81" s="21"/>
      <c r="K81" s="21"/>
      <c r="L81" s="21"/>
      <c r="M81" s="21"/>
      <c r="N81" s="21"/>
      <c r="O81" s="21"/>
      <c r="P81" s="23"/>
      <c r="Q81" s="21"/>
      <c r="R81" s="21"/>
      <c r="S81" s="21"/>
      <c r="T81" s="22"/>
      <c r="U81" s="22"/>
      <c r="V81" s="21"/>
      <c r="W81" s="21"/>
      <c r="X81" s="21"/>
    </row>
    <row r="82" spans="1:24">
      <c r="A82" s="25" t="str">
        <f t="shared" si="2"/>
        <v/>
      </c>
      <c r="B82" s="22"/>
      <c r="C82" s="21"/>
      <c r="D82" s="25" t="str">
        <f>IF(C82="","",IFERROR(VLOOKUP(C82,'06_Asset_Components'!$A$7:$AV$206,3,FALSE),""))</f>
        <v/>
      </c>
      <c r="E82" s="25" t="str">
        <f>IF(C82="","",IFERROR(VLOOKUP(C82,'06_Asset_Components'!$A$7:$AV$206,7,FALSE),""))</f>
        <v/>
      </c>
      <c r="F82" s="25" t="str">
        <f>IF(C82="","",IFERROR(VLOOKUP(C82,'06_Asset_Components'!$A$7:$AV$206,8,FALSE),""))</f>
        <v/>
      </c>
      <c r="G82" s="25" t="str">
        <f>IF(C82="","",IFERROR(VLOOKUP(C82,'06_Asset_Components'!$A$7:$AV$206,6,FALSE),""))</f>
        <v/>
      </c>
      <c r="H82" s="21"/>
      <c r="I82" s="21"/>
      <c r="J82" s="21"/>
      <c r="K82" s="21"/>
      <c r="L82" s="21"/>
      <c r="M82" s="21"/>
      <c r="N82" s="21"/>
      <c r="O82" s="21"/>
      <c r="P82" s="23"/>
      <c r="Q82" s="21"/>
      <c r="R82" s="21"/>
      <c r="S82" s="21"/>
      <c r="T82" s="22"/>
      <c r="U82" s="22"/>
      <c r="V82" s="21"/>
      <c r="W82" s="21"/>
      <c r="X82" s="21"/>
    </row>
    <row r="83" spans="1:24">
      <c r="A83" s="25" t="str">
        <f t="shared" si="2"/>
        <v/>
      </c>
      <c r="B83" s="22"/>
      <c r="C83" s="21"/>
      <c r="D83" s="25" t="str">
        <f>IF(C83="","",IFERROR(VLOOKUP(C83,'06_Asset_Components'!$A$7:$AV$206,3,FALSE),""))</f>
        <v/>
      </c>
      <c r="E83" s="25" t="str">
        <f>IF(C83="","",IFERROR(VLOOKUP(C83,'06_Asset_Components'!$A$7:$AV$206,7,FALSE),""))</f>
        <v/>
      </c>
      <c r="F83" s="25" t="str">
        <f>IF(C83="","",IFERROR(VLOOKUP(C83,'06_Asset_Components'!$A$7:$AV$206,8,FALSE),""))</f>
        <v/>
      </c>
      <c r="G83" s="25" t="str">
        <f>IF(C83="","",IFERROR(VLOOKUP(C83,'06_Asset_Components'!$A$7:$AV$206,6,FALSE),""))</f>
        <v/>
      </c>
      <c r="H83" s="21"/>
      <c r="I83" s="21"/>
      <c r="J83" s="21"/>
      <c r="K83" s="21"/>
      <c r="L83" s="21"/>
      <c r="M83" s="21"/>
      <c r="N83" s="21"/>
      <c r="O83" s="21"/>
      <c r="P83" s="23"/>
      <c r="Q83" s="21"/>
      <c r="R83" s="21"/>
      <c r="S83" s="21"/>
      <c r="T83" s="22"/>
      <c r="U83" s="22"/>
      <c r="V83" s="21"/>
      <c r="W83" s="21"/>
      <c r="X83" s="21"/>
    </row>
    <row r="84" spans="1:24">
      <c r="A84" s="25" t="str">
        <f t="shared" si="2"/>
        <v/>
      </c>
      <c r="B84" s="22"/>
      <c r="C84" s="21"/>
      <c r="D84" s="25" t="str">
        <f>IF(C84="","",IFERROR(VLOOKUP(C84,'06_Asset_Components'!$A$7:$AV$206,3,FALSE),""))</f>
        <v/>
      </c>
      <c r="E84" s="25" t="str">
        <f>IF(C84="","",IFERROR(VLOOKUP(C84,'06_Asset_Components'!$A$7:$AV$206,7,FALSE),""))</f>
        <v/>
      </c>
      <c r="F84" s="25" t="str">
        <f>IF(C84="","",IFERROR(VLOOKUP(C84,'06_Asset_Components'!$A$7:$AV$206,8,FALSE),""))</f>
        <v/>
      </c>
      <c r="G84" s="25" t="str">
        <f>IF(C84="","",IFERROR(VLOOKUP(C84,'06_Asset_Components'!$A$7:$AV$206,6,FALSE),""))</f>
        <v/>
      </c>
      <c r="H84" s="21"/>
      <c r="I84" s="21"/>
      <c r="J84" s="21"/>
      <c r="K84" s="21"/>
      <c r="L84" s="21"/>
      <c r="M84" s="21"/>
      <c r="N84" s="21"/>
      <c r="O84" s="21"/>
      <c r="P84" s="23"/>
      <c r="Q84" s="21"/>
      <c r="R84" s="21"/>
      <c r="S84" s="21"/>
      <c r="T84" s="22"/>
      <c r="U84" s="22"/>
      <c r="V84" s="21"/>
      <c r="W84" s="21"/>
      <c r="X84" s="21"/>
    </row>
    <row r="85" spans="1:24">
      <c r="A85" s="25" t="str">
        <f t="shared" si="2"/>
        <v/>
      </c>
      <c r="B85" s="22"/>
      <c r="C85" s="21"/>
      <c r="D85" s="25" t="str">
        <f>IF(C85="","",IFERROR(VLOOKUP(C85,'06_Asset_Components'!$A$7:$AV$206,3,FALSE),""))</f>
        <v/>
      </c>
      <c r="E85" s="25" t="str">
        <f>IF(C85="","",IFERROR(VLOOKUP(C85,'06_Asset_Components'!$A$7:$AV$206,7,FALSE),""))</f>
        <v/>
      </c>
      <c r="F85" s="25" t="str">
        <f>IF(C85="","",IFERROR(VLOOKUP(C85,'06_Asset_Components'!$A$7:$AV$206,8,FALSE),""))</f>
        <v/>
      </c>
      <c r="G85" s="25" t="str">
        <f>IF(C85="","",IFERROR(VLOOKUP(C85,'06_Asset_Components'!$A$7:$AV$206,6,FALSE),""))</f>
        <v/>
      </c>
      <c r="H85" s="21"/>
      <c r="I85" s="21"/>
      <c r="J85" s="21"/>
      <c r="K85" s="21"/>
      <c r="L85" s="21"/>
      <c r="M85" s="21"/>
      <c r="N85" s="21"/>
      <c r="O85" s="21"/>
      <c r="P85" s="23"/>
      <c r="Q85" s="21"/>
      <c r="R85" s="21"/>
      <c r="S85" s="21"/>
      <c r="T85" s="22"/>
      <c r="U85" s="22"/>
      <c r="V85" s="21"/>
      <c r="W85" s="21"/>
      <c r="X85" s="21"/>
    </row>
    <row r="86" spans="1:24">
      <c r="A86" s="25" t="str">
        <f t="shared" si="2"/>
        <v/>
      </c>
      <c r="B86" s="22"/>
      <c r="C86" s="21"/>
      <c r="D86" s="25" t="str">
        <f>IF(C86="","",IFERROR(VLOOKUP(C86,'06_Asset_Components'!$A$7:$AV$206,3,FALSE),""))</f>
        <v/>
      </c>
      <c r="E86" s="25" t="str">
        <f>IF(C86="","",IFERROR(VLOOKUP(C86,'06_Asset_Components'!$A$7:$AV$206,7,FALSE),""))</f>
        <v/>
      </c>
      <c r="F86" s="25" t="str">
        <f>IF(C86="","",IFERROR(VLOOKUP(C86,'06_Asset_Components'!$A$7:$AV$206,8,FALSE),""))</f>
        <v/>
      </c>
      <c r="G86" s="25" t="str">
        <f>IF(C86="","",IFERROR(VLOOKUP(C86,'06_Asset_Components'!$A$7:$AV$206,6,FALSE),""))</f>
        <v/>
      </c>
      <c r="H86" s="21"/>
      <c r="I86" s="21"/>
      <c r="J86" s="21"/>
      <c r="K86" s="21"/>
      <c r="L86" s="21"/>
      <c r="M86" s="21"/>
      <c r="N86" s="21"/>
      <c r="O86" s="21"/>
      <c r="P86" s="23"/>
      <c r="Q86" s="21"/>
      <c r="R86" s="21"/>
      <c r="S86" s="21"/>
      <c r="T86" s="22"/>
      <c r="U86" s="22"/>
      <c r="V86" s="21"/>
      <c r="W86" s="21"/>
      <c r="X86" s="21"/>
    </row>
    <row r="87" spans="1:24">
      <c r="A87" s="25" t="str">
        <f t="shared" si="2"/>
        <v/>
      </c>
      <c r="B87" s="22"/>
      <c r="C87" s="21"/>
      <c r="D87" s="25" t="str">
        <f>IF(C87="","",IFERROR(VLOOKUP(C87,'06_Asset_Components'!$A$7:$AV$206,3,FALSE),""))</f>
        <v/>
      </c>
      <c r="E87" s="25" t="str">
        <f>IF(C87="","",IFERROR(VLOOKUP(C87,'06_Asset_Components'!$A$7:$AV$206,7,FALSE),""))</f>
        <v/>
      </c>
      <c r="F87" s="25" t="str">
        <f>IF(C87="","",IFERROR(VLOOKUP(C87,'06_Asset_Components'!$A$7:$AV$206,8,FALSE),""))</f>
        <v/>
      </c>
      <c r="G87" s="25" t="str">
        <f>IF(C87="","",IFERROR(VLOOKUP(C87,'06_Asset_Components'!$A$7:$AV$206,6,FALSE),""))</f>
        <v/>
      </c>
      <c r="H87" s="21"/>
      <c r="I87" s="21"/>
      <c r="J87" s="21"/>
      <c r="K87" s="21"/>
      <c r="L87" s="21"/>
      <c r="M87" s="21"/>
      <c r="N87" s="21"/>
      <c r="O87" s="21"/>
      <c r="P87" s="23"/>
      <c r="Q87" s="21"/>
      <c r="R87" s="21"/>
      <c r="S87" s="21"/>
      <c r="T87" s="22"/>
      <c r="U87" s="22"/>
      <c r="V87" s="21"/>
      <c r="W87" s="21"/>
      <c r="X87" s="21"/>
    </row>
    <row r="88" spans="1:24">
      <c r="A88" s="25" t="str">
        <f t="shared" si="2"/>
        <v/>
      </c>
      <c r="B88" s="22"/>
      <c r="C88" s="21"/>
      <c r="D88" s="25" t="str">
        <f>IF(C88="","",IFERROR(VLOOKUP(C88,'06_Asset_Components'!$A$7:$AV$206,3,FALSE),""))</f>
        <v/>
      </c>
      <c r="E88" s="25" t="str">
        <f>IF(C88="","",IFERROR(VLOOKUP(C88,'06_Asset_Components'!$A$7:$AV$206,7,FALSE),""))</f>
        <v/>
      </c>
      <c r="F88" s="25" t="str">
        <f>IF(C88="","",IFERROR(VLOOKUP(C88,'06_Asset_Components'!$A$7:$AV$206,8,FALSE),""))</f>
        <v/>
      </c>
      <c r="G88" s="25" t="str">
        <f>IF(C88="","",IFERROR(VLOOKUP(C88,'06_Asset_Components'!$A$7:$AV$206,6,FALSE),""))</f>
        <v/>
      </c>
      <c r="H88" s="21"/>
      <c r="I88" s="21"/>
      <c r="J88" s="21"/>
      <c r="K88" s="21"/>
      <c r="L88" s="21"/>
      <c r="M88" s="21"/>
      <c r="N88" s="21"/>
      <c r="O88" s="21"/>
      <c r="P88" s="23"/>
      <c r="Q88" s="21"/>
      <c r="R88" s="21"/>
      <c r="S88" s="21"/>
      <c r="T88" s="22"/>
      <c r="U88" s="22"/>
      <c r="V88" s="21"/>
      <c r="W88" s="21"/>
      <c r="X88" s="21"/>
    </row>
    <row r="89" spans="1:24">
      <c r="A89" s="25" t="str">
        <f t="shared" si="2"/>
        <v/>
      </c>
      <c r="B89" s="22"/>
      <c r="C89" s="21"/>
      <c r="D89" s="25" t="str">
        <f>IF(C89="","",IFERROR(VLOOKUP(C89,'06_Asset_Components'!$A$7:$AV$206,3,FALSE),""))</f>
        <v/>
      </c>
      <c r="E89" s="25" t="str">
        <f>IF(C89="","",IFERROR(VLOOKUP(C89,'06_Asset_Components'!$A$7:$AV$206,7,FALSE),""))</f>
        <v/>
      </c>
      <c r="F89" s="25" t="str">
        <f>IF(C89="","",IFERROR(VLOOKUP(C89,'06_Asset_Components'!$A$7:$AV$206,8,FALSE),""))</f>
        <v/>
      </c>
      <c r="G89" s="25" t="str">
        <f>IF(C89="","",IFERROR(VLOOKUP(C89,'06_Asset_Components'!$A$7:$AV$206,6,FALSE),""))</f>
        <v/>
      </c>
      <c r="H89" s="21"/>
      <c r="I89" s="21"/>
      <c r="J89" s="21"/>
      <c r="K89" s="21"/>
      <c r="L89" s="21"/>
      <c r="M89" s="21"/>
      <c r="N89" s="21"/>
      <c r="O89" s="21"/>
      <c r="P89" s="23"/>
      <c r="Q89" s="21"/>
      <c r="R89" s="21"/>
      <c r="S89" s="21"/>
      <c r="T89" s="22"/>
      <c r="U89" s="22"/>
      <c r="V89" s="21"/>
      <c r="W89" s="21"/>
      <c r="X89" s="21"/>
    </row>
    <row r="90" spans="1:24">
      <c r="A90" s="25" t="str">
        <f t="shared" si="2"/>
        <v/>
      </c>
      <c r="B90" s="22"/>
      <c r="C90" s="21"/>
      <c r="D90" s="25" t="str">
        <f>IF(C90="","",IFERROR(VLOOKUP(C90,'06_Asset_Components'!$A$7:$AV$206,3,FALSE),""))</f>
        <v/>
      </c>
      <c r="E90" s="25" t="str">
        <f>IF(C90="","",IFERROR(VLOOKUP(C90,'06_Asset_Components'!$A$7:$AV$206,7,FALSE),""))</f>
        <v/>
      </c>
      <c r="F90" s="25" t="str">
        <f>IF(C90="","",IFERROR(VLOOKUP(C90,'06_Asset_Components'!$A$7:$AV$206,8,FALSE),""))</f>
        <v/>
      </c>
      <c r="G90" s="25" t="str">
        <f>IF(C90="","",IFERROR(VLOOKUP(C90,'06_Asset_Components'!$A$7:$AV$206,6,FALSE),""))</f>
        <v/>
      </c>
      <c r="H90" s="21"/>
      <c r="I90" s="21"/>
      <c r="J90" s="21"/>
      <c r="K90" s="21"/>
      <c r="L90" s="21"/>
      <c r="M90" s="21"/>
      <c r="N90" s="21"/>
      <c r="O90" s="21"/>
      <c r="P90" s="23"/>
      <c r="Q90" s="21"/>
      <c r="R90" s="21"/>
      <c r="S90" s="21"/>
      <c r="T90" s="22"/>
      <c r="U90" s="22"/>
      <c r="V90" s="21"/>
      <c r="W90" s="21"/>
      <c r="X90" s="21"/>
    </row>
    <row r="91" spans="1:24">
      <c r="A91" s="25" t="str">
        <f t="shared" si="2"/>
        <v/>
      </c>
      <c r="B91" s="22"/>
      <c r="C91" s="21"/>
      <c r="D91" s="25" t="str">
        <f>IF(C91="","",IFERROR(VLOOKUP(C91,'06_Asset_Components'!$A$7:$AV$206,3,FALSE),""))</f>
        <v/>
      </c>
      <c r="E91" s="25" t="str">
        <f>IF(C91="","",IFERROR(VLOOKUP(C91,'06_Asset_Components'!$A$7:$AV$206,7,FALSE),""))</f>
        <v/>
      </c>
      <c r="F91" s="25" t="str">
        <f>IF(C91="","",IFERROR(VLOOKUP(C91,'06_Asset_Components'!$A$7:$AV$206,8,FALSE),""))</f>
        <v/>
      </c>
      <c r="G91" s="25" t="str">
        <f>IF(C91="","",IFERROR(VLOOKUP(C91,'06_Asset_Components'!$A$7:$AV$206,6,FALSE),""))</f>
        <v/>
      </c>
      <c r="H91" s="21"/>
      <c r="I91" s="21"/>
      <c r="J91" s="21"/>
      <c r="K91" s="21"/>
      <c r="L91" s="21"/>
      <c r="M91" s="21"/>
      <c r="N91" s="21"/>
      <c r="O91" s="21"/>
      <c r="P91" s="23"/>
      <c r="Q91" s="21"/>
      <c r="R91" s="21"/>
      <c r="S91" s="21"/>
      <c r="T91" s="22"/>
      <c r="U91" s="22"/>
      <c r="V91" s="21"/>
      <c r="W91" s="21"/>
      <c r="X91" s="21"/>
    </row>
    <row r="92" spans="1:24">
      <c r="A92" s="25" t="str">
        <f t="shared" si="2"/>
        <v/>
      </c>
      <c r="B92" s="22"/>
      <c r="C92" s="21"/>
      <c r="D92" s="25" t="str">
        <f>IF(C92="","",IFERROR(VLOOKUP(C92,'06_Asset_Components'!$A$7:$AV$206,3,FALSE),""))</f>
        <v/>
      </c>
      <c r="E92" s="25" t="str">
        <f>IF(C92="","",IFERROR(VLOOKUP(C92,'06_Asset_Components'!$A$7:$AV$206,7,FALSE),""))</f>
        <v/>
      </c>
      <c r="F92" s="25" t="str">
        <f>IF(C92="","",IFERROR(VLOOKUP(C92,'06_Asset_Components'!$A$7:$AV$206,8,FALSE),""))</f>
        <v/>
      </c>
      <c r="G92" s="25" t="str">
        <f>IF(C92="","",IFERROR(VLOOKUP(C92,'06_Asset_Components'!$A$7:$AV$206,6,FALSE),""))</f>
        <v/>
      </c>
      <c r="H92" s="21"/>
      <c r="I92" s="21"/>
      <c r="J92" s="21"/>
      <c r="K92" s="21"/>
      <c r="L92" s="21"/>
      <c r="M92" s="21"/>
      <c r="N92" s="21"/>
      <c r="O92" s="21"/>
      <c r="P92" s="23"/>
      <c r="Q92" s="21"/>
      <c r="R92" s="21"/>
      <c r="S92" s="21"/>
      <c r="T92" s="22"/>
      <c r="U92" s="22"/>
      <c r="V92" s="21"/>
      <c r="W92" s="21"/>
      <c r="X92" s="21"/>
    </row>
    <row r="93" spans="1:24">
      <c r="A93" s="25" t="str">
        <f t="shared" si="2"/>
        <v/>
      </c>
      <c r="B93" s="22"/>
      <c r="C93" s="21"/>
      <c r="D93" s="25" t="str">
        <f>IF(C93="","",IFERROR(VLOOKUP(C93,'06_Asset_Components'!$A$7:$AV$206,3,FALSE),""))</f>
        <v/>
      </c>
      <c r="E93" s="25" t="str">
        <f>IF(C93="","",IFERROR(VLOOKUP(C93,'06_Asset_Components'!$A$7:$AV$206,7,FALSE),""))</f>
        <v/>
      </c>
      <c r="F93" s="25" t="str">
        <f>IF(C93="","",IFERROR(VLOOKUP(C93,'06_Asset_Components'!$A$7:$AV$206,8,FALSE),""))</f>
        <v/>
      </c>
      <c r="G93" s="25" t="str">
        <f>IF(C93="","",IFERROR(VLOOKUP(C93,'06_Asset_Components'!$A$7:$AV$206,6,FALSE),""))</f>
        <v/>
      </c>
      <c r="H93" s="21"/>
      <c r="I93" s="21"/>
      <c r="J93" s="21"/>
      <c r="K93" s="21"/>
      <c r="L93" s="21"/>
      <c r="M93" s="21"/>
      <c r="N93" s="21"/>
      <c r="O93" s="21"/>
      <c r="P93" s="23"/>
      <c r="Q93" s="21"/>
      <c r="R93" s="21"/>
      <c r="S93" s="21"/>
      <c r="T93" s="22"/>
      <c r="U93" s="22"/>
      <c r="V93" s="21"/>
      <c r="W93" s="21"/>
      <c r="X93" s="21"/>
    </row>
    <row r="94" spans="1:24">
      <c r="A94" s="25" t="str">
        <f t="shared" si="2"/>
        <v/>
      </c>
      <c r="B94" s="22"/>
      <c r="C94" s="21"/>
      <c r="D94" s="25" t="str">
        <f>IF(C94="","",IFERROR(VLOOKUP(C94,'06_Asset_Components'!$A$7:$AV$206,3,FALSE),""))</f>
        <v/>
      </c>
      <c r="E94" s="25" t="str">
        <f>IF(C94="","",IFERROR(VLOOKUP(C94,'06_Asset_Components'!$A$7:$AV$206,7,FALSE),""))</f>
        <v/>
      </c>
      <c r="F94" s="25" t="str">
        <f>IF(C94="","",IFERROR(VLOOKUP(C94,'06_Asset_Components'!$A$7:$AV$206,8,FALSE),""))</f>
        <v/>
      </c>
      <c r="G94" s="25" t="str">
        <f>IF(C94="","",IFERROR(VLOOKUP(C94,'06_Asset_Components'!$A$7:$AV$206,6,FALSE),""))</f>
        <v/>
      </c>
      <c r="H94" s="21"/>
      <c r="I94" s="21"/>
      <c r="J94" s="21"/>
      <c r="K94" s="21"/>
      <c r="L94" s="21"/>
      <c r="M94" s="21"/>
      <c r="N94" s="21"/>
      <c r="O94" s="21"/>
      <c r="P94" s="23"/>
      <c r="Q94" s="21"/>
      <c r="R94" s="21"/>
      <c r="S94" s="21"/>
      <c r="T94" s="22"/>
      <c r="U94" s="22"/>
      <c r="V94" s="21"/>
      <c r="W94" s="21"/>
      <c r="X94" s="21"/>
    </row>
    <row r="95" spans="1:24">
      <c r="A95" s="25" t="str">
        <f t="shared" si="2"/>
        <v/>
      </c>
      <c r="B95" s="22"/>
      <c r="C95" s="21"/>
      <c r="D95" s="25" t="str">
        <f>IF(C95="","",IFERROR(VLOOKUP(C95,'06_Asset_Components'!$A$7:$AV$206,3,FALSE),""))</f>
        <v/>
      </c>
      <c r="E95" s="25" t="str">
        <f>IF(C95="","",IFERROR(VLOOKUP(C95,'06_Asset_Components'!$A$7:$AV$206,7,FALSE),""))</f>
        <v/>
      </c>
      <c r="F95" s="25" t="str">
        <f>IF(C95="","",IFERROR(VLOOKUP(C95,'06_Asset_Components'!$A$7:$AV$206,8,FALSE),""))</f>
        <v/>
      </c>
      <c r="G95" s="25" t="str">
        <f>IF(C95="","",IFERROR(VLOOKUP(C95,'06_Asset_Components'!$A$7:$AV$206,6,FALSE),""))</f>
        <v/>
      </c>
      <c r="H95" s="21"/>
      <c r="I95" s="21"/>
      <c r="J95" s="21"/>
      <c r="K95" s="21"/>
      <c r="L95" s="21"/>
      <c r="M95" s="21"/>
      <c r="N95" s="21"/>
      <c r="O95" s="21"/>
      <c r="P95" s="23"/>
      <c r="Q95" s="21"/>
      <c r="R95" s="21"/>
      <c r="S95" s="21"/>
      <c r="T95" s="22"/>
      <c r="U95" s="22"/>
      <c r="V95" s="21"/>
      <c r="W95" s="21"/>
      <c r="X95" s="21"/>
    </row>
    <row r="96" spans="1:24">
      <c r="A96" s="25" t="str">
        <f t="shared" si="2"/>
        <v/>
      </c>
      <c r="B96" s="22"/>
      <c r="C96" s="21"/>
      <c r="D96" s="25" t="str">
        <f>IF(C96="","",IFERROR(VLOOKUP(C96,'06_Asset_Components'!$A$7:$AV$206,3,FALSE),""))</f>
        <v/>
      </c>
      <c r="E96" s="25" t="str">
        <f>IF(C96="","",IFERROR(VLOOKUP(C96,'06_Asset_Components'!$A$7:$AV$206,7,FALSE),""))</f>
        <v/>
      </c>
      <c r="F96" s="25" t="str">
        <f>IF(C96="","",IFERROR(VLOOKUP(C96,'06_Asset_Components'!$A$7:$AV$206,8,FALSE),""))</f>
        <v/>
      </c>
      <c r="G96" s="25" t="str">
        <f>IF(C96="","",IFERROR(VLOOKUP(C96,'06_Asset_Components'!$A$7:$AV$206,6,FALSE),""))</f>
        <v/>
      </c>
      <c r="H96" s="21"/>
      <c r="I96" s="21"/>
      <c r="J96" s="21"/>
      <c r="K96" s="21"/>
      <c r="L96" s="21"/>
      <c r="M96" s="21"/>
      <c r="N96" s="21"/>
      <c r="O96" s="21"/>
      <c r="P96" s="23"/>
      <c r="Q96" s="21"/>
      <c r="R96" s="21"/>
      <c r="S96" s="21"/>
      <c r="T96" s="22"/>
      <c r="U96" s="22"/>
      <c r="V96" s="21"/>
      <c r="W96" s="21"/>
      <c r="X96" s="21"/>
    </row>
    <row r="97" spans="1:24">
      <c r="A97" s="25" t="str">
        <f t="shared" si="2"/>
        <v/>
      </c>
      <c r="B97" s="22"/>
      <c r="C97" s="21"/>
      <c r="D97" s="25" t="str">
        <f>IF(C97="","",IFERROR(VLOOKUP(C97,'06_Asset_Components'!$A$7:$AV$206,3,FALSE),""))</f>
        <v/>
      </c>
      <c r="E97" s="25" t="str">
        <f>IF(C97="","",IFERROR(VLOOKUP(C97,'06_Asset_Components'!$A$7:$AV$206,7,FALSE),""))</f>
        <v/>
      </c>
      <c r="F97" s="25" t="str">
        <f>IF(C97="","",IFERROR(VLOOKUP(C97,'06_Asset_Components'!$A$7:$AV$206,8,FALSE),""))</f>
        <v/>
      </c>
      <c r="G97" s="25" t="str">
        <f>IF(C97="","",IFERROR(VLOOKUP(C97,'06_Asset_Components'!$A$7:$AV$206,6,FALSE),""))</f>
        <v/>
      </c>
      <c r="H97" s="21"/>
      <c r="I97" s="21"/>
      <c r="J97" s="21"/>
      <c r="K97" s="21"/>
      <c r="L97" s="21"/>
      <c r="M97" s="21"/>
      <c r="N97" s="21"/>
      <c r="O97" s="21"/>
      <c r="P97" s="23"/>
      <c r="Q97" s="21"/>
      <c r="R97" s="21"/>
      <c r="S97" s="21"/>
      <c r="T97" s="22"/>
      <c r="U97" s="22"/>
      <c r="V97" s="21"/>
      <c r="W97" s="21"/>
      <c r="X97" s="21"/>
    </row>
    <row r="98" spans="1:24">
      <c r="A98" s="25" t="str">
        <f t="shared" si="2"/>
        <v/>
      </c>
      <c r="B98" s="22"/>
      <c r="C98" s="21"/>
      <c r="D98" s="25" t="str">
        <f>IF(C98="","",IFERROR(VLOOKUP(C98,'06_Asset_Components'!$A$7:$AV$206,3,FALSE),""))</f>
        <v/>
      </c>
      <c r="E98" s="25" t="str">
        <f>IF(C98="","",IFERROR(VLOOKUP(C98,'06_Asset_Components'!$A$7:$AV$206,7,FALSE),""))</f>
        <v/>
      </c>
      <c r="F98" s="25" t="str">
        <f>IF(C98="","",IFERROR(VLOOKUP(C98,'06_Asset_Components'!$A$7:$AV$206,8,FALSE),""))</f>
        <v/>
      </c>
      <c r="G98" s="25" t="str">
        <f>IF(C98="","",IFERROR(VLOOKUP(C98,'06_Asset_Components'!$A$7:$AV$206,6,FALSE),""))</f>
        <v/>
      </c>
      <c r="H98" s="21"/>
      <c r="I98" s="21"/>
      <c r="J98" s="21"/>
      <c r="K98" s="21"/>
      <c r="L98" s="21"/>
      <c r="M98" s="21"/>
      <c r="N98" s="21"/>
      <c r="O98" s="21"/>
      <c r="P98" s="23"/>
      <c r="Q98" s="21"/>
      <c r="R98" s="21"/>
      <c r="S98" s="21"/>
      <c r="T98" s="22"/>
      <c r="U98" s="22"/>
      <c r="V98" s="21"/>
      <c r="W98" s="21"/>
      <c r="X98" s="21"/>
    </row>
    <row r="99" spans="1:24">
      <c r="A99" s="25" t="str">
        <f t="shared" si="2"/>
        <v/>
      </c>
      <c r="B99" s="22"/>
      <c r="C99" s="21"/>
      <c r="D99" s="25" t="str">
        <f>IF(C99="","",IFERROR(VLOOKUP(C99,'06_Asset_Components'!$A$7:$AV$206,3,FALSE),""))</f>
        <v/>
      </c>
      <c r="E99" s="25" t="str">
        <f>IF(C99="","",IFERROR(VLOOKUP(C99,'06_Asset_Components'!$A$7:$AV$206,7,FALSE),""))</f>
        <v/>
      </c>
      <c r="F99" s="25" t="str">
        <f>IF(C99="","",IFERROR(VLOOKUP(C99,'06_Asset_Components'!$A$7:$AV$206,8,FALSE),""))</f>
        <v/>
      </c>
      <c r="G99" s="25" t="str">
        <f>IF(C99="","",IFERROR(VLOOKUP(C99,'06_Asset_Components'!$A$7:$AV$206,6,FALSE),""))</f>
        <v/>
      </c>
      <c r="H99" s="21"/>
      <c r="I99" s="21"/>
      <c r="J99" s="21"/>
      <c r="K99" s="21"/>
      <c r="L99" s="21"/>
      <c r="M99" s="21"/>
      <c r="N99" s="21"/>
      <c r="O99" s="21"/>
      <c r="P99" s="23"/>
      <c r="Q99" s="21"/>
      <c r="R99" s="21"/>
      <c r="S99" s="21"/>
      <c r="T99" s="22"/>
      <c r="U99" s="22"/>
      <c r="V99" s="21"/>
      <c r="W99" s="21"/>
      <c r="X99" s="21"/>
    </row>
    <row r="100" spans="1:24">
      <c r="A100" s="25" t="str">
        <f t="shared" si="2"/>
        <v/>
      </c>
      <c r="B100" s="22"/>
      <c r="C100" s="21"/>
      <c r="D100" s="25" t="str">
        <f>IF(C100="","",IFERROR(VLOOKUP(C100,'06_Asset_Components'!$A$7:$AV$206,3,FALSE),""))</f>
        <v/>
      </c>
      <c r="E100" s="25" t="str">
        <f>IF(C100="","",IFERROR(VLOOKUP(C100,'06_Asset_Components'!$A$7:$AV$206,7,FALSE),""))</f>
        <v/>
      </c>
      <c r="F100" s="25" t="str">
        <f>IF(C100="","",IFERROR(VLOOKUP(C100,'06_Asset_Components'!$A$7:$AV$206,8,FALSE),""))</f>
        <v/>
      </c>
      <c r="G100" s="25" t="str">
        <f>IF(C100="","",IFERROR(VLOOKUP(C100,'06_Asset_Components'!$A$7:$AV$206,6,FALSE),""))</f>
        <v/>
      </c>
      <c r="H100" s="21"/>
      <c r="I100" s="21"/>
      <c r="J100" s="21"/>
      <c r="K100" s="21"/>
      <c r="L100" s="21"/>
      <c r="M100" s="21"/>
      <c r="N100" s="21"/>
      <c r="O100" s="21"/>
      <c r="P100" s="23"/>
      <c r="Q100" s="21"/>
      <c r="R100" s="21"/>
      <c r="S100" s="21"/>
      <c r="T100" s="22"/>
      <c r="U100" s="22"/>
      <c r="V100" s="21"/>
      <c r="W100" s="21"/>
      <c r="X100" s="21"/>
    </row>
    <row r="101" spans="1:24">
      <c r="A101" s="25" t="str">
        <f t="shared" si="2"/>
        <v/>
      </c>
      <c r="B101" s="22"/>
      <c r="C101" s="21"/>
      <c r="D101" s="25" t="str">
        <f>IF(C101="","",IFERROR(VLOOKUP(C101,'06_Asset_Components'!$A$7:$AV$206,3,FALSE),""))</f>
        <v/>
      </c>
      <c r="E101" s="25" t="str">
        <f>IF(C101="","",IFERROR(VLOOKUP(C101,'06_Asset_Components'!$A$7:$AV$206,7,FALSE),""))</f>
        <v/>
      </c>
      <c r="F101" s="25" t="str">
        <f>IF(C101="","",IFERROR(VLOOKUP(C101,'06_Asset_Components'!$A$7:$AV$206,8,FALSE),""))</f>
        <v/>
      </c>
      <c r="G101" s="25" t="str">
        <f>IF(C101="","",IFERROR(VLOOKUP(C101,'06_Asset_Components'!$A$7:$AV$206,6,FALSE),""))</f>
        <v/>
      </c>
      <c r="H101" s="21"/>
      <c r="I101" s="21"/>
      <c r="J101" s="21"/>
      <c r="K101" s="21"/>
      <c r="L101" s="21"/>
      <c r="M101" s="21"/>
      <c r="N101" s="21"/>
      <c r="O101" s="21"/>
      <c r="P101" s="23"/>
      <c r="Q101" s="21"/>
      <c r="R101" s="21"/>
      <c r="S101" s="21"/>
      <c r="T101" s="22"/>
      <c r="U101" s="22"/>
      <c r="V101" s="21"/>
      <c r="W101" s="21"/>
      <c r="X101" s="21"/>
    </row>
    <row r="102" spans="1:24">
      <c r="A102" s="25" t="str">
        <f t="shared" si="2"/>
        <v/>
      </c>
      <c r="B102" s="22"/>
      <c r="C102" s="21"/>
      <c r="D102" s="25" t="str">
        <f>IF(C102="","",IFERROR(VLOOKUP(C102,'06_Asset_Components'!$A$7:$AV$206,3,FALSE),""))</f>
        <v/>
      </c>
      <c r="E102" s="25" t="str">
        <f>IF(C102="","",IFERROR(VLOOKUP(C102,'06_Asset_Components'!$A$7:$AV$206,7,FALSE),""))</f>
        <v/>
      </c>
      <c r="F102" s="25" t="str">
        <f>IF(C102="","",IFERROR(VLOOKUP(C102,'06_Asset_Components'!$A$7:$AV$206,8,FALSE),""))</f>
        <v/>
      </c>
      <c r="G102" s="25" t="str">
        <f>IF(C102="","",IFERROR(VLOOKUP(C102,'06_Asset_Components'!$A$7:$AV$206,6,FALSE),""))</f>
        <v/>
      </c>
      <c r="H102" s="21"/>
      <c r="I102" s="21"/>
      <c r="J102" s="21"/>
      <c r="K102" s="21"/>
      <c r="L102" s="21"/>
      <c r="M102" s="21"/>
      <c r="N102" s="21"/>
      <c r="O102" s="21"/>
      <c r="P102" s="23"/>
      <c r="Q102" s="21"/>
      <c r="R102" s="21"/>
      <c r="S102" s="21"/>
      <c r="T102" s="22"/>
      <c r="U102" s="22"/>
      <c r="V102" s="21"/>
      <c r="W102" s="21"/>
      <c r="X102" s="21"/>
    </row>
    <row r="103" spans="1:24">
      <c r="A103" s="25" t="str">
        <f t="shared" ref="A103:A134" si="3">IF(B103="","","SUR-"&amp;TEXT(ROW()-6,"000"))</f>
        <v/>
      </c>
      <c r="B103" s="22"/>
      <c r="C103" s="21"/>
      <c r="D103" s="25" t="str">
        <f>IF(C103="","",IFERROR(VLOOKUP(C103,'06_Asset_Components'!$A$7:$AV$206,3,FALSE),""))</f>
        <v/>
      </c>
      <c r="E103" s="25" t="str">
        <f>IF(C103="","",IFERROR(VLOOKUP(C103,'06_Asset_Components'!$A$7:$AV$206,7,FALSE),""))</f>
        <v/>
      </c>
      <c r="F103" s="25" t="str">
        <f>IF(C103="","",IFERROR(VLOOKUP(C103,'06_Asset_Components'!$A$7:$AV$206,8,FALSE),""))</f>
        <v/>
      </c>
      <c r="G103" s="25" t="str">
        <f>IF(C103="","",IFERROR(VLOOKUP(C103,'06_Asset_Components'!$A$7:$AV$206,6,FALSE),""))</f>
        <v/>
      </c>
      <c r="H103" s="21"/>
      <c r="I103" s="21"/>
      <c r="J103" s="21"/>
      <c r="K103" s="21"/>
      <c r="L103" s="21"/>
      <c r="M103" s="21"/>
      <c r="N103" s="21"/>
      <c r="O103" s="21"/>
      <c r="P103" s="23"/>
      <c r="Q103" s="21"/>
      <c r="R103" s="21"/>
      <c r="S103" s="21"/>
      <c r="T103" s="22"/>
      <c r="U103" s="22"/>
      <c r="V103" s="21"/>
      <c r="W103" s="21"/>
      <c r="X103" s="21"/>
    </row>
    <row r="104" spans="1:24">
      <c r="A104" s="25" t="str">
        <f t="shared" si="3"/>
        <v/>
      </c>
      <c r="B104" s="22"/>
      <c r="C104" s="21"/>
      <c r="D104" s="25" t="str">
        <f>IF(C104="","",IFERROR(VLOOKUP(C104,'06_Asset_Components'!$A$7:$AV$206,3,FALSE),""))</f>
        <v/>
      </c>
      <c r="E104" s="25" t="str">
        <f>IF(C104="","",IFERROR(VLOOKUP(C104,'06_Asset_Components'!$A$7:$AV$206,7,FALSE),""))</f>
        <v/>
      </c>
      <c r="F104" s="25" t="str">
        <f>IF(C104="","",IFERROR(VLOOKUP(C104,'06_Asset_Components'!$A$7:$AV$206,8,FALSE),""))</f>
        <v/>
      </c>
      <c r="G104" s="25" t="str">
        <f>IF(C104="","",IFERROR(VLOOKUP(C104,'06_Asset_Components'!$A$7:$AV$206,6,FALSE),""))</f>
        <v/>
      </c>
      <c r="H104" s="21"/>
      <c r="I104" s="21"/>
      <c r="J104" s="21"/>
      <c r="K104" s="21"/>
      <c r="L104" s="21"/>
      <c r="M104" s="21"/>
      <c r="N104" s="21"/>
      <c r="O104" s="21"/>
      <c r="P104" s="23"/>
      <c r="Q104" s="21"/>
      <c r="R104" s="21"/>
      <c r="S104" s="21"/>
      <c r="T104" s="22"/>
      <c r="U104" s="22"/>
      <c r="V104" s="21"/>
      <c r="W104" s="21"/>
      <c r="X104" s="21"/>
    </row>
    <row r="105" spans="1:24">
      <c r="A105" s="25" t="str">
        <f t="shared" si="3"/>
        <v/>
      </c>
      <c r="B105" s="22"/>
      <c r="C105" s="21"/>
      <c r="D105" s="25" t="str">
        <f>IF(C105="","",IFERROR(VLOOKUP(C105,'06_Asset_Components'!$A$7:$AV$206,3,FALSE),""))</f>
        <v/>
      </c>
      <c r="E105" s="25" t="str">
        <f>IF(C105="","",IFERROR(VLOOKUP(C105,'06_Asset_Components'!$A$7:$AV$206,7,FALSE),""))</f>
        <v/>
      </c>
      <c r="F105" s="25" t="str">
        <f>IF(C105="","",IFERROR(VLOOKUP(C105,'06_Asset_Components'!$A$7:$AV$206,8,FALSE),""))</f>
        <v/>
      </c>
      <c r="G105" s="25" t="str">
        <f>IF(C105="","",IFERROR(VLOOKUP(C105,'06_Asset_Components'!$A$7:$AV$206,6,FALSE),""))</f>
        <v/>
      </c>
      <c r="H105" s="21"/>
      <c r="I105" s="21"/>
      <c r="J105" s="21"/>
      <c r="K105" s="21"/>
      <c r="L105" s="21"/>
      <c r="M105" s="21"/>
      <c r="N105" s="21"/>
      <c r="O105" s="21"/>
      <c r="P105" s="23"/>
      <c r="Q105" s="21"/>
      <c r="R105" s="21"/>
      <c r="S105" s="21"/>
      <c r="T105" s="22"/>
      <c r="U105" s="22"/>
      <c r="V105" s="21"/>
      <c r="W105" s="21"/>
      <c r="X105" s="21"/>
    </row>
    <row r="106" spans="1:24">
      <c r="A106" s="25" t="str">
        <f t="shared" si="3"/>
        <v/>
      </c>
      <c r="B106" s="22"/>
      <c r="C106" s="21"/>
      <c r="D106" s="25" t="str">
        <f>IF(C106="","",IFERROR(VLOOKUP(C106,'06_Asset_Components'!$A$7:$AV$206,3,FALSE),""))</f>
        <v/>
      </c>
      <c r="E106" s="25" t="str">
        <f>IF(C106="","",IFERROR(VLOOKUP(C106,'06_Asset_Components'!$A$7:$AV$206,7,FALSE),""))</f>
        <v/>
      </c>
      <c r="F106" s="25" t="str">
        <f>IF(C106="","",IFERROR(VLOOKUP(C106,'06_Asset_Components'!$A$7:$AV$206,8,FALSE),""))</f>
        <v/>
      </c>
      <c r="G106" s="25" t="str">
        <f>IF(C106="","",IFERROR(VLOOKUP(C106,'06_Asset_Components'!$A$7:$AV$206,6,FALSE),""))</f>
        <v/>
      </c>
      <c r="H106" s="21"/>
      <c r="I106" s="21"/>
      <c r="J106" s="21"/>
      <c r="K106" s="21"/>
      <c r="L106" s="21"/>
      <c r="M106" s="21"/>
      <c r="N106" s="21"/>
      <c r="O106" s="21"/>
      <c r="P106" s="23"/>
      <c r="Q106" s="21"/>
      <c r="R106" s="21"/>
      <c r="S106" s="21"/>
      <c r="T106" s="22"/>
      <c r="U106" s="22"/>
      <c r="V106" s="21"/>
      <c r="W106" s="21"/>
      <c r="X106" s="21"/>
    </row>
    <row r="107" spans="1:24">
      <c r="A107" s="25" t="str">
        <f t="shared" si="3"/>
        <v/>
      </c>
      <c r="B107" s="22"/>
      <c r="C107" s="21"/>
      <c r="D107" s="25" t="str">
        <f>IF(C107="","",IFERROR(VLOOKUP(C107,'06_Asset_Components'!$A$7:$AV$206,3,FALSE),""))</f>
        <v/>
      </c>
      <c r="E107" s="25" t="str">
        <f>IF(C107="","",IFERROR(VLOOKUP(C107,'06_Asset_Components'!$A$7:$AV$206,7,FALSE),""))</f>
        <v/>
      </c>
      <c r="F107" s="25" t="str">
        <f>IF(C107="","",IFERROR(VLOOKUP(C107,'06_Asset_Components'!$A$7:$AV$206,8,FALSE),""))</f>
        <v/>
      </c>
      <c r="G107" s="25" t="str">
        <f>IF(C107="","",IFERROR(VLOOKUP(C107,'06_Asset_Components'!$A$7:$AV$206,6,FALSE),""))</f>
        <v/>
      </c>
      <c r="H107" s="21"/>
      <c r="I107" s="21"/>
      <c r="J107" s="21"/>
      <c r="K107" s="21"/>
      <c r="L107" s="21"/>
      <c r="M107" s="21"/>
      <c r="N107" s="21"/>
      <c r="O107" s="21"/>
      <c r="P107" s="23"/>
      <c r="Q107" s="21"/>
      <c r="R107" s="21"/>
      <c r="S107" s="21"/>
      <c r="T107" s="22"/>
      <c r="U107" s="22"/>
      <c r="V107" s="21"/>
      <c r="W107" s="21"/>
      <c r="X107" s="21"/>
    </row>
    <row r="108" spans="1:24">
      <c r="A108" s="25" t="str">
        <f t="shared" si="3"/>
        <v/>
      </c>
      <c r="B108" s="22"/>
      <c r="C108" s="21"/>
      <c r="D108" s="25" t="str">
        <f>IF(C108="","",IFERROR(VLOOKUP(C108,'06_Asset_Components'!$A$7:$AV$206,3,FALSE),""))</f>
        <v/>
      </c>
      <c r="E108" s="25" t="str">
        <f>IF(C108="","",IFERROR(VLOOKUP(C108,'06_Asset_Components'!$A$7:$AV$206,7,FALSE),""))</f>
        <v/>
      </c>
      <c r="F108" s="25" t="str">
        <f>IF(C108="","",IFERROR(VLOOKUP(C108,'06_Asset_Components'!$A$7:$AV$206,8,FALSE),""))</f>
        <v/>
      </c>
      <c r="G108" s="25" t="str">
        <f>IF(C108="","",IFERROR(VLOOKUP(C108,'06_Asset_Components'!$A$7:$AV$206,6,FALSE),""))</f>
        <v/>
      </c>
      <c r="H108" s="21"/>
      <c r="I108" s="21"/>
      <c r="J108" s="21"/>
      <c r="K108" s="21"/>
      <c r="L108" s="21"/>
      <c r="M108" s="21"/>
      <c r="N108" s="21"/>
      <c r="O108" s="21"/>
      <c r="P108" s="23"/>
      <c r="Q108" s="21"/>
      <c r="R108" s="21"/>
      <c r="S108" s="21"/>
      <c r="T108" s="22"/>
      <c r="U108" s="22"/>
      <c r="V108" s="21"/>
      <c r="W108" s="21"/>
      <c r="X108" s="21"/>
    </row>
    <row r="109" spans="1:24">
      <c r="A109" s="25" t="str">
        <f t="shared" si="3"/>
        <v/>
      </c>
      <c r="B109" s="22"/>
      <c r="C109" s="21"/>
      <c r="D109" s="25" t="str">
        <f>IF(C109="","",IFERROR(VLOOKUP(C109,'06_Asset_Components'!$A$7:$AV$206,3,FALSE),""))</f>
        <v/>
      </c>
      <c r="E109" s="25" t="str">
        <f>IF(C109="","",IFERROR(VLOOKUP(C109,'06_Asset_Components'!$A$7:$AV$206,7,FALSE),""))</f>
        <v/>
      </c>
      <c r="F109" s="25" t="str">
        <f>IF(C109="","",IFERROR(VLOOKUP(C109,'06_Asset_Components'!$A$7:$AV$206,8,FALSE),""))</f>
        <v/>
      </c>
      <c r="G109" s="25" t="str">
        <f>IF(C109="","",IFERROR(VLOOKUP(C109,'06_Asset_Components'!$A$7:$AV$206,6,FALSE),""))</f>
        <v/>
      </c>
      <c r="H109" s="21"/>
      <c r="I109" s="21"/>
      <c r="J109" s="21"/>
      <c r="K109" s="21"/>
      <c r="L109" s="21"/>
      <c r="M109" s="21"/>
      <c r="N109" s="21"/>
      <c r="O109" s="21"/>
      <c r="P109" s="23"/>
      <c r="Q109" s="21"/>
      <c r="R109" s="21"/>
      <c r="S109" s="21"/>
      <c r="T109" s="22"/>
      <c r="U109" s="22"/>
      <c r="V109" s="21"/>
      <c r="W109" s="21"/>
      <c r="X109" s="21"/>
    </row>
    <row r="110" spans="1:24">
      <c r="A110" s="25" t="str">
        <f t="shared" si="3"/>
        <v/>
      </c>
      <c r="B110" s="22"/>
      <c r="C110" s="21"/>
      <c r="D110" s="25" t="str">
        <f>IF(C110="","",IFERROR(VLOOKUP(C110,'06_Asset_Components'!$A$7:$AV$206,3,FALSE),""))</f>
        <v/>
      </c>
      <c r="E110" s="25" t="str">
        <f>IF(C110="","",IFERROR(VLOOKUP(C110,'06_Asset_Components'!$A$7:$AV$206,7,FALSE),""))</f>
        <v/>
      </c>
      <c r="F110" s="25" t="str">
        <f>IF(C110="","",IFERROR(VLOOKUP(C110,'06_Asset_Components'!$A$7:$AV$206,8,FALSE),""))</f>
        <v/>
      </c>
      <c r="G110" s="25" t="str">
        <f>IF(C110="","",IFERROR(VLOOKUP(C110,'06_Asset_Components'!$A$7:$AV$206,6,FALSE),""))</f>
        <v/>
      </c>
      <c r="H110" s="21"/>
      <c r="I110" s="21"/>
      <c r="J110" s="21"/>
      <c r="K110" s="21"/>
      <c r="L110" s="21"/>
      <c r="M110" s="21"/>
      <c r="N110" s="21"/>
      <c r="O110" s="21"/>
      <c r="P110" s="23"/>
      <c r="Q110" s="21"/>
      <c r="R110" s="21"/>
      <c r="S110" s="21"/>
      <c r="T110" s="22"/>
      <c r="U110" s="22"/>
      <c r="V110" s="21"/>
      <c r="W110" s="21"/>
      <c r="X110" s="21"/>
    </row>
    <row r="111" spans="1:24">
      <c r="A111" s="25" t="str">
        <f t="shared" si="3"/>
        <v/>
      </c>
      <c r="B111" s="22"/>
      <c r="C111" s="21"/>
      <c r="D111" s="25" t="str">
        <f>IF(C111="","",IFERROR(VLOOKUP(C111,'06_Asset_Components'!$A$7:$AV$206,3,FALSE),""))</f>
        <v/>
      </c>
      <c r="E111" s="25" t="str">
        <f>IF(C111="","",IFERROR(VLOOKUP(C111,'06_Asset_Components'!$A$7:$AV$206,7,FALSE),""))</f>
        <v/>
      </c>
      <c r="F111" s="25" t="str">
        <f>IF(C111="","",IFERROR(VLOOKUP(C111,'06_Asset_Components'!$A$7:$AV$206,8,FALSE),""))</f>
        <v/>
      </c>
      <c r="G111" s="25" t="str">
        <f>IF(C111="","",IFERROR(VLOOKUP(C111,'06_Asset_Components'!$A$7:$AV$206,6,FALSE),""))</f>
        <v/>
      </c>
      <c r="H111" s="21"/>
      <c r="I111" s="21"/>
      <c r="J111" s="21"/>
      <c r="K111" s="21"/>
      <c r="L111" s="21"/>
      <c r="M111" s="21"/>
      <c r="N111" s="21"/>
      <c r="O111" s="21"/>
      <c r="P111" s="23"/>
      <c r="Q111" s="21"/>
      <c r="R111" s="21"/>
      <c r="S111" s="21"/>
      <c r="T111" s="22"/>
      <c r="U111" s="22"/>
      <c r="V111" s="21"/>
      <c r="W111" s="21"/>
      <c r="X111" s="21"/>
    </row>
    <row r="112" spans="1:24">
      <c r="A112" s="25" t="str">
        <f t="shared" si="3"/>
        <v/>
      </c>
      <c r="B112" s="22"/>
      <c r="C112" s="21"/>
      <c r="D112" s="25" t="str">
        <f>IF(C112="","",IFERROR(VLOOKUP(C112,'06_Asset_Components'!$A$7:$AV$206,3,FALSE),""))</f>
        <v/>
      </c>
      <c r="E112" s="25" t="str">
        <f>IF(C112="","",IFERROR(VLOOKUP(C112,'06_Asset_Components'!$A$7:$AV$206,7,FALSE),""))</f>
        <v/>
      </c>
      <c r="F112" s="25" t="str">
        <f>IF(C112="","",IFERROR(VLOOKUP(C112,'06_Asset_Components'!$A$7:$AV$206,8,FALSE),""))</f>
        <v/>
      </c>
      <c r="G112" s="25" t="str">
        <f>IF(C112="","",IFERROR(VLOOKUP(C112,'06_Asset_Components'!$A$7:$AV$206,6,FALSE),""))</f>
        <v/>
      </c>
      <c r="H112" s="21"/>
      <c r="I112" s="21"/>
      <c r="J112" s="21"/>
      <c r="K112" s="21"/>
      <c r="L112" s="21"/>
      <c r="M112" s="21"/>
      <c r="N112" s="21"/>
      <c r="O112" s="21"/>
      <c r="P112" s="23"/>
      <c r="Q112" s="21"/>
      <c r="R112" s="21"/>
      <c r="S112" s="21"/>
      <c r="T112" s="22"/>
      <c r="U112" s="22"/>
      <c r="V112" s="21"/>
      <c r="W112" s="21"/>
      <c r="X112" s="21"/>
    </row>
    <row r="113" spans="1:24">
      <c r="A113" s="25" t="str">
        <f t="shared" si="3"/>
        <v/>
      </c>
      <c r="B113" s="22"/>
      <c r="C113" s="21"/>
      <c r="D113" s="25" t="str">
        <f>IF(C113="","",IFERROR(VLOOKUP(C113,'06_Asset_Components'!$A$7:$AV$206,3,FALSE),""))</f>
        <v/>
      </c>
      <c r="E113" s="25" t="str">
        <f>IF(C113="","",IFERROR(VLOOKUP(C113,'06_Asset_Components'!$A$7:$AV$206,7,FALSE),""))</f>
        <v/>
      </c>
      <c r="F113" s="25" t="str">
        <f>IF(C113="","",IFERROR(VLOOKUP(C113,'06_Asset_Components'!$A$7:$AV$206,8,FALSE),""))</f>
        <v/>
      </c>
      <c r="G113" s="25" t="str">
        <f>IF(C113="","",IFERROR(VLOOKUP(C113,'06_Asset_Components'!$A$7:$AV$206,6,FALSE),""))</f>
        <v/>
      </c>
      <c r="H113" s="21"/>
      <c r="I113" s="21"/>
      <c r="J113" s="21"/>
      <c r="K113" s="21"/>
      <c r="L113" s="21"/>
      <c r="M113" s="21"/>
      <c r="N113" s="21"/>
      <c r="O113" s="21"/>
      <c r="P113" s="23"/>
      <c r="Q113" s="21"/>
      <c r="R113" s="21"/>
      <c r="S113" s="21"/>
      <c r="T113" s="22"/>
      <c r="U113" s="22"/>
      <c r="V113" s="21"/>
      <c r="W113" s="21"/>
      <c r="X113" s="21"/>
    </row>
    <row r="114" spans="1:24">
      <c r="A114" s="25" t="str">
        <f t="shared" si="3"/>
        <v/>
      </c>
      <c r="B114" s="22"/>
      <c r="C114" s="21"/>
      <c r="D114" s="25" t="str">
        <f>IF(C114="","",IFERROR(VLOOKUP(C114,'06_Asset_Components'!$A$7:$AV$206,3,FALSE),""))</f>
        <v/>
      </c>
      <c r="E114" s="25" t="str">
        <f>IF(C114="","",IFERROR(VLOOKUP(C114,'06_Asset_Components'!$A$7:$AV$206,7,FALSE),""))</f>
        <v/>
      </c>
      <c r="F114" s="25" t="str">
        <f>IF(C114="","",IFERROR(VLOOKUP(C114,'06_Asset_Components'!$A$7:$AV$206,8,FALSE),""))</f>
        <v/>
      </c>
      <c r="G114" s="25" t="str">
        <f>IF(C114="","",IFERROR(VLOOKUP(C114,'06_Asset_Components'!$A$7:$AV$206,6,FALSE),""))</f>
        <v/>
      </c>
      <c r="H114" s="21"/>
      <c r="I114" s="21"/>
      <c r="J114" s="21"/>
      <c r="K114" s="21"/>
      <c r="L114" s="21"/>
      <c r="M114" s="21"/>
      <c r="N114" s="21"/>
      <c r="O114" s="21"/>
      <c r="P114" s="23"/>
      <c r="Q114" s="21"/>
      <c r="R114" s="21"/>
      <c r="S114" s="21"/>
      <c r="T114" s="22"/>
      <c r="U114" s="22"/>
      <c r="V114" s="21"/>
      <c r="W114" s="21"/>
      <c r="X114" s="21"/>
    </row>
    <row r="115" spans="1:24">
      <c r="A115" s="25" t="str">
        <f t="shared" si="3"/>
        <v/>
      </c>
      <c r="B115" s="22"/>
      <c r="C115" s="21"/>
      <c r="D115" s="25" t="str">
        <f>IF(C115="","",IFERROR(VLOOKUP(C115,'06_Asset_Components'!$A$7:$AV$206,3,FALSE),""))</f>
        <v/>
      </c>
      <c r="E115" s="25" t="str">
        <f>IF(C115="","",IFERROR(VLOOKUP(C115,'06_Asset_Components'!$A$7:$AV$206,7,FALSE),""))</f>
        <v/>
      </c>
      <c r="F115" s="25" t="str">
        <f>IF(C115="","",IFERROR(VLOOKUP(C115,'06_Asset_Components'!$A$7:$AV$206,8,FALSE),""))</f>
        <v/>
      </c>
      <c r="G115" s="25" t="str">
        <f>IF(C115="","",IFERROR(VLOOKUP(C115,'06_Asset_Components'!$A$7:$AV$206,6,FALSE),""))</f>
        <v/>
      </c>
      <c r="H115" s="21"/>
      <c r="I115" s="21"/>
      <c r="J115" s="21"/>
      <c r="K115" s="21"/>
      <c r="L115" s="21"/>
      <c r="M115" s="21"/>
      <c r="N115" s="21"/>
      <c r="O115" s="21"/>
      <c r="P115" s="23"/>
      <c r="Q115" s="21"/>
      <c r="R115" s="21"/>
      <c r="S115" s="21"/>
      <c r="T115" s="22"/>
      <c r="U115" s="22"/>
      <c r="V115" s="21"/>
      <c r="W115" s="21"/>
      <c r="X115" s="21"/>
    </row>
    <row r="116" spans="1:24">
      <c r="A116" s="25" t="str">
        <f t="shared" si="3"/>
        <v/>
      </c>
      <c r="B116" s="22"/>
      <c r="C116" s="21"/>
      <c r="D116" s="25" t="str">
        <f>IF(C116="","",IFERROR(VLOOKUP(C116,'06_Asset_Components'!$A$7:$AV$206,3,FALSE),""))</f>
        <v/>
      </c>
      <c r="E116" s="25" t="str">
        <f>IF(C116="","",IFERROR(VLOOKUP(C116,'06_Asset_Components'!$A$7:$AV$206,7,FALSE),""))</f>
        <v/>
      </c>
      <c r="F116" s="25" t="str">
        <f>IF(C116="","",IFERROR(VLOOKUP(C116,'06_Asset_Components'!$A$7:$AV$206,8,FALSE),""))</f>
        <v/>
      </c>
      <c r="G116" s="25" t="str">
        <f>IF(C116="","",IFERROR(VLOOKUP(C116,'06_Asset_Components'!$A$7:$AV$206,6,FALSE),""))</f>
        <v/>
      </c>
      <c r="H116" s="21"/>
      <c r="I116" s="21"/>
      <c r="J116" s="21"/>
      <c r="K116" s="21"/>
      <c r="L116" s="21"/>
      <c r="M116" s="21"/>
      <c r="N116" s="21"/>
      <c r="O116" s="21"/>
      <c r="P116" s="23"/>
      <c r="Q116" s="21"/>
      <c r="R116" s="21"/>
      <c r="S116" s="21"/>
      <c r="T116" s="22"/>
      <c r="U116" s="22"/>
      <c r="V116" s="21"/>
      <c r="W116" s="21"/>
      <c r="X116" s="21"/>
    </row>
    <row r="117" spans="1:24">
      <c r="A117" s="25" t="str">
        <f t="shared" si="3"/>
        <v/>
      </c>
      <c r="B117" s="22"/>
      <c r="C117" s="21"/>
      <c r="D117" s="25" t="str">
        <f>IF(C117="","",IFERROR(VLOOKUP(C117,'06_Asset_Components'!$A$7:$AV$206,3,FALSE),""))</f>
        <v/>
      </c>
      <c r="E117" s="25" t="str">
        <f>IF(C117="","",IFERROR(VLOOKUP(C117,'06_Asset_Components'!$A$7:$AV$206,7,FALSE),""))</f>
        <v/>
      </c>
      <c r="F117" s="25" t="str">
        <f>IF(C117="","",IFERROR(VLOOKUP(C117,'06_Asset_Components'!$A$7:$AV$206,8,FALSE),""))</f>
        <v/>
      </c>
      <c r="G117" s="25" t="str">
        <f>IF(C117="","",IFERROR(VLOOKUP(C117,'06_Asset_Components'!$A$7:$AV$206,6,FALSE),""))</f>
        <v/>
      </c>
      <c r="H117" s="21"/>
      <c r="I117" s="21"/>
      <c r="J117" s="21"/>
      <c r="K117" s="21"/>
      <c r="L117" s="21"/>
      <c r="M117" s="21"/>
      <c r="N117" s="21"/>
      <c r="O117" s="21"/>
      <c r="P117" s="23"/>
      <c r="Q117" s="21"/>
      <c r="R117" s="21"/>
      <c r="S117" s="21"/>
      <c r="T117" s="22"/>
      <c r="U117" s="22"/>
      <c r="V117" s="21"/>
      <c r="W117" s="21"/>
      <c r="X117" s="21"/>
    </row>
    <row r="118" spans="1:24">
      <c r="A118" s="25" t="str">
        <f t="shared" si="3"/>
        <v/>
      </c>
      <c r="B118" s="22"/>
      <c r="C118" s="21"/>
      <c r="D118" s="25" t="str">
        <f>IF(C118="","",IFERROR(VLOOKUP(C118,'06_Asset_Components'!$A$7:$AV$206,3,FALSE),""))</f>
        <v/>
      </c>
      <c r="E118" s="25" t="str">
        <f>IF(C118="","",IFERROR(VLOOKUP(C118,'06_Asset_Components'!$A$7:$AV$206,7,FALSE),""))</f>
        <v/>
      </c>
      <c r="F118" s="25" t="str">
        <f>IF(C118="","",IFERROR(VLOOKUP(C118,'06_Asset_Components'!$A$7:$AV$206,8,FALSE),""))</f>
        <v/>
      </c>
      <c r="G118" s="25" t="str">
        <f>IF(C118="","",IFERROR(VLOOKUP(C118,'06_Asset_Components'!$A$7:$AV$206,6,FALSE),""))</f>
        <v/>
      </c>
      <c r="H118" s="21"/>
      <c r="I118" s="21"/>
      <c r="J118" s="21"/>
      <c r="K118" s="21"/>
      <c r="L118" s="21"/>
      <c r="M118" s="21"/>
      <c r="N118" s="21"/>
      <c r="O118" s="21"/>
      <c r="P118" s="23"/>
      <c r="Q118" s="21"/>
      <c r="R118" s="21"/>
      <c r="S118" s="21"/>
      <c r="T118" s="22"/>
      <c r="U118" s="22"/>
      <c r="V118" s="21"/>
      <c r="W118" s="21"/>
      <c r="X118" s="21"/>
    </row>
    <row r="119" spans="1:24">
      <c r="A119" s="25" t="str">
        <f t="shared" si="3"/>
        <v/>
      </c>
      <c r="B119" s="22"/>
      <c r="C119" s="21"/>
      <c r="D119" s="25" t="str">
        <f>IF(C119="","",IFERROR(VLOOKUP(C119,'06_Asset_Components'!$A$7:$AV$206,3,FALSE),""))</f>
        <v/>
      </c>
      <c r="E119" s="25" t="str">
        <f>IF(C119="","",IFERROR(VLOOKUP(C119,'06_Asset_Components'!$A$7:$AV$206,7,FALSE),""))</f>
        <v/>
      </c>
      <c r="F119" s="25" t="str">
        <f>IF(C119="","",IFERROR(VLOOKUP(C119,'06_Asset_Components'!$A$7:$AV$206,8,FALSE),""))</f>
        <v/>
      </c>
      <c r="G119" s="25" t="str">
        <f>IF(C119="","",IFERROR(VLOOKUP(C119,'06_Asset_Components'!$A$7:$AV$206,6,FALSE),""))</f>
        <v/>
      </c>
      <c r="H119" s="21"/>
      <c r="I119" s="21"/>
      <c r="J119" s="21"/>
      <c r="K119" s="21"/>
      <c r="L119" s="21"/>
      <c r="M119" s="21"/>
      <c r="N119" s="21"/>
      <c r="O119" s="21"/>
      <c r="P119" s="23"/>
      <c r="Q119" s="21"/>
      <c r="R119" s="21"/>
      <c r="S119" s="21"/>
      <c r="T119" s="22"/>
      <c r="U119" s="22"/>
      <c r="V119" s="21"/>
      <c r="W119" s="21"/>
      <c r="X119" s="21"/>
    </row>
    <row r="120" spans="1:24">
      <c r="A120" s="25" t="str">
        <f t="shared" si="3"/>
        <v/>
      </c>
      <c r="B120" s="22"/>
      <c r="C120" s="21"/>
      <c r="D120" s="25" t="str">
        <f>IF(C120="","",IFERROR(VLOOKUP(C120,'06_Asset_Components'!$A$7:$AV$206,3,FALSE),""))</f>
        <v/>
      </c>
      <c r="E120" s="25" t="str">
        <f>IF(C120="","",IFERROR(VLOOKUP(C120,'06_Asset_Components'!$A$7:$AV$206,7,FALSE),""))</f>
        <v/>
      </c>
      <c r="F120" s="25" t="str">
        <f>IF(C120="","",IFERROR(VLOOKUP(C120,'06_Asset_Components'!$A$7:$AV$206,8,FALSE),""))</f>
        <v/>
      </c>
      <c r="G120" s="25" t="str">
        <f>IF(C120="","",IFERROR(VLOOKUP(C120,'06_Asset_Components'!$A$7:$AV$206,6,FALSE),""))</f>
        <v/>
      </c>
      <c r="H120" s="21"/>
      <c r="I120" s="21"/>
      <c r="J120" s="21"/>
      <c r="K120" s="21"/>
      <c r="L120" s="21"/>
      <c r="M120" s="21"/>
      <c r="N120" s="21"/>
      <c r="O120" s="21"/>
      <c r="P120" s="23"/>
      <c r="Q120" s="21"/>
      <c r="R120" s="21"/>
      <c r="S120" s="21"/>
      <c r="T120" s="22"/>
      <c r="U120" s="22"/>
      <c r="V120" s="21"/>
      <c r="W120" s="21"/>
      <c r="X120" s="21"/>
    </row>
    <row r="121" spans="1:24">
      <c r="A121" s="25" t="str">
        <f t="shared" si="3"/>
        <v/>
      </c>
      <c r="B121" s="22"/>
      <c r="C121" s="21"/>
      <c r="D121" s="25" t="str">
        <f>IF(C121="","",IFERROR(VLOOKUP(C121,'06_Asset_Components'!$A$7:$AV$206,3,FALSE),""))</f>
        <v/>
      </c>
      <c r="E121" s="25" t="str">
        <f>IF(C121="","",IFERROR(VLOOKUP(C121,'06_Asset_Components'!$A$7:$AV$206,7,FALSE),""))</f>
        <v/>
      </c>
      <c r="F121" s="25" t="str">
        <f>IF(C121="","",IFERROR(VLOOKUP(C121,'06_Asset_Components'!$A$7:$AV$206,8,FALSE),""))</f>
        <v/>
      </c>
      <c r="G121" s="25" t="str">
        <f>IF(C121="","",IFERROR(VLOOKUP(C121,'06_Asset_Components'!$A$7:$AV$206,6,FALSE),""))</f>
        <v/>
      </c>
      <c r="H121" s="21"/>
      <c r="I121" s="21"/>
      <c r="J121" s="21"/>
      <c r="K121" s="21"/>
      <c r="L121" s="21"/>
      <c r="M121" s="21"/>
      <c r="N121" s="21"/>
      <c r="O121" s="21"/>
      <c r="P121" s="23"/>
      <c r="Q121" s="21"/>
      <c r="R121" s="21"/>
      <c r="S121" s="21"/>
      <c r="T121" s="22"/>
      <c r="U121" s="22"/>
      <c r="V121" s="21"/>
      <c r="W121" s="21"/>
      <c r="X121" s="21"/>
    </row>
    <row r="122" spans="1:24">
      <c r="A122" s="25" t="str">
        <f t="shared" si="3"/>
        <v/>
      </c>
      <c r="B122" s="22"/>
      <c r="C122" s="21"/>
      <c r="D122" s="25" t="str">
        <f>IF(C122="","",IFERROR(VLOOKUP(C122,'06_Asset_Components'!$A$7:$AV$206,3,FALSE),""))</f>
        <v/>
      </c>
      <c r="E122" s="25" t="str">
        <f>IF(C122="","",IFERROR(VLOOKUP(C122,'06_Asset_Components'!$A$7:$AV$206,7,FALSE),""))</f>
        <v/>
      </c>
      <c r="F122" s="25" t="str">
        <f>IF(C122="","",IFERROR(VLOOKUP(C122,'06_Asset_Components'!$A$7:$AV$206,8,FALSE),""))</f>
        <v/>
      </c>
      <c r="G122" s="25" t="str">
        <f>IF(C122="","",IFERROR(VLOOKUP(C122,'06_Asset_Components'!$A$7:$AV$206,6,FALSE),""))</f>
        <v/>
      </c>
      <c r="H122" s="21"/>
      <c r="I122" s="21"/>
      <c r="J122" s="21"/>
      <c r="K122" s="21"/>
      <c r="L122" s="21"/>
      <c r="M122" s="21"/>
      <c r="N122" s="21"/>
      <c r="O122" s="21"/>
      <c r="P122" s="23"/>
      <c r="Q122" s="21"/>
      <c r="R122" s="21"/>
      <c r="S122" s="21"/>
      <c r="T122" s="22"/>
      <c r="U122" s="22"/>
      <c r="V122" s="21"/>
      <c r="W122" s="21"/>
      <c r="X122" s="21"/>
    </row>
    <row r="123" spans="1:24">
      <c r="A123" s="25" t="str">
        <f t="shared" si="3"/>
        <v/>
      </c>
      <c r="B123" s="22"/>
      <c r="C123" s="21"/>
      <c r="D123" s="25" t="str">
        <f>IF(C123="","",IFERROR(VLOOKUP(C123,'06_Asset_Components'!$A$7:$AV$206,3,FALSE),""))</f>
        <v/>
      </c>
      <c r="E123" s="25" t="str">
        <f>IF(C123="","",IFERROR(VLOOKUP(C123,'06_Asset_Components'!$A$7:$AV$206,7,FALSE),""))</f>
        <v/>
      </c>
      <c r="F123" s="25" t="str">
        <f>IF(C123="","",IFERROR(VLOOKUP(C123,'06_Asset_Components'!$A$7:$AV$206,8,FALSE),""))</f>
        <v/>
      </c>
      <c r="G123" s="25" t="str">
        <f>IF(C123="","",IFERROR(VLOOKUP(C123,'06_Asset_Components'!$A$7:$AV$206,6,FALSE),""))</f>
        <v/>
      </c>
      <c r="H123" s="21"/>
      <c r="I123" s="21"/>
      <c r="J123" s="21"/>
      <c r="K123" s="21"/>
      <c r="L123" s="21"/>
      <c r="M123" s="21"/>
      <c r="N123" s="21"/>
      <c r="O123" s="21"/>
      <c r="P123" s="23"/>
      <c r="Q123" s="21"/>
      <c r="R123" s="21"/>
      <c r="S123" s="21"/>
      <c r="T123" s="22"/>
      <c r="U123" s="22"/>
      <c r="V123" s="21"/>
      <c r="W123" s="21"/>
      <c r="X123" s="21"/>
    </row>
    <row r="124" spans="1:24">
      <c r="A124" s="25" t="str">
        <f t="shared" si="3"/>
        <v/>
      </c>
      <c r="B124" s="22"/>
      <c r="C124" s="21"/>
      <c r="D124" s="25" t="str">
        <f>IF(C124="","",IFERROR(VLOOKUP(C124,'06_Asset_Components'!$A$7:$AV$206,3,FALSE),""))</f>
        <v/>
      </c>
      <c r="E124" s="25" t="str">
        <f>IF(C124="","",IFERROR(VLOOKUP(C124,'06_Asset_Components'!$A$7:$AV$206,7,FALSE),""))</f>
        <v/>
      </c>
      <c r="F124" s="25" t="str">
        <f>IF(C124="","",IFERROR(VLOOKUP(C124,'06_Asset_Components'!$A$7:$AV$206,8,FALSE),""))</f>
        <v/>
      </c>
      <c r="G124" s="25" t="str">
        <f>IF(C124="","",IFERROR(VLOOKUP(C124,'06_Asset_Components'!$A$7:$AV$206,6,FALSE),""))</f>
        <v/>
      </c>
      <c r="H124" s="21"/>
      <c r="I124" s="21"/>
      <c r="J124" s="21"/>
      <c r="K124" s="21"/>
      <c r="L124" s="21"/>
      <c r="M124" s="21"/>
      <c r="N124" s="21"/>
      <c r="O124" s="21"/>
      <c r="P124" s="23"/>
      <c r="Q124" s="21"/>
      <c r="R124" s="21"/>
      <c r="S124" s="21"/>
      <c r="T124" s="22"/>
      <c r="U124" s="22"/>
      <c r="V124" s="21"/>
      <c r="W124" s="21"/>
      <c r="X124" s="21"/>
    </row>
    <row r="125" spans="1:24">
      <c r="A125" s="25" t="str">
        <f t="shared" si="3"/>
        <v/>
      </c>
      <c r="B125" s="22"/>
      <c r="C125" s="21"/>
      <c r="D125" s="25" t="str">
        <f>IF(C125="","",IFERROR(VLOOKUP(C125,'06_Asset_Components'!$A$7:$AV$206,3,FALSE),""))</f>
        <v/>
      </c>
      <c r="E125" s="25" t="str">
        <f>IF(C125="","",IFERROR(VLOOKUP(C125,'06_Asset_Components'!$A$7:$AV$206,7,FALSE),""))</f>
        <v/>
      </c>
      <c r="F125" s="25" t="str">
        <f>IF(C125="","",IFERROR(VLOOKUP(C125,'06_Asset_Components'!$A$7:$AV$206,8,FALSE),""))</f>
        <v/>
      </c>
      <c r="G125" s="25" t="str">
        <f>IF(C125="","",IFERROR(VLOOKUP(C125,'06_Asset_Components'!$A$7:$AV$206,6,FALSE),""))</f>
        <v/>
      </c>
      <c r="H125" s="21"/>
      <c r="I125" s="21"/>
      <c r="J125" s="21"/>
      <c r="K125" s="21"/>
      <c r="L125" s="21"/>
      <c r="M125" s="21"/>
      <c r="N125" s="21"/>
      <c r="O125" s="21"/>
      <c r="P125" s="23"/>
      <c r="Q125" s="21"/>
      <c r="R125" s="21"/>
      <c r="S125" s="21"/>
      <c r="T125" s="22"/>
      <c r="U125" s="22"/>
      <c r="V125" s="21"/>
      <c r="W125" s="21"/>
      <c r="X125" s="21"/>
    </row>
    <row r="126" spans="1:24">
      <c r="A126" s="25" t="str">
        <f t="shared" si="3"/>
        <v/>
      </c>
      <c r="B126" s="22"/>
      <c r="C126" s="21"/>
      <c r="D126" s="25" t="str">
        <f>IF(C126="","",IFERROR(VLOOKUP(C126,'06_Asset_Components'!$A$7:$AV$206,3,FALSE),""))</f>
        <v/>
      </c>
      <c r="E126" s="25" t="str">
        <f>IF(C126="","",IFERROR(VLOOKUP(C126,'06_Asset_Components'!$A$7:$AV$206,7,FALSE),""))</f>
        <v/>
      </c>
      <c r="F126" s="25" t="str">
        <f>IF(C126="","",IFERROR(VLOOKUP(C126,'06_Asset_Components'!$A$7:$AV$206,8,FALSE),""))</f>
        <v/>
      </c>
      <c r="G126" s="25" t="str">
        <f>IF(C126="","",IFERROR(VLOOKUP(C126,'06_Asset_Components'!$A$7:$AV$206,6,FALSE),""))</f>
        <v/>
      </c>
      <c r="H126" s="21"/>
      <c r="I126" s="21"/>
      <c r="J126" s="21"/>
      <c r="K126" s="21"/>
      <c r="L126" s="21"/>
      <c r="M126" s="21"/>
      <c r="N126" s="21"/>
      <c r="O126" s="21"/>
      <c r="P126" s="23"/>
      <c r="Q126" s="21"/>
      <c r="R126" s="21"/>
      <c r="S126" s="21"/>
      <c r="T126" s="22"/>
      <c r="U126" s="22"/>
      <c r="V126" s="21"/>
      <c r="W126" s="21"/>
      <c r="X126" s="21"/>
    </row>
    <row r="127" spans="1:24">
      <c r="A127" s="25" t="str">
        <f t="shared" si="3"/>
        <v/>
      </c>
      <c r="B127" s="22"/>
      <c r="C127" s="21"/>
      <c r="D127" s="25" t="str">
        <f>IF(C127="","",IFERROR(VLOOKUP(C127,'06_Asset_Components'!$A$7:$AV$206,3,FALSE),""))</f>
        <v/>
      </c>
      <c r="E127" s="25" t="str">
        <f>IF(C127="","",IFERROR(VLOOKUP(C127,'06_Asset_Components'!$A$7:$AV$206,7,FALSE),""))</f>
        <v/>
      </c>
      <c r="F127" s="25" t="str">
        <f>IF(C127="","",IFERROR(VLOOKUP(C127,'06_Asset_Components'!$A$7:$AV$206,8,FALSE),""))</f>
        <v/>
      </c>
      <c r="G127" s="25" t="str">
        <f>IF(C127="","",IFERROR(VLOOKUP(C127,'06_Asset_Components'!$A$7:$AV$206,6,FALSE),""))</f>
        <v/>
      </c>
      <c r="H127" s="21"/>
      <c r="I127" s="21"/>
      <c r="J127" s="21"/>
      <c r="K127" s="21"/>
      <c r="L127" s="21"/>
      <c r="M127" s="21"/>
      <c r="N127" s="21"/>
      <c r="O127" s="21"/>
      <c r="P127" s="23"/>
      <c r="Q127" s="21"/>
      <c r="R127" s="21"/>
      <c r="S127" s="21"/>
      <c r="T127" s="22"/>
      <c r="U127" s="22"/>
      <c r="V127" s="21"/>
      <c r="W127" s="21"/>
      <c r="X127" s="21"/>
    </row>
    <row r="128" spans="1:24">
      <c r="A128" s="25" t="str">
        <f t="shared" si="3"/>
        <v/>
      </c>
      <c r="B128" s="22"/>
      <c r="C128" s="21"/>
      <c r="D128" s="25" t="str">
        <f>IF(C128="","",IFERROR(VLOOKUP(C128,'06_Asset_Components'!$A$7:$AV$206,3,FALSE),""))</f>
        <v/>
      </c>
      <c r="E128" s="25" t="str">
        <f>IF(C128="","",IFERROR(VLOOKUP(C128,'06_Asset_Components'!$A$7:$AV$206,7,FALSE),""))</f>
        <v/>
      </c>
      <c r="F128" s="25" t="str">
        <f>IF(C128="","",IFERROR(VLOOKUP(C128,'06_Asset_Components'!$A$7:$AV$206,8,FALSE),""))</f>
        <v/>
      </c>
      <c r="G128" s="25" t="str">
        <f>IF(C128="","",IFERROR(VLOOKUP(C128,'06_Asset_Components'!$A$7:$AV$206,6,FALSE),""))</f>
        <v/>
      </c>
      <c r="H128" s="21"/>
      <c r="I128" s="21"/>
      <c r="J128" s="21"/>
      <c r="K128" s="21"/>
      <c r="L128" s="21"/>
      <c r="M128" s="21"/>
      <c r="N128" s="21"/>
      <c r="O128" s="21"/>
      <c r="P128" s="23"/>
      <c r="Q128" s="21"/>
      <c r="R128" s="21"/>
      <c r="S128" s="21"/>
      <c r="T128" s="22"/>
      <c r="U128" s="22"/>
      <c r="V128" s="21"/>
      <c r="W128" s="21"/>
      <c r="X128" s="21"/>
    </row>
    <row r="129" spans="1:24">
      <c r="A129" s="25" t="str">
        <f t="shared" si="3"/>
        <v/>
      </c>
      <c r="B129" s="22"/>
      <c r="C129" s="21"/>
      <c r="D129" s="25" t="str">
        <f>IF(C129="","",IFERROR(VLOOKUP(C129,'06_Asset_Components'!$A$7:$AV$206,3,FALSE),""))</f>
        <v/>
      </c>
      <c r="E129" s="25" t="str">
        <f>IF(C129="","",IFERROR(VLOOKUP(C129,'06_Asset_Components'!$A$7:$AV$206,7,FALSE),""))</f>
        <v/>
      </c>
      <c r="F129" s="25" t="str">
        <f>IF(C129="","",IFERROR(VLOOKUP(C129,'06_Asset_Components'!$A$7:$AV$206,8,FALSE),""))</f>
        <v/>
      </c>
      <c r="G129" s="25" t="str">
        <f>IF(C129="","",IFERROR(VLOOKUP(C129,'06_Asset_Components'!$A$7:$AV$206,6,FALSE),""))</f>
        <v/>
      </c>
      <c r="H129" s="21"/>
      <c r="I129" s="21"/>
      <c r="J129" s="21"/>
      <c r="K129" s="21"/>
      <c r="L129" s="21"/>
      <c r="M129" s="21"/>
      <c r="N129" s="21"/>
      <c r="O129" s="21"/>
      <c r="P129" s="23"/>
      <c r="Q129" s="21"/>
      <c r="R129" s="21"/>
      <c r="S129" s="21"/>
      <c r="T129" s="22"/>
      <c r="U129" s="22"/>
      <c r="V129" s="21"/>
      <c r="W129" s="21"/>
      <c r="X129" s="21"/>
    </row>
    <row r="130" spans="1:24">
      <c r="A130" s="25" t="str">
        <f t="shared" si="3"/>
        <v/>
      </c>
      <c r="B130" s="22"/>
      <c r="C130" s="21"/>
      <c r="D130" s="25" t="str">
        <f>IF(C130="","",IFERROR(VLOOKUP(C130,'06_Asset_Components'!$A$7:$AV$206,3,FALSE),""))</f>
        <v/>
      </c>
      <c r="E130" s="25" t="str">
        <f>IF(C130="","",IFERROR(VLOOKUP(C130,'06_Asset_Components'!$A$7:$AV$206,7,FALSE),""))</f>
        <v/>
      </c>
      <c r="F130" s="25" t="str">
        <f>IF(C130="","",IFERROR(VLOOKUP(C130,'06_Asset_Components'!$A$7:$AV$206,8,FALSE),""))</f>
        <v/>
      </c>
      <c r="G130" s="25" t="str">
        <f>IF(C130="","",IFERROR(VLOOKUP(C130,'06_Asset_Components'!$A$7:$AV$206,6,FALSE),""))</f>
        <v/>
      </c>
      <c r="H130" s="21"/>
      <c r="I130" s="21"/>
      <c r="J130" s="21"/>
      <c r="K130" s="21"/>
      <c r="L130" s="21"/>
      <c r="M130" s="21"/>
      <c r="N130" s="21"/>
      <c r="O130" s="21"/>
      <c r="P130" s="23"/>
      <c r="Q130" s="21"/>
      <c r="R130" s="21"/>
      <c r="S130" s="21"/>
      <c r="T130" s="22"/>
      <c r="U130" s="22"/>
      <c r="V130" s="21"/>
      <c r="W130" s="21"/>
      <c r="X130" s="21"/>
    </row>
    <row r="131" spans="1:24">
      <c r="A131" s="25" t="str">
        <f t="shared" si="3"/>
        <v/>
      </c>
      <c r="B131" s="22"/>
      <c r="C131" s="21"/>
      <c r="D131" s="25" t="str">
        <f>IF(C131="","",IFERROR(VLOOKUP(C131,'06_Asset_Components'!$A$7:$AV$206,3,FALSE),""))</f>
        <v/>
      </c>
      <c r="E131" s="25" t="str">
        <f>IF(C131="","",IFERROR(VLOOKUP(C131,'06_Asset_Components'!$A$7:$AV$206,7,FALSE),""))</f>
        <v/>
      </c>
      <c r="F131" s="25" t="str">
        <f>IF(C131="","",IFERROR(VLOOKUP(C131,'06_Asset_Components'!$A$7:$AV$206,8,FALSE),""))</f>
        <v/>
      </c>
      <c r="G131" s="25" t="str">
        <f>IF(C131="","",IFERROR(VLOOKUP(C131,'06_Asset_Components'!$A$7:$AV$206,6,FALSE),""))</f>
        <v/>
      </c>
      <c r="H131" s="21"/>
      <c r="I131" s="21"/>
      <c r="J131" s="21"/>
      <c r="K131" s="21"/>
      <c r="L131" s="21"/>
      <c r="M131" s="21"/>
      <c r="N131" s="21"/>
      <c r="O131" s="21"/>
      <c r="P131" s="23"/>
      <c r="Q131" s="21"/>
      <c r="R131" s="21"/>
      <c r="S131" s="21"/>
      <c r="T131" s="22"/>
      <c r="U131" s="22"/>
      <c r="V131" s="21"/>
      <c r="W131" s="21"/>
      <c r="X131" s="21"/>
    </row>
    <row r="132" spans="1:24">
      <c r="A132" s="25" t="str">
        <f t="shared" si="3"/>
        <v/>
      </c>
      <c r="B132" s="22"/>
      <c r="C132" s="21"/>
      <c r="D132" s="25" t="str">
        <f>IF(C132="","",IFERROR(VLOOKUP(C132,'06_Asset_Components'!$A$7:$AV$206,3,FALSE),""))</f>
        <v/>
      </c>
      <c r="E132" s="25" t="str">
        <f>IF(C132="","",IFERROR(VLOOKUP(C132,'06_Asset_Components'!$A$7:$AV$206,7,FALSE),""))</f>
        <v/>
      </c>
      <c r="F132" s="25" t="str">
        <f>IF(C132="","",IFERROR(VLOOKUP(C132,'06_Asset_Components'!$A$7:$AV$206,8,FALSE),""))</f>
        <v/>
      </c>
      <c r="G132" s="25" t="str">
        <f>IF(C132="","",IFERROR(VLOOKUP(C132,'06_Asset_Components'!$A$7:$AV$206,6,FALSE),""))</f>
        <v/>
      </c>
      <c r="H132" s="21"/>
      <c r="I132" s="21"/>
      <c r="J132" s="21"/>
      <c r="K132" s="21"/>
      <c r="L132" s="21"/>
      <c r="M132" s="21"/>
      <c r="N132" s="21"/>
      <c r="O132" s="21"/>
      <c r="P132" s="23"/>
      <c r="Q132" s="21"/>
      <c r="R132" s="21"/>
      <c r="S132" s="21"/>
      <c r="T132" s="22"/>
      <c r="U132" s="22"/>
      <c r="V132" s="21"/>
      <c r="W132" s="21"/>
      <c r="X132" s="21"/>
    </row>
    <row r="133" spans="1:24">
      <c r="A133" s="25" t="str">
        <f t="shared" si="3"/>
        <v/>
      </c>
      <c r="B133" s="22"/>
      <c r="C133" s="21"/>
      <c r="D133" s="25" t="str">
        <f>IF(C133="","",IFERROR(VLOOKUP(C133,'06_Asset_Components'!$A$7:$AV$206,3,FALSE),""))</f>
        <v/>
      </c>
      <c r="E133" s="25" t="str">
        <f>IF(C133="","",IFERROR(VLOOKUP(C133,'06_Asset_Components'!$A$7:$AV$206,7,FALSE),""))</f>
        <v/>
      </c>
      <c r="F133" s="25" t="str">
        <f>IF(C133="","",IFERROR(VLOOKUP(C133,'06_Asset_Components'!$A$7:$AV$206,8,FALSE),""))</f>
        <v/>
      </c>
      <c r="G133" s="25" t="str">
        <f>IF(C133="","",IFERROR(VLOOKUP(C133,'06_Asset_Components'!$A$7:$AV$206,6,FALSE),""))</f>
        <v/>
      </c>
      <c r="H133" s="21"/>
      <c r="I133" s="21"/>
      <c r="J133" s="21"/>
      <c r="K133" s="21"/>
      <c r="L133" s="21"/>
      <c r="M133" s="21"/>
      <c r="N133" s="21"/>
      <c r="O133" s="21"/>
      <c r="P133" s="23"/>
      <c r="Q133" s="21"/>
      <c r="R133" s="21"/>
      <c r="S133" s="21"/>
      <c r="T133" s="22"/>
      <c r="U133" s="22"/>
      <c r="V133" s="21"/>
      <c r="W133" s="21"/>
      <c r="X133" s="21"/>
    </row>
    <row r="134" spans="1:24">
      <c r="A134" s="25" t="str">
        <f t="shared" si="3"/>
        <v/>
      </c>
      <c r="B134" s="22"/>
      <c r="C134" s="21"/>
      <c r="D134" s="25" t="str">
        <f>IF(C134="","",IFERROR(VLOOKUP(C134,'06_Asset_Components'!$A$7:$AV$206,3,FALSE),""))</f>
        <v/>
      </c>
      <c r="E134" s="25" t="str">
        <f>IF(C134="","",IFERROR(VLOOKUP(C134,'06_Asset_Components'!$A$7:$AV$206,7,FALSE),""))</f>
        <v/>
      </c>
      <c r="F134" s="25" t="str">
        <f>IF(C134="","",IFERROR(VLOOKUP(C134,'06_Asset_Components'!$A$7:$AV$206,8,FALSE),""))</f>
        <v/>
      </c>
      <c r="G134" s="25" t="str">
        <f>IF(C134="","",IFERROR(VLOOKUP(C134,'06_Asset_Components'!$A$7:$AV$206,6,FALSE),""))</f>
        <v/>
      </c>
      <c r="H134" s="21"/>
      <c r="I134" s="21"/>
      <c r="J134" s="21"/>
      <c r="K134" s="21"/>
      <c r="L134" s="21"/>
      <c r="M134" s="21"/>
      <c r="N134" s="21"/>
      <c r="O134" s="21"/>
      <c r="P134" s="23"/>
      <c r="Q134" s="21"/>
      <c r="R134" s="21"/>
      <c r="S134" s="21"/>
      <c r="T134" s="22"/>
      <c r="U134" s="22"/>
      <c r="V134" s="21"/>
      <c r="W134" s="21"/>
      <c r="X134" s="21"/>
    </row>
    <row r="135" spans="1:24">
      <c r="A135" s="25" t="str">
        <f t="shared" ref="A135:A166" si="4">IF(B135="","","SUR-"&amp;TEXT(ROW()-6,"000"))</f>
        <v/>
      </c>
      <c r="B135" s="22"/>
      <c r="C135" s="21"/>
      <c r="D135" s="25" t="str">
        <f>IF(C135="","",IFERROR(VLOOKUP(C135,'06_Asset_Components'!$A$7:$AV$206,3,FALSE),""))</f>
        <v/>
      </c>
      <c r="E135" s="25" t="str">
        <f>IF(C135="","",IFERROR(VLOOKUP(C135,'06_Asset_Components'!$A$7:$AV$206,7,FALSE),""))</f>
        <v/>
      </c>
      <c r="F135" s="25" t="str">
        <f>IF(C135="","",IFERROR(VLOOKUP(C135,'06_Asset_Components'!$A$7:$AV$206,8,FALSE),""))</f>
        <v/>
      </c>
      <c r="G135" s="25" t="str">
        <f>IF(C135="","",IFERROR(VLOOKUP(C135,'06_Asset_Components'!$A$7:$AV$206,6,FALSE),""))</f>
        <v/>
      </c>
      <c r="H135" s="21"/>
      <c r="I135" s="21"/>
      <c r="J135" s="21"/>
      <c r="K135" s="21"/>
      <c r="L135" s="21"/>
      <c r="M135" s="21"/>
      <c r="N135" s="21"/>
      <c r="O135" s="21"/>
      <c r="P135" s="23"/>
      <c r="Q135" s="21"/>
      <c r="R135" s="21"/>
      <c r="S135" s="21"/>
      <c r="T135" s="22"/>
      <c r="U135" s="22"/>
      <c r="V135" s="21"/>
      <c r="W135" s="21"/>
      <c r="X135" s="21"/>
    </row>
    <row r="136" spans="1:24">
      <c r="A136" s="25" t="str">
        <f t="shared" si="4"/>
        <v/>
      </c>
      <c r="B136" s="22"/>
      <c r="C136" s="21"/>
      <c r="D136" s="25" t="str">
        <f>IF(C136="","",IFERROR(VLOOKUP(C136,'06_Asset_Components'!$A$7:$AV$206,3,FALSE),""))</f>
        <v/>
      </c>
      <c r="E136" s="25" t="str">
        <f>IF(C136="","",IFERROR(VLOOKUP(C136,'06_Asset_Components'!$A$7:$AV$206,7,FALSE),""))</f>
        <v/>
      </c>
      <c r="F136" s="25" t="str">
        <f>IF(C136="","",IFERROR(VLOOKUP(C136,'06_Asset_Components'!$A$7:$AV$206,8,FALSE),""))</f>
        <v/>
      </c>
      <c r="G136" s="25" t="str">
        <f>IF(C136="","",IFERROR(VLOOKUP(C136,'06_Asset_Components'!$A$7:$AV$206,6,FALSE),""))</f>
        <v/>
      </c>
      <c r="H136" s="21"/>
      <c r="I136" s="21"/>
      <c r="J136" s="21"/>
      <c r="K136" s="21"/>
      <c r="L136" s="21"/>
      <c r="M136" s="21"/>
      <c r="N136" s="21"/>
      <c r="O136" s="21"/>
      <c r="P136" s="23"/>
      <c r="Q136" s="21"/>
      <c r="R136" s="21"/>
      <c r="S136" s="21"/>
      <c r="T136" s="22"/>
      <c r="U136" s="22"/>
      <c r="V136" s="21"/>
      <c r="W136" s="21"/>
      <c r="X136" s="21"/>
    </row>
    <row r="137" spans="1:24">
      <c r="A137" s="25" t="str">
        <f t="shared" si="4"/>
        <v/>
      </c>
      <c r="B137" s="22"/>
      <c r="C137" s="21"/>
      <c r="D137" s="25" t="str">
        <f>IF(C137="","",IFERROR(VLOOKUP(C137,'06_Asset_Components'!$A$7:$AV$206,3,FALSE),""))</f>
        <v/>
      </c>
      <c r="E137" s="25" t="str">
        <f>IF(C137="","",IFERROR(VLOOKUP(C137,'06_Asset_Components'!$A$7:$AV$206,7,FALSE),""))</f>
        <v/>
      </c>
      <c r="F137" s="25" t="str">
        <f>IF(C137="","",IFERROR(VLOOKUP(C137,'06_Asset_Components'!$A$7:$AV$206,8,FALSE),""))</f>
        <v/>
      </c>
      <c r="G137" s="25" t="str">
        <f>IF(C137="","",IFERROR(VLOOKUP(C137,'06_Asset_Components'!$A$7:$AV$206,6,FALSE),""))</f>
        <v/>
      </c>
      <c r="H137" s="21"/>
      <c r="I137" s="21"/>
      <c r="J137" s="21"/>
      <c r="K137" s="21"/>
      <c r="L137" s="21"/>
      <c r="M137" s="21"/>
      <c r="N137" s="21"/>
      <c r="O137" s="21"/>
      <c r="P137" s="23"/>
      <c r="Q137" s="21"/>
      <c r="R137" s="21"/>
      <c r="S137" s="21"/>
      <c r="T137" s="22"/>
      <c r="U137" s="22"/>
      <c r="V137" s="21"/>
      <c r="W137" s="21"/>
      <c r="X137" s="21"/>
    </row>
    <row r="138" spans="1:24">
      <c r="A138" s="25" t="str">
        <f t="shared" si="4"/>
        <v/>
      </c>
      <c r="B138" s="22"/>
      <c r="C138" s="21"/>
      <c r="D138" s="25" t="str">
        <f>IF(C138="","",IFERROR(VLOOKUP(C138,'06_Asset_Components'!$A$7:$AV$206,3,FALSE),""))</f>
        <v/>
      </c>
      <c r="E138" s="25" t="str">
        <f>IF(C138="","",IFERROR(VLOOKUP(C138,'06_Asset_Components'!$A$7:$AV$206,7,FALSE),""))</f>
        <v/>
      </c>
      <c r="F138" s="25" t="str">
        <f>IF(C138="","",IFERROR(VLOOKUP(C138,'06_Asset_Components'!$A$7:$AV$206,8,FALSE),""))</f>
        <v/>
      </c>
      <c r="G138" s="25" t="str">
        <f>IF(C138="","",IFERROR(VLOOKUP(C138,'06_Asset_Components'!$A$7:$AV$206,6,FALSE),""))</f>
        <v/>
      </c>
      <c r="H138" s="21"/>
      <c r="I138" s="21"/>
      <c r="J138" s="21"/>
      <c r="K138" s="21"/>
      <c r="L138" s="21"/>
      <c r="M138" s="21"/>
      <c r="N138" s="21"/>
      <c r="O138" s="21"/>
      <c r="P138" s="23"/>
      <c r="Q138" s="21"/>
      <c r="R138" s="21"/>
      <c r="S138" s="21"/>
      <c r="T138" s="22"/>
      <c r="U138" s="22"/>
      <c r="V138" s="21"/>
      <c r="W138" s="21"/>
      <c r="X138" s="21"/>
    </row>
    <row r="139" spans="1:24">
      <c r="A139" s="25" t="str">
        <f t="shared" si="4"/>
        <v/>
      </c>
      <c r="B139" s="22"/>
      <c r="C139" s="21"/>
      <c r="D139" s="25" t="str">
        <f>IF(C139="","",IFERROR(VLOOKUP(C139,'06_Asset_Components'!$A$7:$AV$206,3,FALSE),""))</f>
        <v/>
      </c>
      <c r="E139" s="25" t="str">
        <f>IF(C139="","",IFERROR(VLOOKUP(C139,'06_Asset_Components'!$A$7:$AV$206,7,FALSE),""))</f>
        <v/>
      </c>
      <c r="F139" s="25" t="str">
        <f>IF(C139="","",IFERROR(VLOOKUP(C139,'06_Asset_Components'!$A$7:$AV$206,8,FALSE),""))</f>
        <v/>
      </c>
      <c r="G139" s="25" t="str">
        <f>IF(C139="","",IFERROR(VLOOKUP(C139,'06_Asset_Components'!$A$7:$AV$206,6,FALSE),""))</f>
        <v/>
      </c>
      <c r="H139" s="21"/>
      <c r="I139" s="21"/>
      <c r="J139" s="21"/>
      <c r="K139" s="21"/>
      <c r="L139" s="21"/>
      <c r="M139" s="21"/>
      <c r="N139" s="21"/>
      <c r="O139" s="21"/>
      <c r="P139" s="23"/>
      <c r="Q139" s="21"/>
      <c r="R139" s="21"/>
      <c r="S139" s="21"/>
      <c r="T139" s="22"/>
      <c r="U139" s="22"/>
      <c r="V139" s="21"/>
      <c r="W139" s="21"/>
      <c r="X139" s="21"/>
    </row>
    <row r="140" spans="1:24">
      <c r="A140" s="25" t="str">
        <f t="shared" si="4"/>
        <v/>
      </c>
      <c r="B140" s="22"/>
      <c r="C140" s="21"/>
      <c r="D140" s="25" t="str">
        <f>IF(C140="","",IFERROR(VLOOKUP(C140,'06_Asset_Components'!$A$7:$AV$206,3,FALSE),""))</f>
        <v/>
      </c>
      <c r="E140" s="25" t="str">
        <f>IF(C140="","",IFERROR(VLOOKUP(C140,'06_Asset_Components'!$A$7:$AV$206,7,FALSE),""))</f>
        <v/>
      </c>
      <c r="F140" s="25" t="str">
        <f>IF(C140="","",IFERROR(VLOOKUP(C140,'06_Asset_Components'!$A$7:$AV$206,8,FALSE),""))</f>
        <v/>
      </c>
      <c r="G140" s="25" t="str">
        <f>IF(C140="","",IFERROR(VLOOKUP(C140,'06_Asset_Components'!$A$7:$AV$206,6,FALSE),""))</f>
        <v/>
      </c>
      <c r="H140" s="21"/>
      <c r="I140" s="21"/>
      <c r="J140" s="21"/>
      <c r="K140" s="21"/>
      <c r="L140" s="21"/>
      <c r="M140" s="21"/>
      <c r="N140" s="21"/>
      <c r="O140" s="21"/>
      <c r="P140" s="23"/>
      <c r="Q140" s="21"/>
      <c r="R140" s="21"/>
      <c r="S140" s="21"/>
      <c r="T140" s="22"/>
      <c r="U140" s="22"/>
      <c r="V140" s="21"/>
      <c r="W140" s="21"/>
      <c r="X140" s="21"/>
    </row>
    <row r="141" spans="1:24">
      <c r="A141" s="25" t="str">
        <f t="shared" si="4"/>
        <v/>
      </c>
      <c r="B141" s="22"/>
      <c r="C141" s="21"/>
      <c r="D141" s="25" t="str">
        <f>IF(C141="","",IFERROR(VLOOKUP(C141,'06_Asset_Components'!$A$7:$AV$206,3,FALSE),""))</f>
        <v/>
      </c>
      <c r="E141" s="25" t="str">
        <f>IF(C141="","",IFERROR(VLOOKUP(C141,'06_Asset_Components'!$A$7:$AV$206,7,FALSE),""))</f>
        <v/>
      </c>
      <c r="F141" s="25" t="str">
        <f>IF(C141="","",IFERROR(VLOOKUP(C141,'06_Asset_Components'!$A$7:$AV$206,8,FALSE),""))</f>
        <v/>
      </c>
      <c r="G141" s="25" t="str">
        <f>IF(C141="","",IFERROR(VLOOKUP(C141,'06_Asset_Components'!$A$7:$AV$206,6,FALSE),""))</f>
        <v/>
      </c>
      <c r="H141" s="21"/>
      <c r="I141" s="21"/>
      <c r="J141" s="21"/>
      <c r="K141" s="21"/>
      <c r="L141" s="21"/>
      <c r="M141" s="21"/>
      <c r="N141" s="21"/>
      <c r="O141" s="21"/>
      <c r="P141" s="23"/>
      <c r="Q141" s="21"/>
      <c r="R141" s="21"/>
      <c r="S141" s="21"/>
      <c r="T141" s="22"/>
      <c r="U141" s="22"/>
      <c r="V141" s="21"/>
      <c r="W141" s="21"/>
      <c r="X141" s="21"/>
    </row>
    <row r="142" spans="1:24">
      <c r="A142" s="25" t="str">
        <f t="shared" si="4"/>
        <v/>
      </c>
      <c r="B142" s="22"/>
      <c r="C142" s="21"/>
      <c r="D142" s="25" t="str">
        <f>IF(C142="","",IFERROR(VLOOKUP(C142,'06_Asset_Components'!$A$7:$AV$206,3,FALSE),""))</f>
        <v/>
      </c>
      <c r="E142" s="25" t="str">
        <f>IF(C142="","",IFERROR(VLOOKUP(C142,'06_Asset_Components'!$A$7:$AV$206,7,FALSE),""))</f>
        <v/>
      </c>
      <c r="F142" s="25" t="str">
        <f>IF(C142="","",IFERROR(VLOOKUP(C142,'06_Asset_Components'!$A$7:$AV$206,8,FALSE),""))</f>
        <v/>
      </c>
      <c r="G142" s="25" t="str">
        <f>IF(C142="","",IFERROR(VLOOKUP(C142,'06_Asset_Components'!$A$7:$AV$206,6,FALSE),""))</f>
        <v/>
      </c>
      <c r="H142" s="21"/>
      <c r="I142" s="21"/>
      <c r="J142" s="21"/>
      <c r="K142" s="21"/>
      <c r="L142" s="21"/>
      <c r="M142" s="21"/>
      <c r="N142" s="21"/>
      <c r="O142" s="21"/>
      <c r="P142" s="23"/>
      <c r="Q142" s="21"/>
      <c r="R142" s="21"/>
      <c r="S142" s="21"/>
      <c r="T142" s="22"/>
      <c r="U142" s="22"/>
      <c r="V142" s="21"/>
      <c r="W142" s="21"/>
      <c r="X142" s="21"/>
    </row>
    <row r="143" spans="1:24">
      <c r="A143" s="25" t="str">
        <f t="shared" si="4"/>
        <v/>
      </c>
      <c r="B143" s="22"/>
      <c r="C143" s="21"/>
      <c r="D143" s="25" t="str">
        <f>IF(C143="","",IFERROR(VLOOKUP(C143,'06_Asset_Components'!$A$7:$AV$206,3,FALSE),""))</f>
        <v/>
      </c>
      <c r="E143" s="25" t="str">
        <f>IF(C143="","",IFERROR(VLOOKUP(C143,'06_Asset_Components'!$A$7:$AV$206,7,FALSE),""))</f>
        <v/>
      </c>
      <c r="F143" s="25" t="str">
        <f>IF(C143="","",IFERROR(VLOOKUP(C143,'06_Asset_Components'!$A$7:$AV$206,8,FALSE),""))</f>
        <v/>
      </c>
      <c r="G143" s="25" t="str">
        <f>IF(C143="","",IFERROR(VLOOKUP(C143,'06_Asset_Components'!$A$7:$AV$206,6,FALSE),""))</f>
        <v/>
      </c>
      <c r="H143" s="21"/>
      <c r="I143" s="21"/>
      <c r="J143" s="21"/>
      <c r="K143" s="21"/>
      <c r="L143" s="21"/>
      <c r="M143" s="21"/>
      <c r="N143" s="21"/>
      <c r="O143" s="21"/>
      <c r="P143" s="23"/>
      <c r="Q143" s="21"/>
      <c r="R143" s="21"/>
      <c r="S143" s="21"/>
      <c r="T143" s="22"/>
      <c r="U143" s="22"/>
      <c r="V143" s="21"/>
      <c r="W143" s="21"/>
      <c r="X143" s="21"/>
    </row>
    <row r="144" spans="1:24">
      <c r="A144" s="25" t="str">
        <f t="shared" si="4"/>
        <v/>
      </c>
      <c r="B144" s="22"/>
      <c r="C144" s="21"/>
      <c r="D144" s="25" t="str">
        <f>IF(C144="","",IFERROR(VLOOKUP(C144,'06_Asset_Components'!$A$7:$AV$206,3,FALSE),""))</f>
        <v/>
      </c>
      <c r="E144" s="25" t="str">
        <f>IF(C144="","",IFERROR(VLOOKUP(C144,'06_Asset_Components'!$A$7:$AV$206,7,FALSE),""))</f>
        <v/>
      </c>
      <c r="F144" s="25" t="str">
        <f>IF(C144="","",IFERROR(VLOOKUP(C144,'06_Asset_Components'!$A$7:$AV$206,8,FALSE),""))</f>
        <v/>
      </c>
      <c r="G144" s="25" t="str">
        <f>IF(C144="","",IFERROR(VLOOKUP(C144,'06_Asset_Components'!$A$7:$AV$206,6,FALSE),""))</f>
        <v/>
      </c>
      <c r="H144" s="21"/>
      <c r="I144" s="21"/>
      <c r="J144" s="21"/>
      <c r="K144" s="21"/>
      <c r="L144" s="21"/>
      <c r="M144" s="21"/>
      <c r="N144" s="21"/>
      <c r="O144" s="21"/>
      <c r="P144" s="23"/>
      <c r="Q144" s="21"/>
      <c r="R144" s="21"/>
      <c r="S144" s="21"/>
      <c r="T144" s="22"/>
      <c r="U144" s="22"/>
      <c r="V144" s="21"/>
      <c r="W144" s="21"/>
      <c r="X144" s="21"/>
    </row>
    <row r="145" spans="1:24">
      <c r="A145" s="25" t="str">
        <f t="shared" si="4"/>
        <v/>
      </c>
      <c r="B145" s="22"/>
      <c r="C145" s="21"/>
      <c r="D145" s="25" t="str">
        <f>IF(C145="","",IFERROR(VLOOKUP(C145,'06_Asset_Components'!$A$7:$AV$206,3,FALSE),""))</f>
        <v/>
      </c>
      <c r="E145" s="25" t="str">
        <f>IF(C145="","",IFERROR(VLOOKUP(C145,'06_Asset_Components'!$A$7:$AV$206,7,FALSE),""))</f>
        <v/>
      </c>
      <c r="F145" s="25" t="str">
        <f>IF(C145="","",IFERROR(VLOOKUP(C145,'06_Asset_Components'!$A$7:$AV$206,8,FALSE),""))</f>
        <v/>
      </c>
      <c r="G145" s="25" t="str">
        <f>IF(C145="","",IFERROR(VLOOKUP(C145,'06_Asset_Components'!$A$7:$AV$206,6,FALSE),""))</f>
        <v/>
      </c>
      <c r="H145" s="21"/>
      <c r="I145" s="21"/>
      <c r="J145" s="21"/>
      <c r="K145" s="21"/>
      <c r="L145" s="21"/>
      <c r="M145" s="21"/>
      <c r="N145" s="21"/>
      <c r="O145" s="21"/>
      <c r="P145" s="23"/>
      <c r="Q145" s="21"/>
      <c r="R145" s="21"/>
      <c r="S145" s="21"/>
      <c r="T145" s="22"/>
      <c r="U145" s="22"/>
      <c r="V145" s="21"/>
      <c r="W145" s="21"/>
      <c r="X145" s="21"/>
    </row>
    <row r="146" spans="1:24">
      <c r="A146" s="25" t="str">
        <f t="shared" si="4"/>
        <v/>
      </c>
      <c r="B146" s="22"/>
      <c r="C146" s="21"/>
      <c r="D146" s="25" t="str">
        <f>IF(C146="","",IFERROR(VLOOKUP(C146,'06_Asset_Components'!$A$7:$AV$206,3,FALSE),""))</f>
        <v/>
      </c>
      <c r="E146" s="25" t="str">
        <f>IF(C146="","",IFERROR(VLOOKUP(C146,'06_Asset_Components'!$A$7:$AV$206,7,FALSE),""))</f>
        <v/>
      </c>
      <c r="F146" s="25" t="str">
        <f>IF(C146="","",IFERROR(VLOOKUP(C146,'06_Asset_Components'!$A$7:$AV$206,8,FALSE),""))</f>
        <v/>
      </c>
      <c r="G146" s="25" t="str">
        <f>IF(C146="","",IFERROR(VLOOKUP(C146,'06_Asset_Components'!$A$7:$AV$206,6,FALSE),""))</f>
        <v/>
      </c>
      <c r="H146" s="21"/>
      <c r="I146" s="21"/>
      <c r="J146" s="21"/>
      <c r="K146" s="21"/>
      <c r="L146" s="21"/>
      <c r="M146" s="21"/>
      <c r="N146" s="21"/>
      <c r="O146" s="21"/>
      <c r="P146" s="23"/>
      <c r="Q146" s="21"/>
      <c r="R146" s="21"/>
      <c r="S146" s="21"/>
      <c r="T146" s="22"/>
      <c r="U146" s="22"/>
      <c r="V146" s="21"/>
      <c r="W146" s="21"/>
      <c r="X146" s="21"/>
    </row>
    <row r="147" spans="1:24">
      <c r="A147" s="25" t="str">
        <f t="shared" si="4"/>
        <v/>
      </c>
      <c r="B147" s="22"/>
      <c r="C147" s="21"/>
      <c r="D147" s="25" t="str">
        <f>IF(C147="","",IFERROR(VLOOKUP(C147,'06_Asset_Components'!$A$7:$AV$206,3,FALSE),""))</f>
        <v/>
      </c>
      <c r="E147" s="25" t="str">
        <f>IF(C147="","",IFERROR(VLOOKUP(C147,'06_Asset_Components'!$A$7:$AV$206,7,FALSE),""))</f>
        <v/>
      </c>
      <c r="F147" s="25" t="str">
        <f>IF(C147="","",IFERROR(VLOOKUP(C147,'06_Asset_Components'!$A$7:$AV$206,8,FALSE),""))</f>
        <v/>
      </c>
      <c r="G147" s="25" t="str">
        <f>IF(C147="","",IFERROR(VLOOKUP(C147,'06_Asset_Components'!$A$7:$AV$206,6,FALSE),""))</f>
        <v/>
      </c>
      <c r="H147" s="21"/>
      <c r="I147" s="21"/>
      <c r="J147" s="21"/>
      <c r="K147" s="21"/>
      <c r="L147" s="21"/>
      <c r="M147" s="21"/>
      <c r="N147" s="21"/>
      <c r="O147" s="21"/>
      <c r="P147" s="23"/>
      <c r="Q147" s="21"/>
      <c r="R147" s="21"/>
      <c r="S147" s="21"/>
      <c r="T147" s="22"/>
      <c r="U147" s="22"/>
      <c r="V147" s="21"/>
      <c r="W147" s="21"/>
      <c r="X147" s="21"/>
    </row>
    <row r="148" spans="1:24">
      <c r="A148" s="25" t="str">
        <f t="shared" si="4"/>
        <v/>
      </c>
      <c r="B148" s="22"/>
      <c r="C148" s="21"/>
      <c r="D148" s="25" t="str">
        <f>IF(C148="","",IFERROR(VLOOKUP(C148,'06_Asset_Components'!$A$7:$AV$206,3,FALSE),""))</f>
        <v/>
      </c>
      <c r="E148" s="25" t="str">
        <f>IF(C148="","",IFERROR(VLOOKUP(C148,'06_Asset_Components'!$A$7:$AV$206,7,FALSE),""))</f>
        <v/>
      </c>
      <c r="F148" s="25" t="str">
        <f>IF(C148="","",IFERROR(VLOOKUP(C148,'06_Asset_Components'!$A$7:$AV$206,8,FALSE),""))</f>
        <v/>
      </c>
      <c r="G148" s="25" t="str">
        <f>IF(C148="","",IFERROR(VLOOKUP(C148,'06_Asset_Components'!$A$7:$AV$206,6,FALSE),""))</f>
        <v/>
      </c>
      <c r="H148" s="21"/>
      <c r="I148" s="21"/>
      <c r="J148" s="21"/>
      <c r="K148" s="21"/>
      <c r="L148" s="21"/>
      <c r="M148" s="21"/>
      <c r="N148" s="21"/>
      <c r="O148" s="21"/>
      <c r="P148" s="23"/>
      <c r="Q148" s="21"/>
      <c r="R148" s="21"/>
      <c r="S148" s="21"/>
      <c r="T148" s="22"/>
      <c r="U148" s="22"/>
      <c r="V148" s="21"/>
      <c r="W148" s="21"/>
      <c r="X148" s="21"/>
    </row>
    <row r="149" spans="1:24">
      <c r="A149" s="25" t="str">
        <f t="shared" si="4"/>
        <v/>
      </c>
      <c r="B149" s="22"/>
      <c r="C149" s="21"/>
      <c r="D149" s="25" t="str">
        <f>IF(C149="","",IFERROR(VLOOKUP(C149,'06_Asset_Components'!$A$7:$AV$206,3,FALSE),""))</f>
        <v/>
      </c>
      <c r="E149" s="25" t="str">
        <f>IF(C149="","",IFERROR(VLOOKUP(C149,'06_Asset_Components'!$A$7:$AV$206,7,FALSE),""))</f>
        <v/>
      </c>
      <c r="F149" s="25" t="str">
        <f>IF(C149="","",IFERROR(VLOOKUP(C149,'06_Asset_Components'!$A$7:$AV$206,8,FALSE),""))</f>
        <v/>
      </c>
      <c r="G149" s="25" t="str">
        <f>IF(C149="","",IFERROR(VLOOKUP(C149,'06_Asset_Components'!$A$7:$AV$206,6,FALSE),""))</f>
        <v/>
      </c>
      <c r="H149" s="21"/>
      <c r="I149" s="21"/>
      <c r="J149" s="21"/>
      <c r="K149" s="21"/>
      <c r="L149" s="21"/>
      <c r="M149" s="21"/>
      <c r="N149" s="21"/>
      <c r="O149" s="21"/>
      <c r="P149" s="23"/>
      <c r="Q149" s="21"/>
      <c r="R149" s="21"/>
      <c r="S149" s="21"/>
      <c r="T149" s="22"/>
      <c r="U149" s="22"/>
      <c r="V149" s="21"/>
      <c r="W149" s="21"/>
      <c r="X149" s="21"/>
    </row>
    <row r="150" spans="1:24">
      <c r="A150" s="25" t="str">
        <f t="shared" si="4"/>
        <v/>
      </c>
      <c r="B150" s="22"/>
      <c r="C150" s="21"/>
      <c r="D150" s="25" t="str">
        <f>IF(C150="","",IFERROR(VLOOKUP(C150,'06_Asset_Components'!$A$7:$AV$206,3,FALSE),""))</f>
        <v/>
      </c>
      <c r="E150" s="25" t="str">
        <f>IF(C150="","",IFERROR(VLOOKUP(C150,'06_Asset_Components'!$A$7:$AV$206,7,FALSE),""))</f>
        <v/>
      </c>
      <c r="F150" s="25" t="str">
        <f>IF(C150="","",IFERROR(VLOOKUP(C150,'06_Asset_Components'!$A$7:$AV$206,8,FALSE),""))</f>
        <v/>
      </c>
      <c r="G150" s="25" t="str">
        <f>IF(C150="","",IFERROR(VLOOKUP(C150,'06_Asset_Components'!$A$7:$AV$206,6,FALSE),""))</f>
        <v/>
      </c>
      <c r="H150" s="21"/>
      <c r="I150" s="21"/>
      <c r="J150" s="21"/>
      <c r="K150" s="21"/>
      <c r="L150" s="21"/>
      <c r="M150" s="21"/>
      <c r="N150" s="21"/>
      <c r="O150" s="21"/>
      <c r="P150" s="23"/>
      <c r="Q150" s="21"/>
      <c r="R150" s="21"/>
      <c r="S150" s="21"/>
      <c r="T150" s="22"/>
      <c r="U150" s="22"/>
      <c r="V150" s="21"/>
      <c r="W150" s="21"/>
      <c r="X150" s="21"/>
    </row>
    <row r="151" spans="1:24">
      <c r="A151" s="25" t="str">
        <f t="shared" si="4"/>
        <v/>
      </c>
      <c r="B151" s="22"/>
      <c r="C151" s="21"/>
      <c r="D151" s="25" t="str">
        <f>IF(C151="","",IFERROR(VLOOKUP(C151,'06_Asset_Components'!$A$7:$AV$206,3,FALSE),""))</f>
        <v/>
      </c>
      <c r="E151" s="25" t="str">
        <f>IF(C151="","",IFERROR(VLOOKUP(C151,'06_Asset_Components'!$A$7:$AV$206,7,FALSE),""))</f>
        <v/>
      </c>
      <c r="F151" s="25" t="str">
        <f>IF(C151="","",IFERROR(VLOOKUP(C151,'06_Asset_Components'!$A$7:$AV$206,8,FALSE),""))</f>
        <v/>
      </c>
      <c r="G151" s="25" t="str">
        <f>IF(C151="","",IFERROR(VLOOKUP(C151,'06_Asset_Components'!$A$7:$AV$206,6,FALSE),""))</f>
        <v/>
      </c>
      <c r="H151" s="21"/>
      <c r="I151" s="21"/>
      <c r="J151" s="21"/>
      <c r="K151" s="21"/>
      <c r="L151" s="21"/>
      <c r="M151" s="21"/>
      <c r="N151" s="21"/>
      <c r="O151" s="21"/>
      <c r="P151" s="23"/>
      <c r="Q151" s="21"/>
      <c r="R151" s="21"/>
      <c r="S151" s="21"/>
      <c r="T151" s="22"/>
      <c r="U151" s="22"/>
      <c r="V151" s="21"/>
      <c r="W151" s="21"/>
      <c r="X151" s="21"/>
    </row>
    <row r="152" spans="1:24">
      <c r="A152" s="25" t="str">
        <f t="shared" si="4"/>
        <v/>
      </c>
      <c r="B152" s="22"/>
      <c r="C152" s="21"/>
      <c r="D152" s="25" t="str">
        <f>IF(C152="","",IFERROR(VLOOKUP(C152,'06_Asset_Components'!$A$7:$AV$206,3,FALSE),""))</f>
        <v/>
      </c>
      <c r="E152" s="25" t="str">
        <f>IF(C152="","",IFERROR(VLOOKUP(C152,'06_Asset_Components'!$A$7:$AV$206,7,FALSE),""))</f>
        <v/>
      </c>
      <c r="F152" s="25" t="str">
        <f>IF(C152="","",IFERROR(VLOOKUP(C152,'06_Asset_Components'!$A$7:$AV$206,8,FALSE),""))</f>
        <v/>
      </c>
      <c r="G152" s="25" t="str">
        <f>IF(C152="","",IFERROR(VLOOKUP(C152,'06_Asset_Components'!$A$7:$AV$206,6,FALSE),""))</f>
        <v/>
      </c>
      <c r="H152" s="21"/>
      <c r="I152" s="21"/>
      <c r="J152" s="21"/>
      <c r="K152" s="21"/>
      <c r="L152" s="21"/>
      <c r="M152" s="21"/>
      <c r="N152" s="21"/>
      <c r="O152" s="21"/>
      <c r="P152" s="23"/>
      <c r="Q152" s="21"/>
      <c r="R152" s="21"/>
      <c r="S152" s="21"/>
      <c r="T152" s="22"/>
      <c r="U152" s="22"/>
      <c r="V152" s="21"/>
      <c r="W152" s="21"/>
      <c r="X152" s="21"/>
    </row>
    <row r="153" spans="1:24">
      <c r="A153" s="25" t="str">
        <f t="shared" si="4"/>
        <v/>
      </c>
      <c r="B153" s="22"/>
      <c r="C153" s="21"/>
      <c r="D153" s="25" t="str">
        <f>IF(C153="","",IFERROR(VLOOKUP(C153,'06_Asset_Components'!$A$7:$AV$206,3,FALSE),""))</f>
        <v/>
      </c>
      <c r="E153" s="25" t="str">
        <f>IF(C153="","",IFERROR(VLOOKUP(C153,'06_Asset_Components'!$A$7:$AV$206,7,FALSE),""))</f>
        <v/>
      </c>
      <c r="F153" s="25" t="str">
        <f>IF(C153="","",IFERROR(VLOOKUP(C153,'06_Asset_Components'!$A$7:$AV$206,8,FALSE),""))</f>
        <v/>
      </c>
      <c r="G153" s="25" t="str">
        <f>IF(C153="","",IFERROR(VLOOKUP(C153,'06_Asset_Components'!$A$7:$AV$206,6,FALSE),""))</f>
        <v/>
      </c>
      <c r="H153" s="21"/>
      <c r="I153" s="21"/>
      <c r="J153" s="21"/>
      <c r="K153" s="21"/>
      <c r="L153" s="21"/>
      <c r="M153" s="21"/>
      <c r="N153" s="21"/>
      <c r="O153" s="21"/>
      <c r="P153" s="23"/>
      <c r="Q153" s="21"/>
      <c r="R153" s="21"/>
      <c r="S153" s="21"/>
      <c r="T153" s="22"/>
      <c r="U153" s="22"/>
      <c r="V153" s="21"/>
      <c r="W153" s="21"/>
      <c r="X153" s="21"/>
    </row>
    <row r="154" spans="1:24">
      <c r="A154" s="25" t="str">
        <f t="shared" si="4"/>
        <v/>
      </c>
      <c r="B154" s="22"/>
      <c r="C154" s="21"/>
      <c r="D154" s="25" t="str">
        <f>IF(C154="","",IFERROR(VLOOKUP(C154,'06_Asset_Components'!$A$7:$AV$206,3,FALSE),""))</f>
        <v/>
      </c>
      <c r="E154" s="25" t="str">
        <f>IF(C154="","",IFERROR(VLOOKUP(C154,'06_Asset_Components'!$A$7:$AV$206,7,FALSE),""))</f>
        <v/>
      </c>
      <c r="F154" s="25" t="str">
        <f>IF(C154="","",IFERROR(VLOOKUP(C154,'06_Asset_Components'!$A$7:$AV$206,8,FALSE),""))</f>
        <v/>
      </c>
      <c r="G154" s="25" t="str">
        <f>IF(C154="","",IFERROR(VLOOKUP(C154,'06_Asset_Components'!$A$7:$AV$206,6,FALSE),""))</f>
        <v/>
      </c>
      <c r="H154" s="21"/>
      <c r="I154" s="21"/>
      <c r="J154" s="21"/>
      <c r="K154" s="21"/>
      <c r="L154" s="21"/>
      <c r="M154" s="21"/>
      <c r="N154" s="21"/>
      <c r="O154" s="21"/>
      <c r="P154" s="23"/>
      <c r="Q154" s="21"/>
      <c r="R154" s="21"/>
      <c r="S154" s="21"/>
      <c r="T154" s="22"/>
      <c r="U154" s="22"/>
      <c r="V154" s="21"/>
      <c r="W154" s="21"/>
      <c r="X154" s="21"/>
    </row>
    <row r="155" spans="1:24">
      <c r="A155" s="25" t="str">
        <f t="shared" si="4"/>
        <v/>
      </c>
      <c r="B155" s="22"/>
      <c r="C155" s="21"/>
      <c r="D155" s="25" t="str">
        <f>IF(C155="","",IFERROR(VLOOKUP(C155,'06_Asset_Components'!$A$7:$AV$206,3,FALSE),""))</f>
        <v/>
      </c>
      <c r="E155" s="25" t="str">
        <f>IF(C155="","",IFERROR(VLOOKUP(C155,'06_Asset_Components'!$A$7:$AV$206,7,FALSE),""))</f>
        <v/>
      </c>
      <c r="F155" s="25" t="str">
        <f>IF(C155="","",IFERROR(VLOOKUP(C155,'06_Asset_Components'!$A$7:$AV$206,8,FALSE),""))</f>
        <v/>
      </c>
      <c r="G155" s="25" t="str">
        <f>IF(C155="","",IFERROR(VLOOKUP(C155,'06_Asset_Components'!$A$7:$AV$206,6,FALSE),""))</f>
        <v/>
      </c>
      <c r="H155" s="21"/>
      <c r="I155" s="21"/>
      <c r="J155" s="21"/>
      <c r="K155" s="21"/>
      <c r="L155" s="21"/>
      <c r="M155" s="21"/>
      <c r="N155" s="21"/>
      <c r="O155" s="21"/>
      <c r="P155" s="23"/>
      <c r="Q155" s="21"/>
      <c r="R155" s="21"/>
      <c r="S155" s="21"/>
      <c r="T155" s="22"/>
      <c r="U155" s="22"/>
      <c r="V155" s="21"/>
      <c r="W155" s="21"/>
      <c r="X155" s="21"/>
    </row>
    <row r="156" spans="1:24">
      <c r="A156" s="25" t="str">
        <f t="shared" si="4"/>
        <v/>
      </c>
      <c r="B156" s="22"/>
      <c r="C156" s="21"/>
      <c r="D156" s="25" t="str">
        <f>IF(C156="","",IFERROR(VLOOKUP(C156,'06_Asset_Components'!$A$7:$AV$206,3,FALSE),""))</f>
        <v/>
      </c>
      <c r="E156" s="25" t="str">
        <f>IF(C156="","",IFERROR(VLOOKUP(C156,'06_Asset_Components'!$A$7:$AV$206,7,FALSE),""))</f>
        <v/>
      </c>
      <c r="F156" s="25" t="str">
        <f>IF(C156="","",IFERROR(VLOOKUP(C156,'06_Asset_Components'!$A$7:$AV$206,8,FALSE),""))</f>
        <v/>
      </c>
      <c r="G156" s="25" t="str">
        <f>IF(C156="","",IFERROR(VLOOKUP(C156,'06_Asset_Components'!$A$7:$AV$206,6,FALSE),""))</f>
        <v/>
      </c>
      <c r="H156" s="21"/>
      <c r="I156" s="21"/>
      <c r="J156" s="21"/>
      <c r="K156" s="21"/>
      <c r="L156" s="21"/>
      <c r="M156" s="21"/>
      <c r="N156" s="21"/>
      <c r="O156" s="21"/>
      <c r="P156" s="23"/>
      <c r="Q156" s="21"/>
      <c r="R156" s="21"/>
      <c r="S156" s="21"/>
      <c r="T156" s="22"/>
      <c r="U156" s="22"/>
      <c r="V156" s="21"/>
      <c r="W156" s="21"/>
      <c r="X156" s="21"/>
    </row>
  </sheetData>
  <sheetProtection sheet="1" objects="1" scenarios="1" sort="0" autoFilter="0"/>
  <mergeCells count="2">
    <mergeCell ref="A1:X1"/>
    <mergeCell ref="A3:X4"/>
  </mergeCells>
  <conditionalFormatting sqref="I7:I156">
    <cfRule type="colorScale" priority="1">
      <colorScale>
        <cfvo type="min"/>
        <cfvo type="percentile" val="50"/>
        <cfvo type="max"/>
        <color rgb="FFE8F4EA"/>
        <color rgb="FFFFF4CC"/>
        <color rgb="FFFDECEC"/>
      </colorScale>
    </cfRule>
  </conditionalFormatting>
  <conditionalFormatting sqref="J7:J156">
    <cfRule type="expression" dxfId="266" priority="2">
      <formula>OR(J7="Critical",J7="High")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xr:uid="{00000000-0002-0000-0700-000000000000}">
          <x14:formula1>
            <xm:f>'06_Asset_Components'!$A$7:$A$206</xm:f>
          </x14:formula1>
          <xm:sqref>C7:C156</xm:sqref>
        </x14:dataValidation>
        <x14:dataValidation type="list" xr:uid="{00000000-0002-0000-0700-000001000000}">
          <x14:formula1>
            <xm:f>'99_Lists'!$O$4:$O$8</xm:f>
          </x14:formula1>
          <xm:sqref>I7:I156</xm:sqref>
        </x14:dataValidation>
        <x14:dataValidation type="list" xr:uid="{00000000-0002-0000-0700-000002000000}">
          <x14:formula1>
            <xm:f>'99_Lists'!$P$4:$P$8</xm:f>
          </x14:formula1>
          <xm:sqref>J7:K156</xm:sqref>
        </x14:dataValidation>
        <x14:dataValidation type="list" xr:uid="{00000000-0002-0000-0700-000003000000}">
          <x14:formula1>
            <xm:f>'99_Lists'!$R$4:$R$10</xm:f>
          </x14:formula1>
          <xm:sqref>S7:S156</xm:sqref>
        </x14:dataValidation>
        <x14:dataValidation type="list" xr:uid="{00000000-0002-0000-0700-000004000000}">
          <x14:formula1>
            <xm:f>'99_Lists'!$E$4:$E$8</xm:f>
          </x14:formula1>
          <xm:sqref>V7:V156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206"/>
  <sheetViews>
    <sheetView workbookViewId="0"/>
  </sheetViews>
  <sheetFormatPr defaultRowHeight="14.25"/>
  <cols>
    <col min="1" max="4" width="15" customWidth="1"/>
    <col min="5" max="5" width="22" customWidth="1"/>
    <col min="6" max="6" width="38" customWidth="1"/>
    <col min="7" max="9" width="14" customWidth="1"/>
    <col min="10" max="18" width="16" customWidth="1"/>
    <col min="19" max="19" width="20" customWidth="1"/>
    <col min="20" max="20" width="34" customWidth="1"/>
  </cols>
  <sheetData>
    <row r="1" spans="1:48" ht="27.95" customHeight="1">
      <c r="A1" s="18" t="s">
        <v>268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48">
      <c r="A3" s="4" t="s">
        <v>269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4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48" ht="30">
      <c r="A6" s="6" t="s">
        <v>270</v>
      </c>
      <c r="B6" s="6" t="s">
        <v>271</v>
      </c>
      <c r="C6" s="6" t="s">
        <v>272</v>
      </c>
      <c r="D6" s="6" t="s">
        <v>73</v>
      </c>
      <c r="E6" s="6" t="s">
        <v>212</v>
      </c>
      <c r="F6" s="6" t="s">
        <v>214</v>
      </c>
      <c r="G6" s="6" t="s">
        <v>273</v>
      </c>
      <c r="H6" s="6" t="s">
        <v>274</v>
      </c>
      <c r="I6" s="6" t="s">
        <v>249</v>
      </c>
      <c r="J6" s="6" t="s">
        <v>275</v>
      </c>
      <c r="K6" s="6" t="s">
        <v>226</v>
      </c>
      <c r="L6" s="6" t="s">
        <v>227</v>
      </c>
      <c r="M6" s="6" t="s">
        <v>276</v>
      </c>
      <c r="N6" s="6" t="s">
        <v>277</v>
      </c>
      <c r="O6" s="6" t="s">
        <v>278</v>
      </c>
      <c r="P6" s="6" t="s">
        <v>279</v>
      </c>
      <c r="Q6" s="6" t="s">
        <v>280</v>
      </c>
      <c r="R6" s="6" t="s">
        <v>139</v>
      </c>
      <c r="S6" s="6" t="s">
        <v>281</v>
      </c>
      <c r="T6" s="6" t="s">
        <v>87</v>
      </c>
    </row>
    <row r="7" spans="1:48">
      <c r="A7" s="25" t="str">
        <f t="shared" ref="A7:A38" si="0">IF(D7="","","PLAN-"&amp;TEXT(ROW()-6,"000"))</f>
        <v/>
      </c>
      <c r="B7" s="21"/>
      <c r="C7" s="21"/>
      <c r="D7" s="21"/>
      <c r="E7" s="21"/>
      <c r="F7" s="21"/>
      <c r="G7" s="21"/>
      <c r="H7" s="21"/>
      <c r="I7" s="21"/>
      <c r="J7" s="23"/>
      <c r="K7" s="24"/>
      <c r="L7" s="24"/>
      <c r="M7" s="28" t="str">
        <f>IF(OR(J7="",G7="",K7="",L7=""),"",J7*(1+K7)^(G7-'01_Setup'!$B$5)*(1+L7))</f>
        <v/>
      </c>
      <c r="N7" s="23"/>
      <c r="O7" s="23"/>
      <c r="P7" s="23"/>
      <c r="Q7" s="28" t="str">
        <f t="shared" ref="Q7:Q38" si="1">IF(OR(P7="",M7=""),"",P7-M7)</f>
        <v/>
      </c>
      <c r="R7" s="21"/>
      <c r="S7" s="21"/>
      <c r="T7" s="21"/>
    </row>
    <row r="8" spans="1:48">
      <c r="A8" s="25" t="str">
        <f t="shared" si="0"/>
        <v/>
      </c>
      <c r="B8" s="21"/>
      <c r="C8" s="21"/>
      <c r="D8" s="21"/>
      <c r="E8" s="21"/>
      <c r="F8" s="21"/>
      <c r="G8" s="21"/>
      <c r="H8" s="21"/>
      <c r="I8" s="21"/>
      <c r="J8" s="23"/>
      <c r="K8" s="24"/>
      <c r="L8" s="24"/>
      <c r="M8" s="28" t="str">
        <f>IF(OR(J8="",G8="",K8="",L8=""),"",J8*(1+K8)^(G8-'01_Setup'!$B$5)*(1+L8))</f>
        <v/>
      </c>
      <c r="N8" s="23"/>
      <c r="O8" s="23"/>
      <c r="P8" s="23"/>
      <c r="Q8" s="28" t="str">
        <f t="shared" si="1"/>
        <v/>
      </c>
      <c r="R8" s="21"/>
      <c r="S8" s="21"/>
      <c r="T8" s="21"/>
    </row>
    <row r="9" spans="1:48">
      <c r="A9" s="25" t="str">
        <f t="shared" si="0"/>
        <v/>
      </c>
      <c r="B9" s="21"/>
      <c r="C9" s="21"/>
      <c r="D9" s="21"/>
      <c r="E9" s="21"/>
      <c r="F9" s="21"/>
      <c r="G9" s="21"/>
      <c r="H9" s="21"/>
      <c r="I9" s="21"/>
      <c r="J9" s="23"/>
      <c r="K9" s="24"/>
      <c r="L9" s="24"/>
      <c r="M9" s="28" t="str">
        <f>IF(OR(J9="",G9="",K9="",L9=""),"",J9*(1+K9)^(G9-'01_Setup'!$B$5)*(1+L9))</f>
        <v/>
      </c>
      <c r="N9" s="23"/>
      <c r="O9" s="23"/>
      <c r="P9" s="23"/>
      <c r="Q9" s="28" t="str">
        <f t="shared" si="1"/>
        <v/>
      </c>
      <c r="R9" s="21"/>
      <c r="S9" s="21"/>
      <c r="T9" s="21"/>
    </row>
    <row r="10" spans="1:48">
      <c r="A10" s="25" t="str">
        <f t="shared" si="0"/>
        <v/>
      </c>
      <c r="B10" s="21"/>
      <c r="C10" s="21"/>
      <c r="D10" s="21"/>
      <c r="E10" s="21"/>
      <c r="F10" s="21"/>
      <c r="G10" s="21"/>
      <c r="H10" s="21"/>
      <c r="I10" s="21"/>
      <c r="J10" s="23"/>
      <c r="K10" s="24"/>
      <c r="L10" s="24"/>
      <c r="M10" s="28" t="str">
        <f>IF(OR(J10="",G10="",K10="",L10=""),"",J10*(1+K10)^(G10-'01_Setup'!$B$5)*(1+L10))</f>
        <v/>
      </c>
      <c r="N10" s="23"/>
      <c r="O10" s="23"/>
      <c r="P10" s="23"/>
      <c r="Q10" s="28" t="str">
        <f t="shared" si="1"/>
        <v/>
      </c>
      <c r="R10" s="21"/>
      <c r="S10" s="21"/>
      <c r="T10" s="21"/>
    </row>
    <row r="11" spans="1:48">
      <c r="A11" s="25" t="str">
        <f t="shared" si="0"/>
        <v/>
      </c>
      <c r="B11" s="21"/>
      <c r="C11" s="21"/>
      <c r="D11" s="21"/>
      <c r="E11" s="21"/>
      <c r="F11" s="21"/>
      <c r="G11" s="21"/>
      <c r="H11" s="21"/>
      <c r="I11" s="21"/>
      <c r="J11" s="23"/>
      <c r="K11" s="24"/>
      <c r="L11" s="24"/>
      <c r="M11" s="28" t="str">
        <f>IF(OR(J11="",G11="",K11="",L11=""),"",J11*(1+K11)^(G11-'01_Setup'!$B$5)*(1+L11))</f>
        <v/>
      </c>
      <c r="N11" s="23"/>
      <c r="O11" s="23"/>
      <c r="P11" s="23"/>
      <c r="Q11" s="28" t="str">
        <f t="shared" si="1"/>
        <v/>
      </c>
      <c r="R11" s="21"/>
      <c r="S11" s="21"/>
      <c r="T11" s="21"/>
    </row>
    <row r="12" spans="1:48">
      <c r="A12" s="25" t="str">
        <f t="shared" si="0"/>
        <v/>
      </c>
      <c r="B12" s="21"/>
      <c r="C12" s="21"/>
      <c r="D12" s="21"/>
      <c r="E12" s="21"/>
      <c r="F12" s="21"/>
      <c r="G12" s="21"/>
      <c r="H12" s="21"/>
      <c r="I12" s="21"/>
      <c r="J12" s="23"/>
      <c r="K12" s="24"/>
      <c r="L12" s="24"/>
      <c r="M12" s="28" t="str">
        <f>IF(OR(J12="",G12="",K12="",L12=""),"",J12*(1+K12)^(G12-'01_Setup'!$B$5)*(1+L12))</f>
        <v/>
      </c>
      <c r="N12" s="23"/>
      <c r="O12" s="23"/>
      <c r="P12" s="23"/>
      <c r="Q12" s="28" t="str">
        <f t="shared" si="1"/>
        <v/>
      </c>
      <c r="R12" s="21"/>
      <c r="S12" s="21"/>
      <c r="T12" s="21"/>
    </row>
    <row r="13" spans="1:48">
      <c r="A13" s="25" t="str">
        <f t="shared" si="0"/>
        <v/>
      </c>
      <c r="B13" s="21"/>
      <c r="C13" s="21"/>
      <c r="D13" s="21"/>
      <c r="E13" s="21"/>
      <c r="F13" s="21"/>
      <c r="G13" s="21"/>
      <c r="H13" s="21"/>
      <c r="I13" s="21"/>
      <c r="J13" s="23"/>
      <c r="K13" s="24"/>
      <c r="L13" s="24"/>
      <c r="M13" s="28" t="str">
        <f>IF(OR(J13="",G13="",K13="",L13=""),"",J13*(1+K13)^(G13-'01_Setup'!$B$5)*(1+L13))</f>
        <v/>
      </c>
      <c r="N13" s="23"/>
      <c r="O13" s="23"/>
      <c r="P13" s="23"/>
      <c r="Q13" s="28" t="str">
        <f t="shared" si="1"/>
        <v/>
      </c>
      <c r="R13" s="21"/>
      <c r="S13" s="21"/>
      <c r="T13" s="21"/>
    </row>
    <row r="14" spans="1:48">
      <c r="A14" s="25" t="str">
        <f t="shared" si="0"/>
        <v/>
      </c>
      <c r="B14" s="21"/>
      <c r="C14" s="21"/>
      <c r="D14" s="21"/>
      <c r="E14" s="21"/>
      <c r="F14" s="21"/>
      <c r="G14" s="21"/>
      <c r="H14" s="21"/>
      <c r="I14" s="21"/>
      <c r="J14" s="23"/>
      <c r="K14" s="24"/>
      <c r="L14" s="24"/>
      <c r="M14" s="28" t="str">
        <f>IF(OR(J14="",G14="",K14="",L14=""),"",J14*(1+K14)^(G14-'01_Setup'!$B$5)*(1+L14))</f>
        <v/>
      </c>
      <c r="N14" s="23"/>
      <c r="O14" s="23"/>
      <c r="P14" s="23"/>
      <c r="Q14" s="28" t="str">
        <f t="shared" si="1"/>
        <v/>
      </c>
      <c r="R14" s="21"/>
      <c r="S14" s="21"/>
      <c r="T14" s="21"/>
    </row>
    <row r="15" spans="1:48">
      <c r="A15" s="25" t="str">
        <f t="shared" si="0"/>
        <v/>
      </c>
      <c r="B15" s="21"/>
      <c r="C15" s="21"/>
      <c r="D15" s="21"/>
      <c r="E15" s="21"/>
      <c r="F15" s="21"/>
      <c r="G15" s="21"/>
      <c r="H15" s="21"/>
      <c r="I15" s="21"/>
      <c r="J15" s="23"/>
      <c r="K15" s="24"/>
      <c r="L15" s="24"/>
      <c r="M15" s="28" t="str">
        <f>IF(OR(J15="",G15="",K15="",L15=""),"",J15*(1+K15)^(G15-'01_Setup'!$B$5)*(1+L15))</f>
        <v/>
      </c>
      <c r="N15" s="23"/>
      <c r="O15" s="23"/>
      <c r="P15" s="23"/>
      <c r="Q15" s="28" t="str">
        <f t="shared" si="1"/>
        <v/>
      </c>
      <c r="R15" s="21"/>
      <c r="S15" s="21"/>
      <c r="T15" s="21"/>
    </row>
    <row r="16" spans="1:48">
      <c r="A16" s="25" t="str">
        <f t="shared" si="0"/>
        <v/>
      </c>
      <c r="B16" s="21"/>
      <c r="C16" s="21"/>
      <c r="D16" s="21"/>
      <c r="E16" s="21"/>
      <c r="F16" s="21"/>
      <c r="G16" s="21"/>
      <c r="H16" s="21"/>
      <c r="I16" s="21"/>
      <c r="J16" s="23"/>
      <c r="K16" s="24"/>
      <c r="L16" s="24"/>
      <c r="M16" s="28" t="str">
        <f>IF(OR(J16="",G16="",K16="",L16=""),"",J16*(1+K16)^(G16-'01_Setup'!$B$5)*(1+L16))</f>
        <v/>
      </c>
      <c r="N16" s="23"/>
      <c r="O16" s="23"/>
      <c r="P16" s="23"/>
      <c r="Q16" s="28" t="str">
        <f t="shared" si="1"/>
        <v/>
      </c>
      <c r="R16" s="21"/>
      <c r="S16" s="21"/>
      <c r="T16" s="21"/>
    </row>
    <row r="17" spans="1:20">
      <c r="A17" s="25" t="str">
        <f t="shared" si="0"/>
        <v/>
      </c>
      <c r="B17" s="21"/>
      <c r="C17" s="21"/>
      <c r="D17" s="21"/>
      <c r="E17" s="21"/>
      <c r="F17" s="21"/>
      <c r="G17" s="21"/>
      <c r="H17" s="21"/>
      <c r="I17" s="21"/>
      <c r="J17" s="23"/>
      <c r="K17" s="24"/>
      <c r="L17" s="24"/>
      <c r="M17" s="28" t="str">
        <f>IF(OR(J17="",G17="",K17="",L17=""),"",J17*(1+K17)^(G17-'01_Setup'!$B$5)*(1+L17))</f>
        <v/>
      </c>
      <c r="N17" s="23"/>
      <c r="O17" s="23"/>
      <c r="P17" s="23"/>
      <c r="Q17" s="28" t="str">
        <f t="shared" si="1"/>
        <v/>
      </c>
      <c r="R17" s="21"/>
      <c r="S17" s="21"/>
      <c r="T17" s="21"/>
    </row>
    <row r="18" spans="1:20">
      <c r="A18" s="25" t="str">
        <f t="shared" si="0"/>
        <v/>
      </c>
      <c r="B18" s="21"/>
      <c r="C18" s="21"/>
      <c r="D18" s="21"/>
      <c r="E18" s="21"/>
      <c r="F18" s="21"/>
      <c r="G18" s="21"/>
      <c r="H18" s="21"/>
      <c r="I18" s="21"/>
      <c r="J18" s="23"/>
      <c r="K18" s="24"/>
      <c r="L18" s="24"/>
      <c r="M18" s="28" t="str">
        <f>IF(OR(J18="",G18="",K18="",L18=""),"",J18*(1+K18)^(G18-'01_Setup'!$B$5)*(1+L18))</f>
        <v/>
      </c>
      <c r="N18" s="23"/>
      <c r="O18" s="23"/>
      <c r="P18" s="23"/>
      <c r="Q18" s="28" t="str">
        <f t="shared" si="1"/>
        <v/>
      </c>
      <c r="R18" s="21"/>
      <c r="S18" s="21"/>
      <c r="T18" s="21"/>
    </row>
    <row r="19" spans="1:20">
      <c r="A19" s="25" t="str">
        <f t="shared" si="0"/>
        <v/>
      </c>
      <c r="B19" s="21"/>
      <c r="C19" s="21"/>
      <c r="D19" s="21"/>
      <c r="E19" s="21"/>
      <c r="F19" s="21"/>
      <c r="G19" s="21"/>
      <c r="H19" s="21"/>
      <c r="I19" s="21"/>
      <c r="J19" s="23"/>
      <c r="K19" s="24"/>
      <c r="L19" s="24"/>
      <c r="M19" s="28" t="str">
        <f>IF(OR(J19="",G19="",K19="",L19=""),"",J19*(1+K19)^(G19-'01_Setup'!$B$5)*(1+L19))</f>
        <v/>
      </c>
      <c r="N19" s="23"/>
      <c r="O19" s="23"/>
      <c r="P19" s="23"/>
      <c r="Q19" s="28" t="str">
        <f t="shared" si="1"/>
        <v/>
      </c>
      <c r="R19" s="21"/>
      <c r="S19" s="21"/>
      <c r="T19" s="21"/>
    </row>
    <row r="20" spans="1:20">
      <c r="A20" s="25" t="str">
        <f t="shared" si="0"/>
        <v/>
      </c>
      <c r="B20" s="21"/>
      <c r="C20" s="21"/>
      <c r="D20" s="21"/>
      <c r="E20" s="21"/>
      <c r="F20" s="21"/>
      <c r="G20" s="21"/>
      <c r="H20" s="21"/>
      <c r="I20" s="21"/>
      <c r="J20" s="23"/>
      <c r="K20" s="24"/>
      <c r="L20" s="24"/>
      <c r="M20" s="28" t="str">
        <f>IF(OR(J20="",G20="",K20="",L20=""),"",J20*(1+K20)^(G20-'01_Setup'!$B$5)*(1+L20))</f>
        <v/>
      </c>
      <c r="N20" s="23"/>
      <c r="O20" s="23"/>
      <c r="P20" s="23"/>
      <c r="Q20" s="28" t="str">
        <f t="shared" si="1"/>
        <v/>
      </c>
      <c r="R20" s="21"/>
      <c r="S20" s="21"/>
      <c r="T20" s="21"/>
    </row>
    <row r="21" spans="1:20">
      <c r="A21" s="25" t="str">
        <f t="shared" si="0"/>
        <v/>
      </c>
      <c r="B21" s="21"/>
      <c r="C21" s="21"/>
      <c r="D21" s="21"/>
      <c r="E21" s="21"/>
      <c r="F21" s="21"/>
      <c r="G21" s="21"/>
      <c r="H21" s="21"/>
      <c r="I21" s="21"/>
      <c r="J21" s="23"/>
      <c r="K21" s="24"/>
      <c r="L21" s="24"/>
      <c r="M21" s="28" t="str">
        <f>IF(OR(J21="",G21="",K21="",L21=""),"",J21*(1+K21)^(G21-'01_Setup'!$B$5)*(1+L21))</f>
        <v/>
      </c>
      <c r="N21" s="23"/>
      <c r="O21" s="23"/>
      <c r="P21" s="23"/>
      <c r="Q21" s="28" t="str">
        <f t="shared" si="1"/>
        <v/>
      </c>
      <c r="R21" s="21"/>
      <c r="S21" s="21"/>
      <c r="T21" s="21"/>
    </row>
    <row r="22" spans="1:20">
      <c r="A22" s="25" t="str">
        <f t="shared" si="0"/>
        <v/>
      </c>
      <c r="B22" s="21"/>
      <c r="C22" s="21"/>
      <c r="D22" s="21"/>
      <c r="E22" s="21"/>
      <c r="F22" s="21"/>
      <c r="G22" s="21"/>
      <c r="H22" s="21"/>
      <c r="I22" s="21"/>
      <c r="J22" s="23"/>
      <c r="K22" s="24"/>
      <c r="L22" s="24"/>
      <c r="M22" s="28" t="str">
        <f>IF(OR(J22="",G22="",K22="",L22=""),"",J22*(1+K22)^(G22-'01_Setup'!$B$5)*(1+L22))</f>
        <v/>
      </c>
      <c r="N22" s="23"/>
      <c r="O22" s="23"/>
      <c r="P22" s="23"/>
      <c r="Q22" s="28" t="str">
        <f t="shared" si="1"/>
        <v/>
      </c>
      <c r="R22" s="21"/>
      <c r="S22" s="21"/>
      <c r="T22" s="21"/>
    </row>
    <row r="23" spans="1:20">
      <c r="A23" s="25" t="str">
        <f t="shared" si="0"/>
        <v/>
      </c>
      <c r="B23" s="21"/>
      <c r="C23" s="21"/>
      <c r="D23" s="21"/>
      <c r="E23" s="21"/>
      <c r="F23" s="21"/>
      <c r="G23" s="21"/>
      <c r="H23" s="21"/>
      <c r="I23" s="21"/>
      <c r="J23" s="23"/>
      <c r="K23" s="24"/>
      <c r="L23" s="24"/>
      <c r="M23" s="28" t="str">
        <f>IF(OR(J23="",G23="",K23="",L23=""),"",J23*(1+K23)^(G23-'01_Setup'!$B$5)*(1+L23))</f>
        <v/>
      </c>
      <c r="N23" s="23"/>
      <c r="O23" s="23"/>
      <c r="P23" s="23"/>
      <c r="Q23" s="28" t="str">
        <f t="shared" si="1"/>
        <v/>
      </c>
      <c r="R23" s="21"/>
      <c r="S23" s="21"/>
      <c r="T23" s="21"/>
    </row>
    <row r="24" spans="1:20">
      <c r="A24" s="25" t="str">
        <f t="shared" si="0"/>
        <v/>
      </c>
      <c r="B24" s="21"/>
      <c r="C24" s="21"/>
      <c r="D24" s="21"/>
      <c r="E24" s="21"/>
      <c r="F24" s="21"/>
      <c r="G24" s="21"/>
      <c r="H24" s="21"/>
      <c r="I24" s="21"/>
      <c r="J24" s="23"/>
      <c r="K24" s="24"/>
      <c r="L24" s="24"/>
      <c r="M24" s="28" t="str">
        <f>IF(OR(J24="",G24="",K24="",L24=""),"",J24*(1+K24)^(G24-'01_Setup'!$B$5)*(1+L24))</f>
        <v/>
      </c>
      <c r="N24" s="23"/>
      <c r="O24" s="23"/>
      <c r="P24" s="23"/>
      <c r="Q24" s="28" t="str">
        <f t="shared" si="1"/>
        <v/>
      </c>
      <c r="R24" s="21"/>
      <c r="S24" s="21"/>
      <c r="T24" s="21"/>
    </row>
    <row r="25" spans="1:20">
      <c r="A25" s="25" t="str">
        <f t="shared" si="0"/>
        <v/>
      </c>
      <c r="B25" s="21"/>
      <c r="C25" s="21"/>
      <c r="D25" s="21"/>
      <c r="E25" s="21"/>
      <c r="F25" s="21"/>
      <c r="G25" s="21"/>
      <c r="H25" s="21"/>
      <c r="I25" s="21"/>
      <c r="J25" s="23"/>
      <c r="K25" s="24"/>
      <c r="L25" s="24"/>
      <c r="M25" s="28" t="str">
        <f>IF(OR(J25="",G25="",K25="",L25=""),"",J25*(1+K25)^(G25-'01_Setup'!$B$5)*(1+L25))</f>
        <v/>
      </c>
      <c r="N25" s="23"/>
      <c r="O25" s="23"/>
      <c r="P25" s="23"/>
      <c r="Q25" s="28" t="str">
        <f t="shared" si="1"/>
        <v/>
      </c>
      <c r="R25" s="21"/>
      <c r="S25" s="21"/>
      <c r="T25" s="21"/>
    </row>
    <row r="26" spans="1:20">
      <c r="A26" s="25" t="str">
        <f t="shared" si="0"/>
        <v/>
      </c>
      <c r="B26" s="21"/>
      <c r="C26" s="21"/>
      <c r="D26" s="21"/>
      <c r="E26" s="21"/>
      <c r="F26" s="21"/>
      <c r="G26" s="21"/>
      <c r="H26" s="21"/>
      <c r="I26" s="21"/>
      <c r="J26" s="23"/>
      <c r="K26" s="24"/>
      <c r="L26" s="24"/>
      <c r="M26" s="28" t="str">
        <f>IF(OR(J26="",G26="",K26="",L26=""),"",J26*(1+K26)^(G26-'01_Setup'!$B$5)*(1+L26))</f>
        <v/>
      </c>
      <c r="N26" s="23"/>
      <c r="O26" s="23"/>
      <c r="P26" s="23"/>
      <c r="Q26" s="28" t="str">
        <f t="shared" si="1"/>
        <v/>
      </c>
      <c r="R26" s="21"/>
      <c r="S26" s="21"/>
      <c r="T26" s="21"/>
    </row>
    <row r="27" spans="1:20">
      <c r="A27" s="25" t="str">
        <f t="shared" si="0"/>
        <v/>
      </c>
      <c r="B27" s="21"/>
      <c r="C27" s="21"/>
      <c r="D27" s="21"/>
      <c r="E27" s="21"/>
      <c r="F27" s="21"/>
      <c r="G27" s="21"/>
      <c r="H27" s="21"/>
      <c r="I27" s="21"/>
      <c r="J27" s="23"/>
      <c r="K27" s="24"/>
      <c r="L27" s="24"/>
      <c r="M27" s="28" t="str">
        <f>IF(OR(J27="",G27="",K27="",L27=""),"",J27*(1+K27)^(G27-'01_Setup'!$B$5)*(1+L27))</f>
        <v/>
      </c>
      <c r="N27" s="23"/>
      <c r="O27" s="23"/>
      <c r="P27" s="23"/>
      <c r="Q27" s="28" t="str">
        <f t="shared" si="1"/>
        <v/>
      </c>
      <c r="R27" s="21"/>
      <c r="S27" s="21"/>
      <c r="T27" s="21"/>
    </row>
    <row r="28" spans="1:20">
      <c r="A28" s="25" t="str">
        <f t="shared" si="0"/>
        <v/>
      </c>
      <c r="B28" s="21"/>
      <c r="C28" s="21"/>
      <c r="D28" s="21"/>
      <c r="E28" s="21"/>
      <c r="F28" s="21"/>
      <c r="G28" s="21"/>
      <c r="H28" s="21"/>
      <c r="I28" s="21"/>
      <c r="J28" s="23"/>
      <c r="K28" s="24"/>
      <c r="L28" s="24"/>
      <c r="M28" s="28" t="str">
        <f>IF(OR(J28="",G28="",K28="",L28=""),"",J28*(1+K28)^(G28-'01_Setup'!$B$5)*(1+L28))</f>
        <v/>
      </c>
      <c r="N28" s="23"/>
      <c r="O28" s="23"/>
      <c r="P28" s="23"/>
      <c r="Q28" s="28" t="str">
        <f t="shared" si="1"/>
        <v/>
      </c>
      <c r="R28" s="21"/>
      <c r="S28" s="21"/>
      <c r="T28" s="21"/>
    </row>
    <row r="29" spans="1:20">
      <c r="A29" s="25" t="str">
        <f t="shared" si="0"/>
        <v/>
      </c>
      <c r="B29" s="21"/>
      <c r="C29" s="21"/>
      <c r="D29" s="21"/>
      <c r="E29" s="21"/>
      <c r="F29" s="21"/>
      <c r="G29" s="21"/>
      <c r="H29" s="21"/>
      <c r="I29" s="21"/>
      <c r="J29" s="23"/>
      <c r="K29" s="24"/>
      <c r="L29" s="24"/>
      <c r="M29" s="28" t="str">
        <f>IF(OR(J29="",G29="",K29="",L29=""),"",J29*(1+K29)^(G29-'01_Setup'!$B$5)*(1+L29))</f>
        <v/>
      </c>
      <c r="N29" s="23"/>
      <c r="O29" s="23"/>
      <c r="P29" s="23"/>
      <c r="Q29" s="28" t="str">
        <f t="shared" si="1"/>
        <v/>
      </c>
      <c r="R29" s="21"/>
      <c r="S29" s="21"/>
      <c r="T29" s="21"/>
    </row>
    <row r="30" spans="1:20">
      <c r="A30" s="25" t="str">
        <f t="shared" si="0"/>
        <v/>
      </c>
      <c r="B30" s="21"/>
      <c r="C30" s="21"/>
      <c r="D30" s="21"/>
      <c r="E30" s="21"/>
      <c r="F30" s="21"/>
      <c r="G30" s="21"/>
      <c r="H30" s="21"/>
      <c r="I30" s="21"/>
      <c r="J30" s="23"/>
      <c r="K30" s="24"/>
      <c r="L30" s="24"/>
      <c r="M30" s="28" t="str">
        <f>IF(OR(J30="",G30="",K30="",L30=""),"",J30*(1+K30)^(G30-'01_Setup'!$B$5)*(1+L30))</f>
        <v/>
      </c>
      <c r="N30" s="23"/>
      <c r="O30" s="23"/>
      <c r="P30" s="23"/>
      <c r="Q30" s="28" t="str">
        <f t="shared" si="1"/>
        <v/>
      </c>
      <c r="R30" s="21"/>
      <c r="S30" s="21"/>
      <c r="T30" s="21"/>
    </row>
    <row r="31" spans="1:20">
      <c r="A31" s="25" t="str">
        <f t="shared" si="0"/>
        <v/>
      </c>
      <c r="B31" s="21"/>
      <c r="C31" s="21"/>
      <c r="D31" s="21"/>
      <c r="E31" s="21"/>
      <c r="F31" s="21"/>
      <c r="G31" s="21"/>
      <c r="H31" s="21"/>
      <c r="I31" s="21"/>
      <c r="J31" s="23"/>
      <c r="K31" s="24"/>
      <c r="L31" s="24"/>
      <c r="M31" s="28" t="str">
        <f>IF(OR(J31="",G31="",K31="",L31=""),"",J31*(1+K31)^(G31-'01_Setup'!$B$5)*(1+L31))</f>
        <v/>
      </c>
      <c r="N31" s="23"/>
      <c r="O31" s="23"/>
      <c r="P31" s="23"/>
      <c r="Q31" s="28" t="str">
        <f t="shared" si="1"/>
        <v/>
      </c>
      <c r="R31" s="21"/>
      <c r="S31" s="21"/>
      <c r="T31" s="21"/>
    </row>
    <row r="32" spans="1:20">
      <c r="A32" s="25" t="str">
        <f t="shared" si="0"/>
        <v/>
      </c>
      <c r="B32" s="21"/>
      <c r="C32" s="21"/>
      <c r="D32" s="21"/>
      <c r="E32" s="21"/>
      <c r="F32" s="21"/>
      <c r="G32" s="21"/>
      <c r="H32" s="21"/>
      <c r="I32" s="21"/>
      <c r="J32" s="23"/>
      <c r="K32" s="24"/>
      <c r="L32" s="24"/>
      <c r="M32" s="28" t="str">
        <f>IF(OR(J32="",G32="",K32="",L32=""),"",J32*(1+K32)^(G32-'01_Setup'!$B$5)*(1+L32))</f>
        <v/>
      </c>
      <c r="N32" s="23"/>
      <c r="O32" s="23"/>
      <c r="P32" s="23"/>
      <c r="Q32" s="28" t="str">
        <f t="shared" si="1"/>
        <v/>
      </c>
      <c r="R32" s="21"/>
      <c r="S32" s="21"/>
      <c r="T32" s="21"/>
    </row>
    <row r="33" spans="1:20">
      <c r="A33" s="25" t="str">
        <f t="shared" si="0"/>
        <v/>
      </c>
      <c r="B33" s="21"/>
      <c r="C33" s="21"/>
      <c r="D33" s="21"/>
      <c r="E33" s="21"/>
      <c r="F33" s="21"/>
      <c r="G33" s="21"/>
      <c r="H33" s="21"/>
      <c r="I33" s="21"/>
      <c r="J33" s="23"/>
      <c r="K33" s="24"/>
      <c r="L33" s="24"/>
      <c r="M33" s="28" t="str">
        <f>IF(OR(J33="",G33="",K33="",L33=""),"",J33*(1+K33)^(G33-'01_Setup'!$B$5)*(1+L33))</f>
        <v/>
      </c>
      <c r="N33" s="23"/>
      <c r="O33" s="23"/>
      <c r="P33" s="23"/>
      <c r="Q33" s="28" t="str">
        <f t="shared" si="1"/>
        <v/>
      </c>
      <c r="R33" s="21"/>
      <c r="S33" s="21"/>
      <c r="T33" s="21"/>
    </row>
    <row r="34" spans="1:20">
      <c r="A34" s="25" t="str">
        <f t="shared" si="0"/>
        <v/>
      </c>
      <c r="B34" s="21"/>
      <c r="C34" s="21"/>
      <c r="D34" s="21"/>
      <c r="E34" s="21"/>
      <c r="F34" s="21"/>
      <c r="G34" s="21"/>
      <c r="H34" s="21"/>
      <c r="I34" s="21"/>
      <c r="J34" s="23"/>
      <c r="K34" s="24"/>
      <c r="L34" s="24"/>
      <c r="M34" s="28" t="str">
        <f>IF(OR(J34="",G34="",K34="",L34=""),"",J34*(1+K34)^(G34-'01_Setup'!$B$5)*(1+L34))</f>
        <v/>
      </c>
      <c r="N34" s="23"/>
      <c r="O34" s="23"/>
      <c r="P34" s="23"/>
      <c r="Q34" s="28" t="str">
        <f t="shared" si="1"/>
        <v/>
      </c>
      <c r="R34" s="21"/>
      <c r="S34" s="21"/>
      <c r="T34" s="21"/>
    </row>
    <row r="35" spans="1:20">
      <c r="A35" s="25" t="str">
        <f t="shared" si="0"/>
        <v/>
      </c>
      <c r="B35" s="21"/>
      <c r="C35" s="21"/>
      <c r="D35" s="21"/>
      <c r="E35" s="21"/>
      <c r="F35" s="21"/>
      <c r="G35" s="21"/>
      <c r="H35" s="21"/>
      <c r="I35" s="21"/>
      <c r="J35" s="23"/>
      <c r="K35" s="24"/>
      <c r="L35" s="24"/>
      <c r="M35" s="28" t="str">
        <f>IF(OR(J35="",G35="",K35="",L35=""),"",J35*(1+K35)^(G35-'01_Setup'!$B$5)*(1+L35))</f>
        <v/>
      </c>
      <c r="N35" s="23"/>
      <c r="O35" s="23"/>
      <c r="P35" s="23"/>
      <c r="Q35" s="28" t="str">
        <f t="shared" si="1"/>
        <v/>
      </c>
      <c r="R35" s="21"/>
      <c r="S35" s="21"/>
      <c r="T35" s="21"/>
    </row>
    <row r="36" spans="1:20">
      <c r="A36" s="25" t="str">
        <f t="shared" si="0"/>
        <v/>
      </c>
      <c r="B36" s="21"/>
      <c r="C36" s="21"/>
      <c r="D36" s="21"/>
      <c r="E36" s="21"/>
      <c r="F36" s="21"/>
      <c r="G36" s="21"/>
      <c r="H36" s="21"/>
      <c r="I36" s="21"/>
      <c r="J36" s="23"/>
      <c r="K36" s="24"/>
      <c r="L36" s="24"/>
      <c r="M36" s="28" t="str">
        <f>IF(OR(J36="",G36="",K36="",L36=""),"",J36*(1+K36)^(G36-'01_Setup'!$B$5)*(1+L36))</f>
        <v/>
      </c>
      <c r="N36" s="23"/>
      <c r="O36" s="23"/>
      <c r="P36" s="23"/>
      <c r="Q36" s="28" t="str">
        <f t="shared" si="1"/>
        <v/>
      </c>
      <c r="R36" s="21"/>
      <c r="S36" s="21"/>
      <c r="T36" s="21"/>
    </row>
    <row r="37" spans="1:20">
      <c r="A37" s="25" t="str">
        <f t="shared" si="0"/>
        <v/>
      </c>
      <c r="B37" s="21"/>
      <c r="C37" s="21"/>
      <c r="D37" s="21"/>
      <c r="E37" s="21"/>
      <c r="F37" s="21"/>
      <c r="G37" s="21"/>
      <c r="H37" s="21"/>
      <c r="I37" s="21"/>
      <c r="J37" s="23"/>
      <c r="K37" s="24"/>
      <c r="L37" s="24"/>
      <c r="M37" s="28" t="str">
        <f>IF(OR(J37="",G37="",K37="",L37=""),"",J37*(1+K37)^(G37-'01_Setup'!$B$5)*(1+L37))</f>
        <v/>
      </c>
      <c r="N37" s="23"/>
      <c r="O37" s="23"/>
      <c r="P37" s="23"/>
      <c r="Q37" s="28" t="str">
        <f t="shared" si="1"/>
        <v/>
      </c>
      <c r="R37" s="21"/>
      <c r="S37" s="21"/>
      <c r="T37" s="21"/>
    </row>
    <row r="38" spans="1:20">
      <c r="A38" s="25" t="str">
        <f t="shared" si="0"/>
        <v/>
      </c>
      <c r="B38" s="21"/>
      <c r="C38" s="21"/>
      <c r="D38" s="21"/>
      <c r="E38" s="21"/>
      <c r="F38" s="21"/>
      <c r="G38" s="21"/>
      <c r="H38" s="21"/>
      <c r="I38" s="21"/>
      <c r="J38" s="23"/>
      <c r="K38" s="24"/>
      <c r="L38" s="24"/>
      <c r="M38" s="28" t="str">
        <f>IF(OR(J38="",G38="",K38="",L38=""),"",J38*(1+K38)^(G38-'01_Setup'!$B$5)*(1+L38))</f>
        <v/>
      </c>
      <c r="N38" s="23"/>
      <c r="O38" s="23"/>
      <c r="P38" s="23"/>
      <c r="Q38" s="28" t="str">
        <f t="shared" si="1"/>
        <v/>
      </c>
      <c r="R38" s="21"/>
      <c r="S38" s="21"/>
      <c r="T38" s="21"/>
    </row>
    <row r="39" spans="1:20">
      <c r="A39" s="25" t="str">
        <f t="shared" ref="A39:A70" si="2">IF(D39="","","PLAN-"&amp;TEXT(ROW()-6,"000"))</f>
        <v/>
      </c>
      <c r="B39" s="21"/>
      <c r="C39" s="21"/>
      <c r="D39" s="21"/>
      <c r="E39" s="21"/>
      <c r="F39" s="21"/>
      <c r="G39" s="21"/>
      <c r="H39" s="21"/>
      <c r="I39" s="21"/>
      <c r="J39" s="23"/>
      <c r="K39" s="24"/>
      <c r="L39" s="24"/>
      <c r="M39" s="28" t="str">
        <f>IF(OR(J39="",G39="",K39="",L39=""),"",J39*(1+K39)^(G39-'01_Setup'!$B$5)*(1+L39))</f>
        <v/>
      </c>
      <c r="N39" s="23"/>
      <c r="O39" s="23"/>
      <c r="P39" s="23"/>
      <c r="Q39" s="28" t="str">
        <f t="shared" ref="Q39:Q70" si="3">IF(OR(P39="",M39=""),"",P39-M39)</f>
        <v/>
      </c>
      <c r="R39" s="21"/>
      <c r="S39" s="21"/>
      <c r="T39" s="21"/>
    </row>
    <row r="40" spans="1:20">
      <c r="A40" s="25" t="str">
        <f t="shared" si="2"/>
        <v/>
      </c>
      <c r="B40" s="21"/>
      <c r="C40" s="21"/>
      <c r="D40" s="21"/>
      <c r="E40" s="21"/>
      <c r="F40" s="21"/>
      <c r="G40" s="21"/>
      <c r="H40" s="21"/>
      <c r="I40" s="21"/>
      <c r="J40" s="23"/>
      <c r="K40" s="24"/>
      <c r="L40" s="24"/>
      <c r="M40" s="28" t="str">
        <f>IF(OR(J40="",G40="",K40="",L40=""),"",J40*(1+K40)^(G40-'01_Setup'!$B$5)*(1+L40))</f>
        <v/>
      </c>
      <c r="N40" s="23"/>
      <c r="O40" s="23"/>
      <c r="P40" s="23"/>
      <c r="Q40" s="28" t="str">
        <f t="shared" si="3"/>
        <v/>
      </c>
      <c r="R40" s="21"/>
      <c r="S40" s="21"/>
      <c r="T40" s="21"/>
    </row>
    <row r="41" spans="1:20">
      <c r="A41" s="25" t="str">
        <f t="shared" si="2"/>
        <v/>
      </c>
      <c r="B41" s="21"/>
      <c r="C41" s="21"/>
      <c r="D41" s="21"/>
      <c r="E41" s="21"/>
      <c r="F41" s="21"/>
      <c r="G41" s="21"/>
      <c r="H41" s="21"/>
      <c r="I41" s="21"/>
      <c r="J41" s="23"/>
      <c r="K41" s="24"/>
      <c r="L41" s="24"/>
      <c r="M41" s="28" t="str">
        <f>IF(OR(J41="",G41="",K41="",L41=""),"",J41*(1+K41)^(G41-'01_Setup'!$B$5)*(1+L41))</f>
        <v/>
      </c>
      <c r="N41" s="23"/>
      <c r="O41" s="23"/>
      <c r="P41" s="23"/>
      <c r="Q41" s="28" t="str">
        <f t="shared" si="3"/>
        <v/>
      </c>
      <c r="R41" s="21"/>
      <c r="S41" s="21"/>
      <c r="T41" s="21"/>
    </row>
    <row r="42" spans="1:20">
      <c r="A42" s="25" t="str">
        <f t="shared" si="2"/>
        <v/>
      </c>
      <c r="B42" s="21"/>
      <c r="C42" s="21"/>
      <c r="D42" s="21"/>
      <c r="E42" s="21"/>
      <c r="F42" s="21"/>
      <c r="G42" s="21"/>
      <c r="H42" s="21"/>
      <c r="I42" s="21"/>
      <c r="J42" s="23"/>
      <c r="K42" s="24"/>
      <c r="L42" s="24"/>
      <c r="M42" s="28" t="str">
        <f>IF(OR(J42="",G42="",K42="",L42=""),"",J42*(1+K42)^(G42-'01_Setup'!$B$5)*(1+L42))</f>
        <v/>
      </c>
      <c r="N42" s="23"/>
      <c r="O42" s="23"/>
      <c r="P42" s="23"/>
      <c r="Q42" s="28" t="str">
        <f t="shared" si="3"/>
        <v/>
      </c>
      <c r="R42" s="21"/>
      <c r="S42" s="21"/>
      <c r="T42" s="21"/>
    </row>
    <row r="43" spans="1:20">
      <c r="A43" s="25" t="str">
        <f t="shared" si="2"/>
        <v/>
      </c>
      <c r="B43" s="21"/>
      <c r="C43" s="21"/>
      <c r="D43" s="21"/>
      <c r="E43" s="21"/>
      <c r="F43" s="21"/>
      <c r="G43" s="21"/>
      <c r="H43" s="21"/>
      <c r="I43" s="21"/>
      <c r="J43" s="23"/>
      <c r="K43" s="24"/>
      <c r="L43" s="24"/>
      <c r="M43" s="28" t="str">
        <f>IF(OR(J43="",G43="",K43="",L43=""),"",J43*(1+K43)^(G43-'01_Setup'!$B$5)*(1+L43))</f>
        <v/>
      </c>
      <c r="N43" s="23"/>
      <c r="O43" s="23"/>
      <c r="P43" s="23"/>
      <c r="Q43" s="28" t="str">
        <f t="shared" si="3"/>
        <v/>
      </c>
      <c r="R43" s="21"/>
      <c r="S43" s="21"/>
      <c r="T43" s="21"/>
    </row>
    <row r="44" spans="1:20">
      <c r="A44" s="25" t="str">
        <f t="shared" si="2"/>
        <v/>
      </c>
      <c r="B44" s="21"/>
      <c r="C44" s="21"/>
      <c r="D44" s="21"/>
      <c r="E44" s="21"/>
      <c r="F44" s="21"/>
      <c r="G44" s="21"/>
      <c r="H44" s="21"/>
      <c r="I44" s="21"/>
      <c r="J44" s="23"/>
      <c r="K44" s="24"/>
      <c r="L44" s="24"/>
      <c r="M44" s="28" t="str">
        <f>IF(OR(J44="",G44="",K44="",L44=""),"",J44*(1+K44)^(G44-'01_Setup'!$B$5)*(1+L44))</f>
        <v/>
      </c>
      <c r="N44" s="23"/>
      <c r="O44" s="23"/>
      <c r="P44" s="23"/>
      <c r="Q44" s="28" t="str">
        <f t="shared" si="3"/>
        <v/>
      </c>
      <c r="R44" s="21"/>
      <c r="S44" s="21"/>
      <c r="T44" s="21"/>
    </row>
    <row r="45" spans="1:20">
      <c r="A45" s="25" t="str">
        <f t="shared" si="2"/>
        <v/>
      </c>
      <c r="B45" s="21"/>
      <c r="C45" s="21"/>
      <c r="D45" s="21"/>
      <c r="E45" s="21"/>
      <c r="F45" s="21"/>
      <c r="G45" s="21"/>
      <c r="H45" s="21"/>
      <c r="I45" s="21"/>
      <c r="J45" s="23"/>
      <c r="K45" s="24"/>
      <c r="L45" s="24"/>
      <c r="M45" s="28" t="str">
        <f>IF(OR(J45="",G45="",K45="",L45=""),"",J45*(1+K45)^(G45-'01_Setup'!$B$5)*(1+L45))</f>
        <v/>
      </c>
      <c r="N45" s="23"/>
      <c r="O45" s="23"/>
      <c r="P45" s="23"/>
      <c r="Q45" s="28" t="str">
        <f t="shared" si="3"/>
        <v/>
      </c>
      <c r="R45" s="21"/>
      <c r="S45" s="21"/>
      <c r="T45" s="21"/>
    </row>
    <row r="46" spans="1:20">
      <c r="A46" s="25" t="str">
        <f t="shared" si="2"/>
        <v/>
      </c>
      <c r="B46" s="21"/>
      <c r="C46" s="21"/>
      <c r="D46" s="21"/>
      <c r="E46" s="21"/>
      <c r="F46" s="21"/>
      <c r="G46" s="21"/>
      <c r="H46" s="21"/>
      <c r="I46" s="21"/>
      <c r="J46" s="23"/>
      <c r="K46" s="24"/>
      <c r="L46" s="24"/>
      <c r="M46" s="28" t="str">
        <f>IF(OR(J46="",G46="",K46="",L46=""),"",J46*(1+K46)^(G46-'01_Setup'!$B$5)*(1+L46))</f>
        <v/>
      </c>
      <c r="N46" s="23"/>
      <c r="O46" s="23"/>
      <c r="P46" s="23"/>
      <c r="Q46" s="28" t="str">
        <f t="shared" si="3"/>
        <v/>
      </c>
      <c r="R46" s="21"/>
      <c r="S46" s="21"/>
      <c r="T46" s="21"/>
    </row>
    <row r="47" spans="1:20">
      <c r="A47" s="25" t="str">
        <f t="shared" si="2"/>
        <v/>
      </c>
      <c r="B47" s="21"/>
      <c r="C47" s="21"/>
      <c r="D47" s="21"/>
      <c r="E47" s="21"/>
      <c r="F47" s="21"/>
      <c r="G47" s="21"/>
      <c r="H47" s="21"/>
      <c r="I47" s="21"/>
      <c r="J47" s="23"/>
      <c r="K47" s="24"/>
      <c r="L47" s="24"/>
      <c r="M47" s="28" t="str">
        <f>IF(OR(J47="",G47="",K47="",L47=""),"",J47*(1+K47)^(G47-'01_Setup'!$B$5)*(1+L47))</f>
        <v/>
      </c>
      <c r="N47" s="23"/>
      <c r="O47" s="23"/>
      <c r="P47" s="23"/>
      <c r="Q47" s="28" t="str">
        <f t="shared" si="3"/>
        <v/>
      </c>
      <c r="R47" s="21"/>
      <c r="S47" s="21"/>
      <c r="T47" s="21"/>
    </row>
    <row r="48" spans="1:20">
      <c r="A48" s="25" t="str">
        <f t="shared" si="2"/>
        <v/>
      </c>
      <c r="B48" s="21"/>
      <c r="C48" s="21"/>
      <c r="D48" s="21"/>
      <c r="E48" s="21"/>
      <c r="F48" s="21"/>
      <c r="G48" s="21"/>
      <c r="H48" s="21"/>
      <c r="I48" s="21"/>
      <c r="J48" s="23"/>
      <c r="K48" s="24"/>
      <c r="L48" s="24"/>
      <c r="M48" s="28" t="str">
        <f>IF(OR(J48="",G48="",K48="",L48=""),"",J48*(1+K48)^(G48-'01_Setup'!$B$5)*(1+L48))</f>
        <v/>
      </c>
      <c r="N48" s="23"/>
      <c r="O48" s="23"/>
      <c r="P48" s="23"/>
      <c r="Q48" s="28" t="str">
        <f t="shared" si="3"/>
        <v/>
      </c>
      <c r="R48" s="21"/>
      <c r="S48" s="21"/>
      <c r="T48" s="21"/>
    </row>
    <row r="49" spans="1:20">
      <c r="A49" s="25" t="str">
        <f t="shared" si="2"/>
        <v/>
      </c>
      <c r="B49" s="21"/>
      <c r="C49" s="21"/>
      <c r="D49" s="21"/>
      <c r="E49" s="21"/>
      <c r="F49" s="21"/>
      <c r="G49" s="21"/>
      <c r="H49" s="21"/>
      <c r="I49" s="21"/>
      <c r="J49" s="23"/>
      <c r="K49" s="24"/>
      <c r="L49" s="24"/>
      <c r="M49" s="28" t="str">
        <f>IF(OR(J49="",G49="",K49="",L49=""),"",J49*(1+K49)^(G49-'01_Setup'!$B$5)*(1+L49))</f>
        <v/>
      </c>
      <c r="N49" s="23"/>
      <c r="O49" s="23"/>
      <c r="P49" s="23"/>
      <c r="Q49" s="28" t="str">
        <f t="shared" si="3"/>
        <v/>
      </c>
      <c r="R49" s="21"/>
      <c r="S49" s="21"/>
      <c r="T49" s="21"/>
    </row>
    <row r="50" spans="1:20">
      <c r="A50" s="25" t="str">
        <f t="shared" si="2"/>
        <v/>
      </c>
      <c r="B50" s="21"/>
      <c r="C50" s="21"/>
      <c r="D50" s="21"/>
      <c r="E50" s="21"/>
      <c r="F50" s="21"/>
      <c r="G50" s="21"/>
      <c r="H50" s="21"/>
      <c r="I50" s="21"/>
      <c r="J50" s="23"/>
      <c r="K50" s="24"/>
      <c r="L50" s="24"/>
      <c r="M50" s="28" t="str">
        <f>IF(OR(J50="",G50="",K50="",L50=""),"",J50*(1+K50)^(G50-'01_Setup'!$B$5)*(1+L50))</f>
        <v/>
      </c>
      <c r="N50" s="23"/>
      <c r="O50" s="23"/>
      <c r="P50" s="23"/>
      <c r="Q50" s="28" t="str">
        <f t="shared" si="3"/>
        <v/>
      </c>
      <c r="R50" s="21"/>
      <c r="S50" s="21"/>
      <c r="T50" s="21"/>
    </row>
    <row r="51" spans="1:20">
      <c r="A51" s="25" t="str">
        <f t="shared" si="2"/>
        <v/>
      </c>
      <c r="B51" s="21"/>
      <c r="C51" s="21"/>
      <c r="D51" s="21"/>
      <c r="E51" s="21"/>
      <c r="F51" s="21"/>
      <c r="G51" s="21"/>
      <c r="H51" s="21"/>
      <c r="I51" s="21"/>
      <c r="J51" s="23"/>
      <c r="K51" s="24"/>
      <c r="L51" s="24"/>
      <c r="M51" s="28" t="str">
        <f>IF(OR(J51="",G51="",K51="",L51=""),"",J51*(1+K51)^(G51-'01_Setup'!$B$5)*(1+L51))</f>
        <v/>
      </c>
      <c r="N51" s="23"/>
      <c r="O51" s="23"/>
      <c r="P51" s="23"/>
      <c r="Q51" s="28" t="str">
        <f t="shared" si="3"/>
        <v/>
      </c>
      <c r="R51" s="21"/>
      <c r="S51" s="21"/>
      <c r="T51" s="21"/>
    </row>
    <row r="52" spans="1:20">
      <c r="A52" s="25" t="str">
        <f t="shared" si="2"/>
        <v/>
      </c>
      <c r="B52" s="21"/>
      <c r="C52" s="21"/>
      <c r="D52" s="21"/>
      <c r="E52" s="21"/>
      <c r="F52" s="21"/>
      <c r="G52" s="21"/>
      <c r="H52" s="21"/>
      <c r="I52" s="21"/>
      <c r="J52" s="23"/>
      <c r="K52" s="24"/>
      <c r="L52" s="24"/>
      <c r="M52" s="28" t="str">
        <f>IF(OR(J52="",G52="",K52="",L52=""),"",J52*(1+K52)^(G52-'01_Setup'!$B$5)*(1+L52))</f>
        <v/>
      </c>
      <c r="N52" s="23"/>
      <c r="O52" s="23"/>
      <c r="P52" s="23"/>
      <c r="Q52" s="28" t="str">
        <f t="shared" si="3"/>
        <v/>
      </c>
      <c r="R52" s="21"/>
      <c r="S52" s="21"/>
      <c r="T52" s="21"/>
    </row>
    <row r="53" spans="1:20">
      <c r="A53" s="25" t="str">
        <f t="shared" si="2"/>
        <v/>
      </c>
      <c r="B53" s="21"/>
      <c r="C53" s="21"/>
      <c r="D53" s="21"/>
      <c r="E53" s="21"/>
      <c r="F53" s="21"/>
      <c r="G53" s="21"/>
      <c r="H53" s="21"/>
      <c r="I53" s="21"/>
      <c r="J53" s="23"/>
      <c r="K53" s="24"/>
      <c r="L53" s="24"/>
      <c r="M53" s="28" t="str">
        <f>IF(OR(J53="",G53="",K53="",L53=""),"",J53*(1+K53)^(G53-'01_Setup'!$B$5)*(1+L53))</f>
        <v/>
      </c>
      <c r="N53" s="23"/>
      <c r="O53" s="23"/>
      <c r="P53" s="23"/>
      <c r="Q53" s="28" t="str">
        <f t="shared" si="3"/>
        <v/>
      </c>
      <c r="R53" s="21"/>
      <c r="S53" s="21"/>
      <c r="T53" s="21"/>
    </row>
    <row r="54" spans="1:20">
      <c r="A54" s="25" t="str">
        <f t="shared" si="2"/>
        <v/>
      </c>
      <c r="B54" s="21"/>
      <c r="C54" s="21"/>
      <c r="D54" s="21"/>
      <c r="E54" s="21"/>
      <c r="F54" s="21"/>
      <c r="G54" s="21"/>
      <c r="H54" s="21"/>
      <c r="I54" s="21"/>
      <c r="J54" s="23"/>
      <c r="K54" s="24"/>
      <c r="L54" s="24"/>
      <c r="M54" s="28" t="str">
        <f>IF(OR(J54="",G54="",K54="",L54=""),"",J54*(1+K54)^(G54-'01_Setup'!$B$5)*(1+L54))</f>
        <v/>
      </c>
      <c r="N54" s="23"/>
      <c r="O54" s="23"/>
      <c r="P54" s="23"/>
      <c r="Q54" s="28" t="str">
        <f t="shared" si="3"/>
        <v/>
      </c>
      <c r="R54" s="21"/>
      <c r="S54" s="21"/>
      <c r="T54" s="21"/>
    </row>
    <row r="55" spans="1:20">
      <c r="A55" s="25" t="str">
        <f t="shared" si="2"/>
        <v/>
      </c>
      <c r="B55" s="21"/>
      <c r="C55" s="21"/>
      <c r="D55" s="21"/>
      <c r="E55" s="21"/>
      <c r="F55" s="21"/>
      <c r="G55" s="21"/>
      <c r="H55" s="21"/>
      <c r="I55" s="21"/>
      <c r="J55" s="23"/>
      <c r="K55" s="24"/>
      <c r="L55" s="24"/>
      <c r="M55" s="28" t="str">
        <f>IF(OR(J55="",G55="",K55="",L55=""),"",J55*(1+K55)^(G55-'01_Setup'!$B$5)*(1+L55))</f>
        <v/>
      </c>
      <c r="N55" s="23"/>
      <c r="O55" s="23"/>
      <c r="P55" s="23"/>
      <c r="Q55" s="28" t="str">
        <f t="shared" si="3"/>
        <v/>
      </c>
      <c r="R55" s="21"/>
      <c r="S55" s="21"/>
      <c r="T55" s="21"/>
    </row>
    <row r="56" spans="1:20">
      <c r="A56" s="25" t="str">
        <f t="shared" si="2"/>
        <v/>
      </c>
      <c r="B56" s="21"/>
      <c r="C56" s="21"/>
      <c r="D56" s="21"/>
      <c r="E56" s="21"/>
      <c r="F56" s="21"/>
      <c r="G56" s="21"/>
      <c r="H56" s="21"/>
      <c r="I56" s="21"/>
      <c r="J56" s="23"/>
      <c r="K56" s="24"/>
      <c r="L56" s="24"/>
      <c r="M56" s="28" t="str">
        <f>IF(OR(J56="",G56="",K56="",L56=""),"",J56*(1+K56)^(G56-'01_Setup'!$B$5)*(1+L56))</f>
        <v/>
      </c>
      <c r="N56" s="23"/>
      <c r="O56" s="23"/>
      <c r="P56" s="23"/>
      <c r="Q56" s="28" t="str">
        <f t="shared" si="3"/>
        <v/>
      </c>
      <c r="R56" s="21"/>
      <c r="S56" s="21"/>
      <c r="T56" s="21"/>
    </row>
    <row r="57" spans="1:20">
      <c r="A57" s="25" t="str">
        <f t="shared" si="2"/>
        <v/>
      </c>
      <c r="B57" s="21"/>
      <c r="C57" s="21"/>
      <c r="D57" s="21"/>
      <c r="E57" s="21"/>
      <c r="F57" s="21"/>
      <c r="G57" s="21"/>
      <c r="H57" s="21"/>
      <c r="I57" s="21"/>
      <c r="J57" s="23"/>
      <c r="K57" s="24"/>
      <c r="L57" s="24"/>
      <c r="M57" s="28" t="str">
        <f>IF(OR(J57="",G57="",K57="",L57=""),"",J57*(1+K57)^(G57-'01_Setup'!$B$5)*(1+L57))</f>
        <v/>
      </c>
      <c r="N57" s="23"/>
      <c r="O57" s="23"/>
      <c r="P57" s="23"/>
      <c r="Q57" s="28" t="str">
        <f t="shared" si="3"/>
        <v/>
      </c>
      <c r="R57" s="21"/>
      <c r="S57" s="21"/>
      <c r="T57" s="21"/>
    </row>
    <row r="58" spans="1:20">
      <c r="A58" s="25" t="str">
        <f t="shared" si="2"/>
        <v/>
      </c>
      <c r="B58" s="21"/>
      <c r="C58" s="21"/>
      <c r="D58" s="21"/>
      <c r="E58" s="21"/>
      <c r="F58" s="21"/>
      <c r="G58" s="21"/>
      <c r="H58" s="21"/>
      <c r="I58" s="21"/>
      <c r="J58" s="23"/>
      <c r="K58" s="24"/>
      <c r="L58" s="24"/>
      <c r="M58" s="28" t="str">
        <f>IF(OR(J58="",G58="",K58="",L58=""),"",J58*(1+K58)^(G58-'01_Setup'!$B$5)*(1+L58))</f>
        <v/>
      </c>
      <c r="N58" s="23"/>
      <c r="O58" s="23"/>
      <c r="P58" s="23"/>
      <c r="Q58" s="28" t="str">
        <f t="shared" si="3"/>
        <v/>
      </c>
      <c r="R58" s="21"/>
      <c r="S58" s="21"/>
      <c r="T58" s="21"/>
    </row>
    <row r="59" spans="1:20">
      <c r="A59" s="25" t="str">
        <f t="shared" si="2"/>
        <v/>
      </c>
      <c r="B59" s="21"/>
      <c r="C59" s="21"/>
      <c r="D59" s="21"/>
      <c r="E59" s="21"/>
      <c r="F59" s="21"/>
      <c r="G59" s="21"/>
      <c r="H59" s="21"/>
      <c r="I59" s="21"/>
      <c r="J59" s="23"/>
      <c r="K59" s="24"/>
      <c r="L59" s="24"/>
      <c r="M59" s="28" t="str">
        <f>IF(OR(J59="",G59="",K59="",L59=""),"",J59*(1+K59)^(G59-'01_Setup'!$B$5)*(1+L59))</f>
        <v/>
      </c>
      <c r="N59" s="23"/>
      <c r="O59" s="23"/>
      <c r="P59" s="23"/>
      <c r="Q59" s="28" t="str">
        <f t="shared" si="3"/>
        <v/>
      </c>
      <c r="R59" s="21"/>
      <c r="S59" s="21"/>
      <c r="T59" s="21"/>
    </row>
    <row r="60" spans="1:20">
      <c r="A60" s="25" t="str">
        <f t="shared" si="2"/>
        <v/>
      </c>
      <c r="B60" s="21"/>
      <c r="C60" s="21"/>
      <c r="D60" s="21"/>
      <c r="E60" s="21"/>
      <c r="F60" s="21"/>
      <c r="G60" s="21"/>
      <c r="H60" s="21"/>
      <c r="I60" s="21"/>
      <c r="J60" s="23"/>
      <c r="K60" s="24"/>
      <c r="L60" s="24"/>
      <c r="M60" s="28" t="str">
        <f>IF(OR(J60="",G60="",K60="",L60=""),"",J60*(1+K60)^(G60-'01_Setup'!$B$5)*(1+L60))</f>
        <v/>
      </c>
      <c r="N60" s="23"/>
      <c r="O60" s="23"/>
      <c r="P60" s="23"/>
      <c r="Q60" s="28" t="str">
        <f t="shared" si="3"/>
        <v/>
      </c>
      <c r="R60" s="21"/>
      <c r="S60" s="21"/>
      <c r="T60" s="21"/>
    </row>
    <row r="61" spans="1:20">
      <c r="A61" s="25" t="str">
        <f t="shared" si="2"/>
        <v/>
      </c>
      <c r="B61" s="21"/>
      <c r="C61" s="21"/>
      <c r="D61" s="21"/>
      <c r="E61" s="21"/>
      <c r="F61" s="21"/>
      <c r="G61" s="21"/>
      <c r="H61" s="21"/>
      <c r="I61" s="21"/>
      <c r="J61" s="23"/>
      <c r="K61" s="24"/>
      <c r="L61" s="24"/>
      <c r="M61" s="28" t="str">
        <f>IF(OR(J61="",G61="",K61="",L61=""),"",J61*(1+K61)^(G61-'01_Setup'!$B$5)*(1+L61))</f>
        <v/>
      </c>
      <c r="N61" s="23"/>
      <c r="O61" s="23"/>
      <c r="P61" s="23"/>
      <c r="Q61" s="28" t="str">
        <f t="shared" si="3"/>
        <v/>
      </c>
      <c r="R61" s="21"/>
      <c r="S61" s="21"/>
      <c r="T61" s="21"/>
    </row>
    <row r="62" spans="1:20">
      <c r="A62" s="25" t="str">
        <f t="shared" si="2"/>
        <v/>
      </c>
      <c r="B62" s="21"/>
      <c r="C62" s="21"/>
      <c r="D62" s="21"/>
      <c r="E62" s="21"/>
      <c r="F62" s="21"/>
      <c r="G62" s="21"/>
      <c r="H62" s="21"/>
      <c r="I62" s="21"/>
      <c r="J62" s="23"/>
      <c r="K62" s="24"/>
      <c r="L62" s="24"/>
      <c r="M62" s="28" t="str">
        <f>IF(OR(J62="",G62="",K62="",L62=""),"",J62*(1+K62)^(G62-'01_Setup'!$B$5)*(1+L62))</f>
        <v/>
      </c>
      <c r="N62" s="23"/>
      <c r="O62" s="23"/>
      <c r="P62" s="23"/>
      <c r="Q62" s="28" t="str">
        <f t="shared" si="3"/>
        <v/>
      </c>
      <c r="R62" s="21"/>
      <c r="S62" s="21"/>
      <c r="T62" s="21"/>
    </row>
    <row r="63" spans="1:20">
      <c r="A63" s="25" t="str">
        <f t="shared" si="2"/>
        <v/>
      </c>
      <c r="B63" s="21"/>
      <c r="C63" s="21"/>
      <c r="D63" s="21"/>
      <c r="E63" s="21"/>
      <c r="F63" s="21"/>
      <c r="G63" s="21"/>
      <c r="H63" s="21"/>
      <c r="I63" s="21"/>
      <c r="J63" s="23"/>
      <c r="K63" s="24"/>
      <c r="L63" s="24"/>
      <c r="M63" s="28" t="str">
        <f>IF(OR(J63="",G63="",K63="",L63=""),"",J63*(1+K63)^(G63-'01_Setup'!$B$5)*(1+L63))</f>
        <v/>
      </c>
      <c r="N63" s="23"/>
      <c r="O63" s="23"/>
      <c r="P63" s="23"/>
      <c r="Q63" s="28" t="str">
        <f t="shared" si="3"/>
        <v/>
      </c>
      <c r="R63" s="21"/>
      <c r="S63" s="21"/>
      <c r="T63" s="21"/>
    </row>
    <row r="64" spans="1:20">
      <c r="A64" s="25" t="str">
        <f t="shared" si="2"/>
        <v/>
      </c>
      <c r="B64" s="21"/>
      <c r="C64" s="21"/>
      <c r="D64" s="21"/>
      <c r="E64" s="21"/>
      <c r="F64" s="21"/>
      <c r="G64" s="21"/>
      <c r="H64" s="21"/>
      <c r="I64" s="21"/>
      <c r="J64" s="23"/>
      <c r="K64" s="24"/>
      <c r="L64" s="24"/>
      <c r="M64" s="28" t="str">
        <f>IF(OR(J64="",G64="",K64="",L64=""),"",J64*(1+K64)^(G64-'01_Setup'!$B$5)*(1+L64))</f>
        <v/>
      </c>
      <c r="N64" s="23"/>
      <c r="O64" s="23"/>
      <c r="P64" s="23"/>
      <c r="Q64" s="28" t="str">
        <f t="shared" si="3"/>
        <v/>
      </c>
      <c r="R64" s="21"/>
      <c r="S64" s="21"/>
      <c r="T64" s="21"/>
    </row>
    <row r="65" spans="1:20">
      <c r="A65" s="25" t="str">
        <f t="shared" si="2"/>
        <v/>
      </c>
      <c r="B65" s="21"/>
      <c r="C65" s="21"/>
      <c r="D65" s="21"/>
      <c r="E65" s="21"/>
      <c r="F65" s="21"/>
      <c r="G65" s="21"/>
      <c r="H65" s="21"/>
      <c r="I65" s="21"/>
      <c r="J65" s="23"/>
      <c r="K65" s="24"/>
      <c r="L65" s="24"/>
      <c r="M65" s="28" t="str">
        <f>IF(OR(J65="",G65="",K65="",L65=""),"",J65*(1+K65)^(G65-'01_Setup'!$B$5)*(1+L65))</f>
        <v/>
      </c>
      <c r="N65" s="23"/>
      <c r="O65" s="23"/>
      <c r="P65" s="23"/>
      <c r="Q65" s="28" t="str">
        <f t="shared" si="3"/>
        <v/>
      </c>
      <c r="R65" s="21"/>
      <c r="S65" s="21"/>
      <c r="T65" s="21"/>
    </row>
    <row r="66" spans="1:20">
      <c r="A66" s="25" t="str">
        <f t="shared" si="2"/>
        <v/>
      </c>
      <c r="B66" s="21"/>
      <c r="C66" s="21"/>
      <c r="D66" s="21"/>
      <c r="E66" s="21"/>
      <c r="F66" s="21"/>
      <c r="G66" s="21"/>
      <c r="H66" s="21"/>
      <c r="I66" s="21"/>
      <c r="J66" s="23"/>
      <c r="K66" s="24"/>
      <c r="L66" s="24"/>
      <c r="M66" s="28" t="str">
        <f>IF(OR(J66="",G66="",K66="",L66=""),"",J66*(1+K66)^(G66-'01_Setup'!$B$5)*(1+L66))</f>
        <v/>
      </c>
      <c r="N66" s="23"/>
      <c r="O66" s="23"/>
      <c r="P66" s="23"/>
      <c r="Q66" s="28" t="str">
        <f t="shared" si="3"/>
        <v/>
      </c>
      <c r="R66" s="21"/>
      <c r="S66" s="21"/>
      <c r="T66" s="21"/>
    </row>
    <row r="67" spans="1:20">
      <c r="A67" s="25" t="str">
        <f t="shared" si="2"/>
        <v/>
      </c>
      <c r="B67" s="21"/>
      <c r="C67" s="21"/>
      <c r="D67" s="21"/>
      <c r="E67" s="21"/>
      <c r="F67" s="21"/>
      <c r="G67" s="21"/>
      <c r="H67" s="21"/>
      <c r="I67" s="21"/>
      <c r="J67" s="23"/>
      <c r="K67" s="24"/>
      <c r="L67" s="24"/>
      <c r="M67" s="28" t="str">
        <f>IF(OR(J67="",G67="",K67="",L67=""),"",J67*(1+K67)^(G67-'01_Setup'!$B$5)*(1+L67))</f>
        <v/>
      </c>
      <c r="N67" s="23"/>
      <c r="O67" s="23"/>
      <c r="P67" s="23"/>
      <c r="Q67" s="28" t="str">
        <f t="shared" si="3"/>
        <v/>
      </c>
      <c r="R67" s="21"/>
      <c r="S67" s="21"/>
      <c r="T67" s="21"/>
    </row>
    <row r="68" spans="1:20">
      <c r="A68" s="25" t="str">
        <f t="shared" si="2"/>
        <v/>
      </c>
      <c r="B68" s="21"/>
      <c r="C68" s="21"/>
      <c r="D68" s="21"/>
      <c r="E68" s="21"/>
      <c r="F68" s="21"/>
      <c r="G68" s="21"/>
      <c r="H68" s="21"/>
      <c r="I68" s="21"/>
      <c r="J68" s="23"/>
      <c r="K68" s="24"/>
      <c r="L68" s="24"/>
      <c r="M68" s="28" t="str">
        <f>IF(OR(J68="",G68="",K68="",L68=""),"",J68*(1+K68)^(G68-'01_Setup'!$B$5)*(1+L68))</f>
        <v/>
      </c>
      <c r="N68" s="23"/>
      <c r="O68" s="23"/>
      <c r="P68" s="23"/>
      <c r="Q68" s="28" t="str">
        <f t="shared" si="3"/>
        <v/>
      </c>
      <c r="R68" s="21"/>
      <c r="S68" s="21"/>
      <c r="T68" s="21"/>
    </row>
    <row r="69" spans="1:20">
      <c r="A69" s="25" t="str">
        <f t="shared" si="2"/>
        <v/>
      </c>
      <c r="B69" s="21"/>
      <c r="C69" s="21"/>
      <c r="D69" s="21"/>
      <c r="E69" s="21"/>
      <c r="F69" s="21"/>
      <c r="G69" s="21"/>
      <c r="H69" s="21"/>
      <c r="I69" s="21"/>
      <c r="J69" s="23"/>
      <c r="K69" s="24"/>
      <c r="L69" s="24"/>
      <c r="M69" s="28" t="str">
        <f>IF(OR(J69="",G69="",K69="",L69=""),"",J69*(1+K69)^(G69-'01_Setup'!$B$5)*(1+L69))</f>
        <v/>
      </c>
      <c r="N69" s="23"/>
      <c r="O69" s="23"/>
      <c r="P69" s="23"/>
      <c r="Q69" s="28" t="str">
        <f t="shared" si="3"/>
        <v/>
      </c>
      <c r="R69" s="21"/>
      <c r="S69" s="21"/>
      <c r="T69" s="21"/>
    </row>
    <row r="70" spans="1:20">
      <c r="A70" s="25" t="str">
        <f t="shared" si="2"/>
        <v/>
      </c>
      <c r="B70" s="21"/>
      <c r="C70" s="21"/>
      <c r="D70" s="21"/>
      <c r="E70" s="21"/>
      <c r="F70" s="21"/>
      <c r="G70" s="21"/>
      <c r="H70" s="21"/>
      <c r="I70" s="21"/>
      <c r="J70" s="23"/>
      <c r="K70" s="24"/>
      <c r="L70" s="24"/>
      <c r="M70" s="28" t="str">
        <f>IF(OR(J70="",G70="",K70="",L70=""),"",J70*(1+K70)^(G70-'01_Setup'!$B$5)*(1+L70))</f>
        <v/>
      </c>
      <c r="N70" s="23"/>
      <c r="O70" s="23"/>
      <c r="P70" s="23"/>
      <c r="Q70" s="28" t="str">
        <f t="shared" si="3"/>
        <v/>
      </c>
      <c r="R70" s="21"/>
      <c r="S70" s="21"/>
      <c r="T70" s="21"/>
    </row>
    <row r="71" spans="1:20">
      <c r="A71" s="25" t="str">
        <f t="shared" ref="A71:A102" si="4">IF(D71="","","PLAN-"&amp;TEXT(ROW()-6,"000"))</f>
        <v/>
      </c>
      <c r="B71" s="21"/>
      <c r="C71" s="21"/>
      <c r="D71" s="21"/>
      <c r="E71" s="21"/>
      <c r="F71" s="21"/>
      <c r="G71" s="21"/>
      <c r="H71" s="21"/>
      <c r="I71" s="21"/>
      <c r="J71" s="23"/>
      <c r="K71" s="24"/>
      <c r="L71" s="24"/>
      <c r="M71" s="28" t="str">
        <f>IF(OR(J71="",G71="",K71="",L71=""),"",J71*(1+K71)^(G71-'01_Setup'!$B$5)*(1+L71))</f>
        <v/>
      </c>
      <c r="N71" s="23"/>
      <c r="O71" s="23"/>
      <c r="P71" s="23"/>
      <c r="Q71" s="28" t="str">
        <f t="shared" ref="Q71:Q102" si="5">IF(OR(P71="",M71=""),"",P71-M71)</f>
        <v/>
      </c>
      <c r="R71" s="21"/>
      <c r="S71" s="21"/>
      <c r="T71" s="21"/>
    </row>
    <row r="72" spans="1:20">
      <c r="A72" s="25" t="str">
        <f t="shared" si="4"/>
        <v/>
      </c>
      <c r="B72" s="21"/>
      <c r="C72" s="21"/>
      <c r="D72" s="21"/>
      <c r="E72" s="21"/>
      <c r="F72" s="21"/>
      <c r="G72" s="21"/>
      <c r="H72" s="21"/>
      <c r="I72" s="21"/>
      <c r="J72" s="23"/>
      <c r="K72" s="24"/>
      <c r="L72" s="24"/>
      <c r="M72" s="28" t="str">
        <f>IF(OR(J72="",G72="",K72="",L72=""),"",J72*(1+K72)^(G72-'01_Setup'!$B$5)*(1+L72))</f>
        <v/>
      </c>
      <c r="N72" s="23"/>
      <c r="O72" s="23"/>
      <c r="P72" s="23"/>
      <c r="Q72" s="28" t="str">
        <f t="shared" si="5"/>
        <v/>
      </c>
      <c r="R72" s="21"/>
      <c r="S72" s="21"/>
      <c r="T72" s="21"/>
    </row>
    <row r="73" spans="1:20">
      <c r="A73" s="25" t="str">
        <f t="shared" si="4"/>
        <v/>
      </c>
      <c r="B73" s="21"/>
      <c r="C73" s="21"/>
      <c r="D73" s="21"/>
      <c r="E73" s="21"/>
      <c r="F73" s="21"/>
      <c r="G73" s="21"/>
      <c r="H73" s="21"/>
      <c r="I73" s="21"/>
      <c r="J73" s="23"/>
      <c r="K73" s="24"/>
      <c r="L73" s="24"/>
      <c r="M73" s="28" t="str">
        <f>IF(OR(J73="",G73="",K73="",L73=""),"",J73*(1+K73)^(G73-'01_Setup'!$B$5)*(1+L73))</f>
        <v/>
      </c>
      <c r="N73" s="23"/>
      <c r="O73" s="23"/>
      <c r="P73" s="23"/>
      <c r="Q73" s="28" t="str">
        <f t="shared" si="5"/>
        <v/>
      </c>
      <c r="R73" s="21"/>
      <c r="S73" s="21"/>
      <c r="T73" s="21"/>
    </row>
    <row r="74" spans="1:20">
      <c r="A74" s="25" t="str">
        <f t="shared" si="4"/>
        <v/>
      </c>
      <c r="B74" s="21"/>
      <c r="C74" s="21"/>
      <c r="D74" s="21"/>
      <c r="E74" s="21"/>
      <c r="F74" s="21"/>
      <c r="G74" s="21"/>
      <c r="H74" s="21"/>
      <c r="I74" s="21"/>
      <c r="J74" s="23"/>
      <c r="K74" s="24"/>
      <c r="L74" s="24"/>
      <c r="M74" s="28" t="str">
        <f>IF(OR(J74="",G74="",K74="",L74=""),"",J74*(1+K74)^(G74-'01_Setup'!$B$5)*(1+L74))</f>
        <v/>
      </c>
      <c r="N74" s="23"/>
      <c r="O74" s="23"/>
      <c r="P74" s="23"/>
      <c r="Q74" s="28" t="str">
        <f t="shared" si="5"/>
        <v/>
      </c>
      <c r="R74" s="21"/>
      <c r="S74" s="21"/>
      <c r="T74" s="21"/>
    </row>
    <row r="75" spans="1:20">
      <c r="A75" s="25" t="str">
        <f t="shared" si="4"/>
        <v/>
      </c>
      <c r="B75" s="21"/>
      <c r="C75" s="21"/>
      <c r="D75" s="21"/>
      <c r="E75" s="21"/>
      <c r="F75" s="21"/>
      <c r="G75" s="21"/>
      <c r="H75" s="21"/>
      <c r="I75" s="21"/>
      <c r="J75" s="23"/>
      <c r="K75" s="24"/>
      <c r="L75" s="24"/>
      <c r="M75" s="28" t="str">
        <f>IF(OR(J75="",G75="",K75="",L75=""),"",J75*(1+K75)^(G75-'01_Setup'!$B$5)*(1+L75))</f>
        <v/>
      </c>
      <c r="N75" s="23"/>
      <c r="O75" s="23"/>
      <c r="P75" s="23"/>
      <c r="Q75" s="28" t="str">
        <f t="shared" si="5"/>
        <v/>
      </c>
      <c r="R75" s="21"/>
      <c r="S75" s="21"/>
      <c r="T75" s="21"/>
    </row>
    <row r="76" spans="1:20">
      <c r="A76" s="25" t="str">
        <f t="shared" si="4"/>
        <v/>
      </c>
      <c r="B76" s="21"/>
      <c r="C76" s="21"/>
      <c r="D76" s="21"/>
      <c r="E76" s="21"/>
      <c r="F76" s="21"/>
      <c r="G76" s="21"/>
      <c r="H76" s="21"/>
      <c r="I76" s="21"/>
      <c r="J76" s="23"/>
      <c r="K76" s="24"/>
      <c r="L76" s="24"/>
      <c r="M76" s="28" t="str">
        <f>IF(OR(J76="",G76="",K76="",L76=""),"",J76*(1+K76)^(G76-'01_Setup'!$B$5)*(1+L76))</f>
        <v/>
      </c>
      <c r="N76" s="23"/>
      <c r="O76" s="23"/>
      <c r="P76" s="23"/>
      <c r="Q76" s="28" t="str">
        <f t="shared" si="5"/>
        <v/>
      </c>
      <c r="R76" s="21"/>
      <c r="S76" s="21"/>
      <c r="T76" s="21"/>
    </row>
    <row r="77" spans="1:20">
      <c r="A77" s="25" t="str">
        <f t="shared" si="4"/>
        <v/>
      </c>
      <c r="B77" s="21"/>
      <c r="C77" s="21"/>
      <c r="D77" s="21"/>
      <c r="E77" s="21"/>
      <c r="F77" s="21"/>
      <c r="G77" s="21"/>
      <c r="H77" s="21"/>
      <c r="I77" s="21"/>
      <c r="J77" s="23"/>
      <c r="K77" s="24"/>
      <c r="L77" s="24"/>
      <c r="M77" s="28" t="str">
        <f>IF(OR(J77="",G77="",K77="",L77=""),"",J77*(1+K77)^(G77-'01_Setup'!$B$5)*(1+L77))</f>
        <v/>
      </c>
      <c r="N77" s="23"/>
      <c r="O77" s="23"/>
      <c r="P77" s="23"/>
      <c r="Q77" s="28" t="str">
        <f t="shared" si="5"/>
        <v/>
      </c>
      <c r="R77" s="21"/>
      <c r="S77" s="21"/>
      <c r="T77" s="21"/>
    </row>
    <row r="78" spans="1:20">
      <c r="A78" s="25" t="str">
        <f t="shared" si="4"/>
        <v/>
      </c>
      <c r="B78" s="21"/>
      <c r="C78" s="21"/>
      <c r="D78" s="21"/>
      <c r="E78" s="21"/>
      <c r="F78" s="21"/>
      <c r="G78" s="21"/>
      <c r="H78" s="21"/>
      <c r="I78" s="21"/>
      <c r="J78" s="23"/>
      <c r="K78" s="24"/>
      <c r="L78" s="24"/>
      <c r="M78" s="28" t="str">
        <f>IF(OR(J78="",G78="",K78="",L78=""),"",J78*(1+K78)^(G78-'01_Setup'!$B$5)*(1+L78))</f>
        <v/>
      </c>
      <c r="N78" s="23"/>
      <c r="O78" s="23"/>
      <c r="P78" s="23"/>
      <c r="Q78" s="28" t="str">
        <f t="shared" si="5"/>
        <v/>
      </c>
      <c r="R78" s="21"/>
      <c r="S78" s="21"/>
      <c r="T78" s="21"/>
    </row>
    <row r="79" spans="1:20">
      <c r="A79" s="25" t="str">
        <f t="shared" si="4"/>
        <v/>
      </c>
      <c r="B79" s="21"/>
      <c r="C79" s="21"/>
      <c r="D79" s="21"/>
      <c r="E79" s="21"/>
      <c r="F79" s="21"/>
      <c r="G79" s="21"/>
      <c r="H79" s="21"/>
      <c r="I79" s="21"/>
      <c r="J79" s="23"/>
      <c r="K79" s="24"/>
      <c r="L79" s="24"/>
      <c r="M79" s="28" t="str">
        <f>IF(OR(J79="",G79="",K79="",L79=""),"",J79*(1+K79)^(G79-'01_Setup'!$B$5)*(1+L79))</f>
        <v/>
      </c>
      <c r="N79" s="23"/>
      <c r="O79" s="23"/>
      <c r="P79" s="23"/>
      <c r="Q79" s="28" t="str">
        <f t="shared" si="5"/>
        <v/>
      </c>
      <c r="R79" s="21"/>
      <c r="S79" s="21"/>
      <c r="T79" s="21"/>
    </row>
    <row r="80" spans="1:20">
      <c r="A80" s="25" t="str">
        <f t="shared" si="4"/>
        <v/>
      </c>
      <c r="B80" s="21"/>
      <c r="C80" s="21"/>
      <c r="D80" s="21"/>
      <c r="E80" s="21"/>
      <c r="F80" s="21"/>
      <c r="G80" s="21"/>
      <c r="H80" s="21"/>
      <c r="I80" s="21"/>
      <c r="J80" s="23"/>
      <c r="K80" s="24"/>
      <c r="L80" s="24"/>
      <c r="M80" s="28" t="str">
        <f>IF(OR(J80="",G80="",K80="",L80=""),"",J80*(1+K80)^(G80-'01_Setup'!$B$5)*(1+L80))</f>
        <v/>
      </c>
      <c r="N80" s="23"/>
      <c r="O80" s="23"/>
      <c r="P80" s="23"/>
      <c r="Q80" s="28" t="str">
        <f t="shared" si="5"/>
        <v/>
      </c>
      <c r="R80" s="21"/>
      <c r="S80" s="21"/>
      <c r="T80" s="21"/>
    </row>
    <row r="81" spans="1:20">
      <c r="A81" s="25" t="str">
        <f t="shared" si="4"/>
        <v/>
      </c>
      <c r="B81" s="21"/>
      <c r="C81" s="21"/>
      <c r="D81" s="21"/>
      <c r="E81" s="21"/>
      <c r="F81" s="21"/>
      <c r="G81" s="21"/>
      <c r="H81" s="21"/>
      <c r="I81" s="21"/>
      <c r="J81" s="23"/>
      <c r="K81" s="24"/>
      <c r="L81" s="24"/>
      <c r="M81" s="28" t="str">
        <f>IF(OR(J81="",G81="",K81="",L81=""),"",J81*(1+K81)^(G81-'01_Setup'!$B$5)*(1+L81))</f>
        <v/>
      </c>
      <c r="N81" s="23"/>
      <c r="O81" s="23"/>
      <c r="P81" s="23"/>
      <c r="Q81" s="28" t="str">
        <f t="shared" si="5"/>
        <v/>
      </c>
      <c r="R81" s="21"/>
      <c r="S81" s="21"/>
      <c r="T81" s="21"/>
    </row>
    <row r="82" spans="1:20">
      <c r="A82" s="25" t="str">
        <f t="shared" si="4"/>
        <v/>
      </c>
      <c r="B82" s="21"/>
      <c r="C82" s="21"/>
      <c r="D82" s="21"/>
      <c r="E82" s="21"/>
      <c r="F82" s="21"/>
      <c r="G82" s="21"/>
      <c r="H82" s="21"/>
      <c r="I82" s="21"/>
      <c r="J82" s="23"/>
      <c r="K82" s="24"/>
      <c r="L82" s="24"/>
      <c r="M82" s="28" t="str">
        <f>IF(OR(J82="",G82="",K82="",L82=""),"",J82*(1+K82)^(G82-'01_Setup'!$B$5)*(1+L82))</f>
        <v/>
      </c>
      <c r="N82" s="23"/>
      <c r="O82" s="23"/>
      <c r="P82" s="23"/>
      <c r="Q82" s="28" t="str">
        <f t="shared" si="5"/>
        <v/>
      </c>
      <c r="R82" s="21"/>
      <c r="S82" s="21"/>
      <c r="T82" s="21"/>
    </row>
    <row r="83" spans="1:20">
      <c r="A83" s="25" t="str">
        <f t="shared" si="4"/>
        <v/>
      </c>
      <c r="B83" s="21"/>
      <c r="C83" s="21"/>
      <c r="D83" s="21"/>
      <c r="E83" s="21"/>
      <c r="F83" s="21"/>
      <c r="G83" s="21"/>
      <c r="H83" s="21"/>
      <c r="I83" s="21"/>
      <c r="J83" s="23"/>
      <c r="K83" s="24"/>
      <c r="L83" s="24"/>
      <c r="M83" s="28" t="str">
        <f>IF(OR(J83="",G83="",K83="",L83=""),"",J83*(1+K83)^(G83-'01_Setup'!$B$5)*(1+L83))</f>
        <v/>
      </c>
      <c r="N83" s="23"/>
      <c r="O83" s="23"/>
      <c r="P83" s="23"/>
      <c r="Q83" s="28" t="str">
        <f t="shared" si="5"/>
        <v/>
      </c>
      <c r="R83" s="21"/>
      <c r="S83" s="21"/>
      <c r="T83" s="21"/>
    </row>
    <row r="84" spans="1:20">
      <c r="A84" s="25" t="str">
        <f t="shared" si="4"/>
        <v/>
      </c>
      <c r="B84" s="21"/>
      <c r="C84" s="21"/>
      <c r="D84" s="21"/>
      <c r="E84" s="21"/>
      <c r="F84" s="21"/>
      <c r="G84" s="21"/>
      <c r="H84" s="21"/>
      <c r="I84" s="21"/>
      <c r="J84" s="23"/>
      <c r="K84" s="24"/>
      <c r="L84" s="24"/>
      <c r="M84" s="28" t="str">
        <f>IF(OR(J84="",G84="",K84="",L84=""),"",J84*(1+K84)^(G84-'01_Setup'!$B$5)*(1+L84))</f>
        <v/>
      </c>
      <c r="N84" s="23"/>
      <c r="O84" s="23"/>
      <c r="P84" s="23"/>
      <c r="Q84" s="28" t="str">
        <f t="shared" si="5"/>
        <v/>
      </c>
      <c r="R84" s="21"/>
      <c r="S84" s="21"/>
      <c r="T84" s="21"/>
    </row>
    <row r="85" spans="1:20">
      <c r="A85" s="25" t="str">
        <f t="shared" si="4"/>
        <v/>
      </c>
      <c r="B85" s="21"/>
      <c r="C85" s="21"/>
      <c r="D85" s="21"/>
      <c r="E85" s="21"/>
      <c r="F85" s="21"/>
      <c r="G85" s="21"/>
      <c r="H85" s="21"/>
      <c r="I85" s="21"/>
      <c r="J85" s="23"/>
      <c r="K85" s="24"/>
      <c r="L85" s="24"/>
      <c r="M85" s="28" t="str">
        <f>IF(OR(J85="",G85="",K85="",L85=""),"",J85*(1+K85)^(G85-'01_Setup'!$B$5)*(1+L85))</f>
        <v/>
      </c>
      <c r="N85" s="23"/>
      <c r="O85" s="23"/>
      <c r="P85" s="23"/>
      <c r="Q85" s="28" t="str">
        <f t="shared" si="5"/>
        <v/>
      </c>
      <c r="R85" s="21"/>
      <c r="S85" s="21"/>
      <c r="T85" s="21"/>
    </row>
    <row r="86" spans="1:20">
      <c r="A86" s="25" t="str">
        <f t="shared" si="4"/>
        <v/>
      </c>
      <c r="B86" s="21"/>
      <c r="C86" s="21"/>
      <c r="D86" s="21"/>
      <c r="E86" s="21"/>
      <c r="F86" s="21"/>
      <c r="G86" s="21"/>
      <c r="H86" s="21"/>
      <c r="I86" s="21"/>
      <c r="J86" s="23"/>
      <c r="K86" s="24"/>
      <c r="L86" s="24"/>
      <c r="M86" s="28" t="str">
        <f>IF(OR(J86="",G86="",K86="",L86=""),"",J86*(1+K86)^(G86-'01_Setup'!$B$5)*(1+L86))</f>
        <v/>
      </c>
      <c r="N86" s="23"/>
      <c r="O86" s="23"/>
      <c r="P86" s="23"/>
      <c r="Q86" s="28" t="str">
        <f t="shared" si="5"/>
        <v/>
      </c>
      <c r="R86" s="21"/>
      <c r="S86" s="21"/>
      <c r="T86" s="21"/>
    </row>
    <row r="87" spans="1:20">
      <c r="A87" s="25" t="str">
        <f t="shared" si="4"/>
        <v/>
      </c>
      <c r="B87" s="21"/>
      <c r="C87" s="21"/>
      <c r="D87" s="21"/>
      <c r="E87" s="21"/>
      <c r="F87" s="21"/>
      <c r="G87" s="21"/>
      <c r="H87" s="21"/>
      <c r="I87" s="21"/>
      <c r="J87" s="23"/>
      <c r="K87" s="24"/>
      <c r="L87" s="24"/>
      <c r="M87" s="28" t="str">
        <f>IF(OR(J87="",G87="",K87="",L87=""),"",J87*(1+K87)^(G87-'01_Setup'!$B$5)*(1+L87))</f>
        <v/>
      </c>
      <c r="N87" s="23"/>
      <c r="O87" s="23"/>
      <c r="P87" s="23"/>
      <c r="Q87" s="28" t="str">
        <f t="shared" si="5"/>
        <v/>
      </c>
      <c r="R87" s="21"/>
      <c r="S87" s="21"/>
      <c r="T87" s="21"/>
    </row>
    <row r="88" spans="1:20">
      <c r="A88" s="25" t="str">
        <f t="shared" si="4"/>
        <v/>
      </c>
      <c r="B88" s="21"/>
      <c r="C88" s="21"/>
      <c r="D88" s="21"/>
      <c r="E88" s="21"/>
      <c r="F88" s="21"/>
      <c r="G88" s="21"/>
      <c r="H88" s="21"/>
      <c r="I88" s="21"/>
      <c r="J88" s="23"/>
      <c r="K88" s="24"/>
      <c r="L88" s="24"/>
      <c r="M88" s="28" t="str">
        <f>IF(OR(J88="",G88="",K88="",L88=""),"",J88*(1+K88)^(G88-'01_Setup'!$B$5)*(1+L88))</f>
        <v/>
      </c>
      <c r="N88" s="23"/>
      <c r="O88" s="23"/>
      <c r="P88" s="23"/>
      <c r="Q88" s="28" t="str">
        <f t="shared" si="5"/>
        <v/>
      </c>
      <c r="R88" s="21"/>
      <c r="S88" s="21"/>
      <c r="T88" s="21"/>
    </row>
    <row r="89" spans="1:20">
      <c r="A89" s="25" t="str">
        <f t="shared" si="4"/>
        <v/>
      </c>
      <c r="B89" s="21"/>
      <c r="C89" s="21"/>
      <c r="D89" s="21"/>
      <c r="E89" s="21"/>
      <c r="F89" s="21"/>
      <c r="G89" s="21"/>
      <c r="H89" s="21"/>
      <c r="I89" s="21"/>
      <c r="J89" s="23"/>
      <c r="K89" s="24"/>
      <c r="L89" s="24"/>
      <c r="M89" s="28" t="str">
        <f>IF(OR(J89="",G89="",K89="",L89=""),"",J89*(1+K89)^(G89-'01_Setup'!$B$5)*(1+L89))</f>
        <v/>
      </c>
      <c r="N89" s="23"/>
      <c r="O89" s="23"/>
      <c r="P89" s="23"/>
      <c r="Q89" s="28" t="str">
        <f t="shared" si="5"/>
        <v/>
      </c>
      <c r="R89" s="21"/>
      <c r="S89" s="21"/>
      <c r="T89" s="21"/>
    </row>
    <row r="90" spans="1:20">
      <c r="A90" s="25" t="str">
        <f t="shared" si="4"/>
        <v/>
      </c>
      <c r="B90" s="21"/>
      <c r="C90" s="21"/>
      <c r="D90" s="21"/>
      <c r="E90" s="21"/>
      <c r="F90" s="21"/>
      <c r="G90" s="21"/>
      <c r="H90" s="21"/>
      <c r="I90" s="21"/>
      <c r="J90" s="23"/>
      <c r="K90" s="24"/>
      <c r="L90" s="24"/>
      <c r="M90" s="28" t="str">
        <f>IF(OR(J90="",G90="",K90="",L90=""),"",J90*(1+K90)^(G90-'01_Setup'!$B$5)*(1+L90))</f>
        <v/>
      </c>
      <c r="N90" s="23"/>
      <c r="O90" s="23"/>
      <c r="P90" s="23"/>
      <c r="Q90" s="28" t="str">
        <f t="shared" si="5"/>
        <v/>
      </c>
      <c r="R90" s="21"/>
      <c r="S90" s="21"/>
      <c r="T90" s="21"/>
    </row>
    <row r="91" spans="1:20">
      <c r="A91" s="25" t="str">
        <f t="shared" si="4"/>
        <v/>
      </c>
      <c r="B91" s="21"/>
      <c r="C91" s="21"/>
      <c r="D91" s="21"/>
      <c r="E91" s="21"/>
      <c r="F91" s="21"/>
      <c r="G91" s="21"/>
      <c r="H91" s="21"/>
      <c r="I91" s="21"/>
      <c r="J91" s="23"/>
      <c r="K91" s="24"/>
      <c r="L91" s="24"/>
      <c r="M91" s="28" t="str">
        <f>IF(OR(J91="",G91="",K91="",L91=""),"",J91*(1+K91)^(G91-'01_Setup'!$B$5)*(1+L91))</f>
        <v/>
      </c>
      <c r="N91" s="23"/>
      <c r="O91" s="23"/>
      <c r="P91" s="23"/>
      <c r="Q91" s="28" t="str">
        <f t="shared" si="5"/>
        <v/>
      </c>
      <c r="R91" s="21"/>
      <c r="S91" s="21"/>
      <c r="T91" s="21"/>
    </row>
    <row r="92" spans="1:20">
      <c r="A92" s="25" t="str">
        <f t="shared" si="4"/>
        <v/>
      </c>
      <c r="B92" s="21"/>
      <c r="C92" s="21"/>
      <c r="D92" s="21"/>
      <c r="E92" s="21"/>
      <c r="F92" s="21"/>
      <c r="G92" s="21"/>
      <c r="H92" s="21"/>
      <c r="I92" s="21"/>
      <c r="J92" s="23"/>
      <c r="K92" s="24"/>
      <c r="L92" s="24"/>
      <c r="M92" s="28" t="str">
        <f>IF(OR(J92="",G92="",K92="",L92=""),"",J92*(1+K92)^(G92-'01_Setup'!$B$5)*(1+L92))</f>
        <v/>
      </c>
      <c r="N92" s="23"/>
      <c r="O92" s="23"/>
      <c r="P92" s="23"/>
      <c r="Q92" s="28" t="str">
        <f t="shared" si="5"/>
        <v/>
      </c>
      <c r="R92" s="21"/>
      <c r="S92" s="21"/>
      <c r="T92" s="21"/>
    </row>
    <row r="93" spans="1:20">
      <c r="A93" s="25" t="str">
        <f t="shared" si="4"/>
        <v/>
      </c>
      <c r="B93" s="21"/>
      <c r="C93" s="21"/>
      <c r="D93" s="21"/>
      <c r="E93" s="21"/>
      <c r="F93" s="21"/>
      <c r="G93" s="21"/>
      <c r="H93" s="21"/>
      <c r="I93" s="21"/>
      <c r="J93" s="23"/>
      <c r="K93" s="24"/>
      <c r="L93" s="24"/>
      <c r="M93" s="28" t="str">
        <f>IF(OR(J93="",G93="",K93="",L93=""),"",J93*(1+K93)^(G93-'01_Setup'!$B$5)*(1+L93))</f>
        <v/>
      </c>
      <c r="N93" s="23"/>
      <c r="O93" s="23"/>
      <c r="P93" s="23"/>
      <c r="Q93" s="28" t="str">
        <f t="shared" si="5"/>
        <v/>
      </c>
      <c r="R93" s="21"/>
      <c r="S93" s="21"/>
      <c r="T93" s="21"/>
    </row>
    <row r="94" spans="1:20">
      <c r="A94" s="25" t="str">
        <f t="shared" si="4"/>
        <v/>
      </c>
      <c r="B94" s="21"/>
      <c r="C94" s="21"/>
      <c r="D94" s="21"/>
      <c r="E94" s="21"/>
      <c r="F94" s="21"/>
      <c r="G94" s="21"/>
      <c r="H94" s="21"/>
      <c r="I94" s="21"/>
      <c r="J94" s="23"/>
      <c r="K94" s="24"/>
      <c r="L94" s="24"/>
      <c r="M94" s="28" t="str">
        <f>IF(OR(J94="",G94="",K94="",L94=""),"",J94*(1+K94)^(G94-'01_Setup'!$B$5)*(1+L94))</f>
        <v/>
      </c>
      <c r="N94" s="23"/>
      <c r="O94" s="23"/>
      <c r="P94" s="23"/>
      <c r="Q94" s="28" t="str">
        <f t="shared" si="5"/>
        <v/>
      </c>
      <c r="R94" s="21"/>
      <c r="S94" s="21"/>
      <c r="T94" s="21"/>
    </row>
    <row r="95" spans="1:20">
      <c r="A95" s="25" t="str">
        <f t="shared" si="4"/>
        <v/>
      </c>
      <c r="B95" s="21"/>
      <c r="C95" s="21"/>
      <c r="D95" s="21"/>
      <c r="E95" s="21"/>
      <c r="F95" s="21"/>
      <c r="G95" s="21"/>
      <c r="H95" s="21"/>
      <c r="I95" s="21"/>
      <c r="J95" s="23"/>
      <c r="K95" s="24"/>
      <c r="L95" s="24"/>
      <c r="M95" s="28" t="str">
        <f>IF(OR(J95="",G95="",K95="",L95=""),"",J95*(1+K95)^(G95-'01_Setup'!$B$5)*(1+L95))</f>
        <v/>
      </c>
      <c r="N95" s="23"/>
      <c r="O95" s="23"/>
      <c r="P95" s="23"/>
      <c r="Q95" s="28" t="str">
        <f t="shared" si="5"/>
        <v/>
      </c>
      <c r="R95" s="21"/>
      <c r="S95" s="21"/>
      <c r="T95" s="21"/>
    </row>
    <row r="96" spans="1:20">
      <c r="A96" s="25" t="str">
        <f t="shared" si="4"/>
        <v/>
      </c>
      <c r="B96" s="21"/>
      <c r="C96" s="21"/>
      <c r="D96" s="21"/>
      <c r="E96" s="21"/>
      <c r="F96" s="21"/>
      <c r="G96" s="21"/>
      <c r="H96" s="21"/>
      <c r="I96" s="21"/>
      <c r="J96" s="23"/>
      <c r="K96" s="24"/>
      <c r="L96" s="24"/>
      <c r="M96" s="28" t="str">
        <f>IF(OR(J96="",G96="",K96="",L96=""),"",J96*(1+K96)^(G96-'01_Setup'!$B$5)*(1+L96))</f>
        <v/>
      </c>
      <c r="N96" s="23"/>
      <c r="O96" s="23"/>
      <c r="P96" s="23"/>
      <c r="Q96" s="28" t="str">
        <f t="shared" si="5"/>
        <v/>
      </c>
      <c r="R96" s="21"/>
      <c r="S96" s="21"/>
      <c r="T96" s="21"/>
    </row>
    <row r="97" spans="1:20">
      <c r="A97" s="25" t="str">
        <f t="shared" si="4"/>
        <v/>
      </c>
      <c r="B97" s="21"/>
      <c r="C97" s="21"/>
      <c r="D97" s="21"/>
      <c r="E97" s="21"/>
      <c r="F97" s="21"/>
      <c r="G97" s="21"/>
      <c r="H97" s="21"/>
      <c r="I97" s="21"/>
      <c r="J97" s="23"/>
      <c r="K97" s="24"/>
      <c r="L97" s="24"/>
      <c r="M97" s="28" t="str">
        <f>IF(OR(J97="",G97="",K97="",L97=""),"",J97*(1+K97)^(G97-'01_Setup'!$B$5)*(1+L97))</f>
        <v/>
      </c>
      <c r="N97" s="23"/>
      <c r="O97" s="23"/>
      <c r="P97" s="23"/>
      <c r="Q97" s="28" t="str">
        <f t="shared" si="5"/>
        <v/>
      </c>
      <c r="R97" s="21"/>
      <c r="S97" s="21"/>
      <c r="T97" s="21"/>
    </row>
    <row r="98" spans="1:20">
      <c r="A98" s="25" t="str">
        <f t="shared" si="4"/>
        <v/>
      </c>
      <c r="B98" s="21"/>
      <c r="C98" s="21"/>
      <c r="D98" s="21"/>
      <c r="E98" s="21"/>
      <c r="F98" s="21"/>
      <c r="G98" s="21"/>
      <c r="H98" s="21"/>
      <c r="I98" s="21"/>
      <c r="J98" s="23"/>
      <c r="K98" s="24"/>
      <c r="L98" s="24"/>
      <c r="M98" s="28" t="str">
        <f>IF(OR(J98="",G98="",K98="",L98=""),"",J98*(1+K98)^(G98-'01_Setup'!$B$5)*(1+L98))</f>
        <v/>
      </c>
      <c r="N98" s="23"/>
      <c r="O98" s="23"/>
      <c r="P98" s="23"/>
      <c r="Q98" s="28" t="str">
        <f t="shared" si="5"/>
        <v/>
      </c>
      <c r="R98" s="21"/>
      <c r="S98" s="21"/>
      <c r="T98" s="21"/>
    </row>
    <row r="99" spans="1:20">
      <c r="A99" s="25" t="str">
        <f t="shared" si="4"/>
        <v/>
      </c>
      <c r="B99" s="21"/>
      <c r="C99" s="21"/>
      <c r="D99" s="21"/>
      <c r="E99" s="21"/>
      <c r="F99" s="21"/>
      <c r="G99" s="21"/>
      <c r="H99" s="21"/>
      <c r="I99" s="21"/>
      <c r="J99" s="23"/>
      <c r="K99" s="24"/>
      <c r="L99" s="24"/>
      <c r="M99" s="28" t="str">
        <f>IF(OR(J99="",G99="",K99="",L99=""),"",J99*(1+K99)^(G99-'01_Setup'!$B$5)*(1+L99))</f>
        <v/>
      </c>
      <c r="N99" s="23"/>
      <c r="O99" s="23"/>
      <c r="P99" s="23"/>
      <c r="Q99" s="28" t="str">
        <f t="shared" si="5"/>
        <v/>
      </c>
      <c r="R99" s="21"/>
      <c r="S99" s="21"/>
      <c r="T99" s="21"/>
    </row>
    <row r="100" spans="1:20">
      <c r="A100" s="25" t="str">
        <f t="shared" si="4"/>
        <v/>
      </c>
      <c r="B100" s="21"/>
      <c r="C100" s="21"/>
      <c r="D100" s="21"/>
      <c r="E100" s="21"/>
      <c r="F100" s="21"/>
      <c r="G100" s="21"/>
      <c r="H100" s="21"/>
      <c r="I100" s="21"/>
      <c r="J100" s="23"/>
      <c r="K100" s="24"/>
      <c r="L100" s="24"/>
      <c r="M100" s="28" t="str">
        <f>IF(OR(J100="",G100="",K100="",L100=""),"",J100*(1+K100)^(G100-'01_Setup'!$B$5)*(1+L100))</f>
        <v/>
      </c>
      <c r="N100" s="23"/>
      <c r="O100" s="23"/>
      <c r="P100" s="23"/>
      <c r="Q100" s="28" t="str">
        <f t="shared" si="5"/>
        <v/>
      </c>
      <c r="R100" s="21"/>
      <c r="S100" s="21"/>
      <c r="T100" s="21"/>
    </row>
    <row r="101" spans="1:20">
      <c r="A101" s="25" t="str">
        <f t="shared" si="4"/>
        <v/>
      </c>
      <c r="B101" s="21"/>
      <c r="C101" s="21"/>
      <c r="D101" s="21"/>
      <c r="E101" s="21"/>
      <c r="F101" s="21"/>
      <c r="G101" s="21"/>
      <c r="H101" s="21"/>
      <c r="I101" s="21"/>
      <c r="J101" s="23"/>
      <c r="K101" s="24"/>
      <c r="L101" s="24"/>
      <c r="M101" s="28" t="str">
        <f>IF(OR(J101="",G101="",K101="",L101=""),"",J101*(1+K101)^(G101-'01_Setup'!$B$5)*(1+L101))</f>
        <v/>
      </c>
      <c r="N101" s="23"/>
      <c r="O101" s="23"/>
      <c r="P101" s="23"/>
      <c r="Q101" s="28" t="str">
        <f t="shared" si="5"/>
        <v/>
      </c>
      <c r="R101" s="21"/>
      <c r="S101" s="21"/>
      <c r="T101" s="21"/>
    </row>
    <row r="102" spans="1:20">
      <c r="A102" s="25" t="str">
        <f t="shared" si="4"/>
        <v/>
      </c>
      <c r="B102" s="21"/>
      <c r="C102" s="21"/>
      <c r="D102" s="21"/>
      <c r="E102" s="21"/>
      <c r="F102" s="21"/>
      <c r="G102" s="21"/>
      <c r="H102" s="21"/>
      <c r="I102" s="21"/>
      <c r="J102" s="23"/>
      <c r="K102" s="24"/>
      <c r="L102" s="24"/>
      <c r="M102" s="28" t="str">
        <f>IF(OR(J102="",G102="",K102="",L102=""),"",J102*(1+K102)^(G102-'01_Setup'!$B$5)*(1+L102))</f>
        <v/>
      </c>
      <c r="N102" s="23"/>
      <c r="O102" s="23"/>
      <c r="P102" s="23"/>
      <c r="Q102" s="28" t="str">
        <f t="shared" si="5"/>
        <v/>
      </c>
      <c r="R102" s="21"/>
      <c r="S102" s="21"/>
      <c r="T102" s="21"/>
    </row>
    <row r="103" spans="1:20">
      <c r="A103" s="25" t="str">
        <f t="shared" ref="A103:A134" si="6">IF(D103="","","PLAN-"&amp;TEXT(ROW()-6,"000"))</f>
        <v/>
      </c>
      <c r="B103" s="21"/>
      <c r="C103" s="21"/>
      <c r="D103" s="21"/>
      <c r="E103" s="21"/>
      <c r="F103" s="21"/>
      <c r="G103" s="21"/>
      <c r="H103" s="21"/>
      <c r="I103" s="21"/>
      <c r="J103" s="23"/>
      <c r="K103" s="24"/>
      <c r="L103" s="24"/>
      <c r="M103" s="28" t="str">
        <f>IF(OR(J103="",G103="",K103="",L103=""),"",J103*(1+K103)^(G103-'01_Setup'!$B$5)*(1+L103))</f>
        <v/>
      </c>
      <c r="N103" s="23"/>
      <c r="O103" s="23"/>
      <c r="P103" s="23"/>
      <c r="Q103" s="28" t="str">
        <f t="shared" ref="Q103:Q134" si="7">IF(OR(P103="",M103=""),"",P103-M103)</f>
        <v/>
      </c>
      <c r="R103" s="21"/>
      <c r="S103" s="21"/>
      <c r="T103" s="21"/>
    </row>
    <row r="104" spans="1:20">
      <c r="A104" s="25" t="str">
        <f t="shared" si="6"/>
        <v/>
      </c>
      <c r="B104" s="21"/>
      <c r="C104" s="21"/>
      <c r="D104" s="21"/>
      <c r="E104" s="21"/>
      <c r="F104" s="21"/>
      <c r="G104" s="21"/>
      <c r="H104" s="21"/>
      <c r="I104" s="21"/>
      <c r="J104" s="23"/>
      <c r="K104" s="24"/>
      <c r="L104" s="24"/>
      <c r="M104" s="28" t="str">
        <f>IF(OR(J104="",G104="",K104="",L104=""),"",J104*(1+K104)^(G104-'01_Setup'!$B$5)*(1+L104))</f>
        <v/>
      </c>
      <c r="N104" s="23"/>
      <c r="O104" s="23"/>
      <c r="P104" s="23"/>
      <c r="Q104" s="28" t="str">
        <f t="shared" si="7"/>
        <v/>
      </c>
      <c r="R104" s="21"/>
      <c r="S104" s="21"/>
      <c r="T104" s="21"/>
    </row>
    <row r="105" spans="1:20">
      <c r="A105" s="25" t="str">
        <f t="shared" si="6"/>
        <v/>
      </c>
      <c r="B105" s="21"/>
      <c r="C105" s="21"/>
      <c r="D105" s="21"/>
      <c r="E105" s="21"/>
      <c r="F105" s="21"/>
      <c r="G105" s="21"/>
      <c r="H105" s="21"/>
      <c r="I105" s="21"/>
      <c r="J105" s="23"/>
      <c r="K105" s="24"/>
      <c r="L105" s="24"/>
      <c r="M105" s="28" t="str">
        <f>IF(OR(J105="",G105="",K105="",L105=""),"",J105*(1+K105)^(G105-'01_Setup'!$B$5)*(1+L105))</f>
        <v/>
      </c>
      <c r="N105" s="23"/>
      <c r="O105" s="23"/>
      <c r="P105" s="23"/>
      <c r="Q105" s="28" t="str">
        <f t="shared" si="7"/>
        <v/>
      </c>
      <c r="R105" s="21"/>
      <c r="S105" s="21"/>
      <c r="T105" s="21"/>
    </row>
    <row r="106" spans="1:20">
      <c r="A106" s="25" t="str">
        <f t="shared" si="6"/>
        <v/>
      </c>
      <c r="B106" s="21"/>
      <c r="C106" s="21"/>
      <c r="D106" s="21"/>
      <c r="E106" s="21"/>
      <c r="F106" s="21"/>
      <c r="G106" s="21"/>
      <c r="H106" s="21"/>
      <c r="I106" s="21"/>
      <c r="J106" s="23"/>
      <c r="K106" s="24"/>
      <c r="L106" s="24"/>
      <c r="M106" s="28" t="str">
        <f>IF(OR(J106="",G106="",K106="",L106=""),"",J106*(1+K106)^(G106-'01_Setup'!$B$5)*(1+L106))</f>
        <v/>
      </c>
      <c r="N106" s="23"/>
      <c r="O106" s="23"/>
      <c r="P106" s="23"/>
      <c r="Q106" s="28" t="str">
        <f t="shared" si="7"/>
        <v/>
      </c>
      <c r="R106" s="21"/>
      <c r="S106" s="21"/>
      <c r="T106" s="21"/>
    </row>
    <row r="107" spans="1:20">
      <c r="A107" s="25" t="str">
        <f t="shared" si="6"/>
        <v/>
      </c>
      <c r="B107" s="21"/>
      <c r="C107" s="21"/>
      <c r="D107" s="21"/>
      <c r="E107" s="21"/>
      <c r="F107" s="21"/>
      <c r="G107" s="21"/>
      <c r="H107" s="21"/>
      <c r="I107" s="21"/>
      <c r="J107" s="23"/>
      <c r="K107" s="24"/>
      <c r="L107" s="24"/>
      <c r="M107" s="28" t="str">
        <f>IF(OR(J107="",G107="",K107="",L107=""),"",J107*(1+K107)^(G107-'01_Setup'!$B$5)*(1+L107))</f>
        <v/>
      </c>
      <c r="N107" s="23"/>
      <c r="O107" s="23"/>
      <c r="P107" s="23"/>
      <c r="Q107" s="28" t="str">
        <f t="shared" si="7"/>
        <v/>
      </c>
      <c r="R107" s="21"/>
      <c r="S107" s="21"/>
      <c r="T107" s="21"/>
    </row>
    <row r="108" spans="1:20">
      <c r="A108" s="25" t="str">
        <f t="shared" si="6"/>
        <v/>
      </c>
      <c r="B108" s="21"/>
      <c r="C108" s="21"/>
      <c r="D108" s="21"/>
      <c r="E108" s="21"/>
      <c r="F108" s="21"/>
      <c r="G108" s="21"/>
      <c r="H108" s="21"/>
      <c r="I108" s="21"/>
      <c r="J108" s="23"/>
      <c r="K108" s="24"/>
      <c r="L108" s="24"/>
      <c r="M108" s="28" t="str">
        <f>IF(OR(J108="",G108="",K108="",L108=""),"",J108*(1+K108)^(G108-'01_Setup'!$B$5)*(1+L108))</f>
        <v/>
      </c>
      <c r="N108" s="23"/>
      <c r="O108" s="23"/>
      <c r="P108" s="23"/>
      <c r="Q108" s="28" t="str">
        <f t="shared" si="7"/>
        <v/>
      </c>
      <c r="R108" s="21"/>
      <c r="S108" s="21"/>
      <c r="T108" s="21"/>
    </row>
    <row r="109" spans="1:20">
      <c r="A109" s="25" t="str">
        <f t="shared" si="6"/>
        <v/>
      </c>
      <c r="B109" s="21"/>
      <c r="C109" s="21"/>
      <c r="D109" s="21"/>
      <c r="E109" s="21"/>
      <c r="F109" s="21"/>
      <c r="G109" s="21"/>
      <c r="H109" s="21"/>
      <c r="I109" s="21"/>
      <c r="J109" s="23"/>
      <c r="K109" s="24"/>
      <c r="L109" s="24"/>
      <c r="M109" s="28" t="str">
        <f>IF(OR(J109="",G109="",K109="",L109=""),"",J109*(1+K109)^(G109-'01_Setup'!$B$5)*(1+L109))</f>
        <v/>
      </c>
      <c r="N109" s="23"/>
      <c r="O109" s="23"/>
      <c r="P109" s="23"/>
      <c r="Q109" s="28" t="str">
        <f t="shared" si="7"/>
        <v/>
      </c>
      <c r="R109" s="21"/>
      <c r="S109" s="21"/>
      <c r="T109" s="21"/>
    </row>
    <row r="110" spans="1:20">
      <c r="A110" s="25" t="str">
        <f t="shared" si="6"/>
        <v/>
      </c>
      <c r="B110" s="21"/>
      <c r="C110" s="21"/>
      <c r="D110" s="21"/>
      <c r="E110" s="21"/>
      <c r="F110" s="21"/>
      <c r="G110" s="21"/>
      <c r="H110" s="21"/>
      <c r="I110" s="21"/>
      <c r="J110" s="23"/>
      <c r="K110" s="24"/>
      <c r="L110" s="24"/>
      <c r="M110" s="28" t="str">
        <f>IF(OR(J110="",G110="",K110="",L110=""),"",J110*(1+K110)^(G110-'01_Setup'!$B$5)*(1+L110))</f>
        <v/>
      </c>
      <c r="N110" s="23"/>
      <c r="O110" s="23"/>
      <c r="P110" s="23"/>
      <c r="Q110" s="28" t="str">
        <f t="shared" si="7"/>
        <v/>
      </c>
      <c r="R110" s="21"/>
      <c r="S110" s="21"/>
      <c r="T110" s="21"/>
    </row>
    <row r="111" spans="1:20">
      <c r="A111" s="25" t="str">
        <f t="shared" si="6"/>
        <v/>
      </c>
      <c r="B111" s="21"/>
      <c r="C111" s="21"/>
      <c r="D111" s="21"/>
      <c r="E111" s="21"/>
      <c r="F111" s="21"/>
      <c r="G111" s="21"/>
      <c r="H111" s="21"/>
      <c r="I111" s="21"/>
      <c r="J111" s="23"/>
      <c r="K111" s="24"/>
      <c r="L111" s="24"/>
      <c r="M111" s="28" t="str">
        <f>IF(OR(J111="",G111="",K111="",L111=""),"",J111*(1+K111)^(G111-'01_Setup'!$B$5)*(1+L111))</f>
        <v/>
      </c>
      <c r="N111" s="23"/>
      <c r="O111" s="23"/>
      <c r="P111" s="23"/>
      <c r="Q111" s="28" t="str">
        <f t="shared" si="7"/>
        <v/>
      </c>
      <c r="R111" s="21"/>
      <c r="S111" s="21"/>
      <c r="T111" s="21"/>
    </row>
    <row r="112" spans="1:20">
      <c r="A112" s="25" t="str">
        <f t="shared" si="6"/>
        <v/>
      </c>
      <c r="B112" s="21"/>
      <c r="C112" s="21"/>
      <c r="D112" s="21"/>
      <c r="E112" s="21"/>
      <c r="F112" s="21"/>
      <c r="G112" s="21"/>
      <c r="H112" s="21"/>
      <c r="I112" s="21"/>
      <c r="J112" s="23"/>
      <c r="K112" s="24"/>
      <c r="L112" s="24"/>
      <c r="M112" s="28" t="str">
        <f>IF(OR(J112="",G112="",K112="",L112=""),"",J112*(1+K112)^(G112-'01_Setup'!$B$5)*(1+L112))</f>
        <v/>
      </c>
      <c r="N112" s="23"/>
      <c r="O112" s="23"/>
      <c r="P112" s="23"/>
      <c r="Q112" s="28" t="str">
        <f t="shared" si="7"/>
        <v/>
      </c>
      <c r="R112" s="21"/>
      <c r="S112" s="21"/>
      <c r="T112" s="21"/>
    </row>
    <row r="113" spans="1:20">
      <c r="A113" s="25" t="str">
        <f t="shared" si="6"/>
        <v/>
      </c>
      <c r="B113" s="21"/>
      <c r="C113" s="21"/>
      <c r="D113" s="21"/>
      <c r="E113" s="21"/>
      <c r="F113" s="21"/>
      <c r="G113" s="21"/>
      <c r="H113" s="21"/>
      <c r="I113" s="21"/>
      <c r="J113" s="23"/>
      <c r="K113" s="24"/>
      <c r="L113" s="24"/>
      <c r="M113" s="28" t="str">
        <f>IF(OR(J113="",G113="",K113="",L113=""),"",J113*(1+K113)^(G113-'01_Setup'!$B$5)*(1+L113))</f>
        <v/>
      </c>
      <c r="N113" s="23"/>
      <c r="O113" s="23"/>
      <c r="P113" s="23"/>
      <c r="Q113" s="28" t="str">
        <f t="shared" si="7"/>
        <v/>
      </c>
      <c r="R113" s="21"/>
      <c r="S113" s="21"/>
      <c r="T113" s="21"/>
    </row>
    <row r="114" spans="1:20">
      <c r="A114" s="25" t="str">
        <f t="shared" si="6"/>
        <v/>
      </c>
      <c r="B114" s="21"/>
      <c r="C114" s="21"/>
      <c r="D114" s="21"/>
      <c r="E114" s="21"/>
      <c r="F114" s="21"/>
      <c r="G114" s="21"/>
      <c r="H114" s="21"/>
      <c r="I114" s="21"/>
      <c r="J114" s="23"/>
      <c r="K114" s="24"/>
      <c r="L114" s="24"/>
      <c r="M114" s="28" t="str">
        <f>IF(OR(J114="",G114="",K114="",L114=""),"",J114*(1+K114)^(G114-'01_Setup'!$B$5)*(1+L114))</f>
        <v/>
      </c>
      <c r="N114" s="23"/>
      <c r="O114" s="23"/>
      <c r="P114" s="23"/>
      <c r="Q114" s="28" t="str">
        <f t="shared" si="7"/>
        <v/>
      </c>
      <c r="R114" s="21"/>
      <c r="S114" s="21"/>
      <c r="T114" s="21"/>
    </row>
    <row r="115" spans="1:20">
      <c r="A115" s="25" t="str">
        <f t="shared" si="6"/>
        <v/>
      </c>
      <c r="B115" s="21"/>
      <c r="C115" s="21"/>
      <c r="D115" s="21"/>
      <c r="E115" s="21"/>
      <c r="F115" s="21"/>
      <c r="G115" s="21"/>
      <c r="H115" s="21"/>
      <c r="I115" s="21"/>
      <c r="J115" s="23"/>
      <c r="K115" s="24"/>
      <c r="L115" s="24"/>
      <c r="M115" s="28" t="str">
        <f>IF(OR(J115="",G115="",K115="",L115=""),"",J115*(1+K115)^(G115-'01_Setup'!$B$5)*(1+L115))</f>
        <v/>
      </c>
      <c r="N115" s="23"/>
      <c r="O115" s="23"/>
      <c r="P115" s="23"/>
      <c r="Q115" s="28" t="str">
        <f t="shared" si="7"/>
        <v/>
      </c>
      <c r="R115" s="21"/>
      <c r="S115" s="21"/>
      <c r="T115" s="21"/>
    </row>
    <row r="116" spans="1:20">
      <c r="A116" s="25" t="str">
        <f t="shared" si="6"/>
        <v/>
      </c>
      <c r="B116" s="21"/>
      <c r="C116" s="21"/>
      <c r="D116" s="21"/>
      <c r="E116" s="21"/>
      <c r="F116" s="21"/>
      <c r="G116" s="21"/>
      <c r="H116" s="21"/>
      <c r="I116" s="21"/>
      <c r="J116" s="23"/>
      <c r="K116" s="24"/>
      <c r="L116" s="24"/>
      <c r="M116" s="28" t="str">
        <f>IF(OR(J116="",G116="",K116="",L116=""),"",J116*(1+K116)^(G116-'01_Setup'!$B$5)*(1+L116))</f>
        <v/>
      </c>
      <c r="N116" s="23"/>
      <c r="O116" s="23"/>
      <c r="P116" s="23"/>
      <c r="Q116" s="28" t="str">
        <f t="shared" si="7"/>
        <v/>
      </c>
      <c r="R116" s="21"/>
      <c r="S116" s="21"/>
      <c r="T116" s="21"/>
    </row>
    <row r="117" spans="1:20">
      <c r="A117" s="25" t="str">
        <f t="shared" si="6"/>
        <v/>
      </c>
      <c r="B117" s="21"/>
      <c r="C117" s="21"/>
      <c r="D117" s="21"/>
      <c r="E117" s="21"/>
      <c r="F117" s="21"/>
      <c r="G117" s="21"/>
      <c r="H117" s="21"/>
      <c r="I117" s="21"/>
      <c r="J117" s="23"/>
      <c r="K117" s="24"/>
      <c r="L117" s="24"/>
      <c r="M117" s="28" t="str">
        <f>IF(OR(J117="",G117="",K117="",L117=""),"",J117*(1+K117)^(G117-'01_Setup'!$B$5)*(1+L117))</f>
        <v/>
      </c>
      <c r="N117" s="23"/>
      <c r="O117" s="23"/>
      <c r="P117" s="23"/>
      <c r="Q117" s="28" t="str">
        <f t="shared" si="7"/>
        <v/>
      </c>
      <c r="R117" s="21"/>
      <c r="S117" s="21"/>
      <c r="T117" s="21"/>
    </row>
    <row r="118" spans="1:20">
      <c r="A118" s="25" t="str">
        <f t="shared" si="6"/>
        <v/>
      </c>
      <c r="B118" s="21"/>
      <c r="C118" s="21"/>
      <c r="D118" s="21"/>
      <c r="E118" s="21"/>
      <c r="F118" s="21"/>
      <c r="G118" s="21"/>
      <c r="H118" s="21"/>
      <c r="I118" s="21"/>
      <c r="J118" s="23"/>
      <c r="K118" s="24"/>
      <c r="L118" s="24"/>
      <c r="M118" s="28" t="str">
        <f>IF(OR(J118="",G118="",K118="",L118=""),"",J118*(1+K118)^(G118-'01_Setup'!$B$5)*(1+L118))</f>
        <v/>
      </c>
      <c r="N118" s="23"/>
      <c r="O118" s="23"/>
      <c r="P118" s="23"/>
      <c r="Q118" s="28" t="str">
        <f t="shared" si="7"/>
        <v/>
      </c>
      <c r="R118" s="21"/>
      <c r="S118" s="21"/>
      <c r="T118" s="21"/>
    </row>
    <row r="119" spans="1:20">
      <c r="A119" s="25" t="str">
        <f t="shared" si="6"/>
        <v/>
      </c>
      <c r="B119" s="21"/>
      <c r="C119" s="21"/>
      <c r="D119" s="21"/>
      <c r="E119" s="21"/>
      <c r="F119" s="21"/>
      <c r="G119" s="21"/>
      <c r="H119" s="21"/>
      <c r="I119" s="21"/>
      <c r="J119" s="23"/>
      <c r="K119" s="24"/>
      <c r="L119" s="24"/>
      <c r="M119" s="28" t="str">
        <f>IF(OR(J119="",G119="",K119="",L119=""),"",J119*(1+K119)^(G119-'01_Setup'!$B$5)*(1+L119))</f>
        <v/>
      </c>
      <c r="N119" s="23"/>
      <c r="O119" s="23"/>
      <c r="P119" s="23"/>
      <c r="Q119" s="28" t="str">
        <f t="shared" si="7"/>
        <v/>
      </c>
      <c r="R119" s="21"/>
      <c r="S119" s="21"/>
      <c r="T119" s="21"/>
    </row>
    <row r="120" spans="1:20">
      <c r="A120" s="25" t="str">
        <f t="shared" si="6"/>
        <v/>
      </c>
      <c r="B120" s="21"/>
      <c r="C120" s="21"/>
      <c r="D120" s="21"/>
      <c r="E120" s="21"/>
      <c r="F120" s="21"/>
      <c r="G120" s="21"/>
      <c r="H120" s="21"/>
      <c r="I120" s="21"/>
      <c r="J120" s="23"/>
      <c r="K120" s="24"/>
      <c r="L120" s="24"/>
      <c r="M120" s="28" t="str">
        <f>IF(OR(J120="",G120="",K120="",L120=""),"",J120*(1+K120)^(G120-'01_Setup'!$B$5)*(1+L120))</f>
        <v/>
      </c>
      <c r="N120" s="23"/>
      <c r="O120" s="23"/>
      <c r="P120" s="23"/>
      <c r="Q120" s="28" t="str">
        <f t="shared" si="7"/>
        <v/>
      </c>
      <c r="R120" s="21"/>
      <c r="S120" s="21"/>
      <c r="T120" s="21"/>
    </row>
    <row r="121" spans="1:20">
      <c r="A121" s="25" t="str">
        <f t="shared" si="6"/>
        <v/>
      </c>
      <c r="B121" s="21"/>
      <c r="C121" s="21"/>
      <c r="D121" s="21"/>
      <c r="E121" s="21"/>
      <c r="F121" s="21"/>
      <c r="G121" s="21"/>
      <c r="H121" s="21"/>
      <c r="I121" s="21"/>
      <c r="J121" s="23"/>
      <c r="K121" s="24"/>
      <c r="L121" s="24"/>
      <c r="M121" s="28" t="str">
        <f>IF(OR(J121="",G121="",K121="",L121=""),"",J121*(1+K121)^(G121-'01_Setup'!$B$5)*(1+L121))</f>
        <v/>
      </c>
      <c r="N121" s="23"/>
      <c r="O121" s="23"/>
      <c r="P121" s="23"/>
      <c r="Q121" s="28" t="str">
        <f t="shared" si="7"/>
        <v/>
      </c>
      <c r="R121" s="21"/>
      <c r="S121" s="21"/>
      <c r="T121" s="21"/>
    </row>
    <row r="122" spans="1:20">
      <c r="A122" s="25" t="str">
        <f t="shared" si="6"/>
        <v/>
      </c>
      <c r="B122" s="21"/>
      <c r="C122" s="21"/>
      <c r="D122" s="21"/>
      <c r="E122" s="21"/>
      <c r="F122" s="21"/>
      <c r="G122" s="21"/>
      <c r="H122" s="21"/>
      <c r="I122" s="21"/>
      <c r="J122" s="23"/>
      <c r="K122" s="24"/>
      <c r="L122" s="24"/>
      <c r="M122" s="28" t="str">
        <f>IF(OR(J122="",G122="",K122="",L122=""),"",J122*(1+K122)^(G122-'01_Setup'!$B$5)*(1+L122))</f>
        <v/>
      </c>
      <c r="N122" s="23"/>
      <c r="O122" s="23"/>
      <c r="P122" s="23"/>
      <c r="Q122" s="28" t="str">
        <f t="shared" si="7"/>
        <v/>
      </c>
      <c r="R122" s="21"/>
      <c r="S122" s="21"/>
      <c r="T122" s="21"/>
    </row>
    <row r="123" spans="1:20">
      <c r="A123" s="25" t="str">
        <f t="shared" si="6"/>
        <v/>
      </c>
      <c r="B123" s="21"/>
      <c r="C123" s="21"/>
      <c r="D123" s="21"/>
      <c r="E123" s="21"/>
      <c r="F123" s="21"/>
      <c r="G123" s="21"/>
      <c r="H123" s="21"/>
      <c r="I123" s="21"/>
      <c r="J123" s="23"/>
      <c r="K123" s="24"/>
      <c r="L123" s="24"/>
      <c r="M123" s="28" t="str">
        <f>IF(OR(J123="",G123="",K123="",L123=""),"",J123*(1+K123)^(G123-'01_Setup'!$B$5)*(1+L123))</f>
        <v/>
      </c>
      <c r="N123" s="23"/>
      <c r="O123" s="23"/>
      <c r="P123" s="23"/>
      <c r="Q123" s="28" t="str">
        <f t="shared" si="7"/>
        <v/>
      </c>
      <c r="R123" s="21"/>
      <c r="S123" s="21"/>
      <c r="T123" s="21"/>
    </row>
    <row r="124" spans="1:20">
      <c r="A124" s="25" t="str">
        <f t="shared" si="6"/>
        <v/>
      </c>
      <c r="B124" s="21"/>
      <c r="C124" s="21"/>
      <c r="D124" s="21"/>
      <c r="E124" s="21"/>
      <c r="F124" s="21"/>
      <c r="G124" s="21"/>
      <c r="H124" s="21"/>
      <c r="I124" s="21"/>
      <c r="J124" s="23"/>
      <c r="K124" s="24"/>
      <c r="L124" s="24"/>
      <c r="M124" s="28" t="str">
        <f>IF(OR(J124="",G124="",K124="",L124=""),"",J124*(1+K124)^(G124-'01_Setup'!$B$5)*(1+L124))</f>
        <v/>
      </c>
      <c r="N124" s="23"/>
      <c r="O124" s="23"/>
      <c r="P124" s="23"/>
      <c r="Q124" s="28" t="str">
        <f t="shared" si="7"/>
        <v/>
      </c>
      <c r="R124" s="21"/>
      <c r="S124" s="21"/>
      <c r="T124" s="21"/>
    </row>
    <row r="125" spans="1:20">
      <c r="A125" s="25" t="str">
        <f t="shared" si="6"/>
        <v/>
      </c>
      <c r="B125" s="21"/>
      <c r="C125" s="21"/>
      <c r="D125" s="21"/>
      <c r="E125" s="21"/>
      <c r="F125" s="21"/>
      <c r="G125" s="21"/>
      <c r="H125" s="21"/>
      <c r="I125" s="21"/>
      <c r="J125" s="23"/>
      <c r="K125" s="24"/>
      <c r="L125" s="24"/>
      <c r="M125" s="28" t="str">
        <f>IF(OR(J125="",G125="",K125="",L125=""),"",J125*(1+K125)^(G125-'01_Setup'!$B$5)*(1+L125))</f>
        <v/>
      </c>
      <c r="N125" s="23"/>
      <c r="O125" s="23"/>
      <c r="P125" s="23"/>
      <c r="Q125" s="28" t="str">
        <f t="shared" si="7"/>
        <v/>
      </c>
      <c r="R125" s="21"/>
      <c r="S125" s="21"/>
      <c r="T125" s="21"/>
    </row>
    <row r="126" spans="1:20">
      <c r="A126" s="25" t="str">
        <f t="shared" si="6"/>
        <v/>
      </c>
      <c r="B126" s="21"/>
      <c r="C126" s="21"/>
      <c r="D126" s="21"/>
      <c r="E126" s="21"/>
      <c r="F126" s="21"/>
      <c r="G126" s="21"/>
      <c r="H126" s="21"/>
      <c r="I126" s="21"/>
      <c r="J126" s="23"/>
      <c r="K126" s="24"/>
      <c r="L126" s="24"/>
      <c r="M126" s="28" t="str">
        <f>IF(OR(J126="",G126="",K126="",L126=""),"",J126*(1+K126)^(G126-'01_Setup'!$B$5)*(1+L126))</f>
        <v/>
      </c>
      <c r="N126" s="23"/>
      <c r="O126" s="23"/>
      <c r="P126" s="23"/>
      <c r="Q126" s="28" t="str">
        <f t="shared" si="7"/>
        <v/>
      </c>
      <c r="R126" s="21"/>
      <c r="S126" s="21"/>
      <c r="T126" s="21"/>
    </row>
    <row r="127" spans="1:20">
      <c r="A127" s="25" t="str">
        <f t="shared" si="6"/>
        <v/>
      </c>
      <c r="B127" s="21"/>
      <c r="C127" s="21"/>
      <c r="D127" s="21"/>
      <c r="E127" s="21"/>
      <c r="F127" s="21"/>
      <c r="G127" s="21"/>
      <c r="H127" s="21"/>
      <c r="I127" s="21"/>
      <c r="J127" s="23"/>
      <c r="K127" s="24"/>
      <c r="L127" s="24"/>
      <c r="M127" s="28" t="str">
        <f>IF(OR(J127="",G127="",K127="",L127=""),"",J127*(1+K127)^(G127-'01_Setup'!$B$5)*(1+L127))</f>
        <v/>
      </c>
      <c r="N127" s="23"/>
      <c r="O127" s="23"/>
      <c r="P127" s="23"/>
      <c r="Q127" s="28" t="str">
        <f t="shared" si="7"/>
        <v/>
      </c>
      <c r="R127" s="21"/>
      <c r="S127" s="21"/>
      <c r="T127" s="21"/>
    </row>
    <row r="128" spans="1:20">
      <c r="A128" s="25" t="str">
        <f t="shared" si="6"/>
        <v/>
      </c>
      <c r="B128" s="21"/>
      <c r="C128" s="21"/>
      <c r="D128" s="21"/>
      <c r="E128" s="21"/>
      <c r="F128" s="21"/>
      <c r="G128" s="21"/>
      <c r="H128" s="21"/>
      <c r="I128" s="21"/>
      <c r="J128" s="23"/>
      <c r="K128" s="24"/>
      <c r="L128" s="24"/>
      <c r="M128" s="28" t="str">
        <f>IF(OR(J128="",G128="",K128="",L128=""),"",J128*(1+K128)^(G128-'01_Setup'!$B$5)*(1+L128))</f>
        <v/>
      </c>
      <c r="N128" s="23"/>
      <c r="O128" s="23"/>
      <c r="P128" s="23"/>
      <c r="Q128" s="28" t="str">
        <f t="shared" si="7"/>
        <v/>
      </c>
      <c r="R128" s="21"/>
      <c r="S128" s="21"/>
      <c r="T128" s="21"/>
    </row>
    <row r="129" spans="1:20">
      <c r="A129" s="25" t="str">
        <f t="shared" si="6"/>
        <v/>
      </c>
      <c r="B129" s="21"/>
      <c r="C129" s="21"/>
      <c r="D129" s="21"/>
      <c r="E129" s="21"/>
      <c r="F129" s="21"/>
      <c r="G129" s="21"/>
      <c r="H129" s="21"/>
      <c r="I129" s="21"/>
      <c r="J129" s="23"/>
      <c r="K129" s="24"/>
      <c r="L129" s="24"/>
      <c r="M129" s="28" t="str">
        <f>IF(OR(J129="",G129="",K129="",L129=""),"",J129*(1+K129)^(G129-'01_Setup'!$B$5)*(1+L129))</f>
        <v/>
      </c>
      <c r="N129" s="23"/>
      <c r="O129" s="23"/>
      <c r="P129" s="23"/>
      <c r="Q129" s="28" t="str">
        <f t="shared" si="7"/>
        <v/>
      </c>
      <c r="R129" s="21"/>
      <c r="S129" s="21"/>
      <c r="T129" s="21"/>
    </row>
    <row r="130" spans="1:20">
      <c r="A130" s="25" t="str">
        <f t="shared" si="6"/>
        <v/>
      </c>
      <c r="B130" s="21"/>
      <c r="C130" s="21"/>
      <c r="D130" s="21"/>
      <c r="E130" s="21"/>
      <c r="F130" s="21"/>
      <c r="G130" s="21"/>
      <c r="H130" s="21"/>
      <c r="I130" s="21"/>
      <c r="J130" s="23"/>
      <c r="K130" s="24"/>
      <c r="L130" s="24"/>
      <c r="M130" s="28" t="str">
        <f>IF(OR(J130="",G130="",K130="",L130=""),"",J130*(1+K130)^(G130-'01_Setup'!$B$5)*(1+L130))</f>
        <v/>
      </c>
      <c r="N130" s="23"/>
      <c r="O130" s="23"/>
      <c r="P130" s="23"/>
      <c r="Q130" s="28" t="str">
        <f t="shared" si="7"/>
        <v/>
      </c>
      <c r="R130" s="21"/>
      <c r="S130" s="21"/>
      <c r="T130" s="21"/>
    </row>
    <row r="131" spans="1:20">
      <c r="A131" s="25" t="str">
        <f t="shared" si="6"/>
        <v/>
      </c>
      <c r="B131" s="21"/>
      <c r="C131" s="21"/>
      <c r="D131" s="21"/>
      <c r="E131" s="21"/>
      <c r="F131" s="21"/>
      <c r="G131" s="21"/>
      <c r="H131" s="21"/>
      <c r="I131" s="21"/>
      <c r="J131" s="23"/>
      <c r="K131" s="24"/>
      <c r="L131" s="24"/>
      <c r="M131" s="28" t="str">
        <f>IF(OR(J131="",G131="",K131="",L131=""),"",J131*(1+K131)^(G131-'01_Setup'!$B$5)*(1+L131))</f>
        <v/>
      </c>
      <c r="N131" s="23"/>
      <c r="O131" s="23"/>
      <c r="P131" s="23"/>
      <c r="Q131" s="28" t="str">
        <f t="shared" si="7"/>
        <v/>
      </c>
      <c r="R131" s="21"/>
      <c r="S131" s="21"/>
      <c r="T131" s="21"/>
    </row>
    <row r="132" spans="1:20">
      <c r="A132" s="25" t="str">
        <f t="shared" si="6"/>
        <v/>
      </c>
      <c r="B132" s="21"/>
      <c r="C132" s="21"/>
      <c r="D132" s="21"/>
      <c r="E132" s="21"/>
      <c r="F132" s="21"/>
      <c r="G132" s="21"/>
      <c r="H132" s="21"/>
      <c r="I132" s="21"/>
      <c r="J132" s="23"/>
      <c r="K132" s="24"/>
      <c r="L132" s="24"/>
      <c r="M132" s="28" t="str">
        <f>IF(OR(J132="",G132="",K132="",L132=""),"",J132*(1+K132)^(G132-'01_Setup'!$B$5)*(1+L132))</f>
        <v/>
      </c>
      <c r="N132" s="23"/>
      <c r="O132" s="23"/>
      <c r="P132" s="23"/>
      <c r="Q132" s="28" t="str">
        <f t="shared" si="7"/>
        <v/>
      </c>
      <c r="R132" s="21"/>
      <c r="S132" s="21"/>
      <c r="T132" s="21"/>
    </row>
    <row r="133" spans="1:20">
      <c r="A133" s="25" t="str">
        <f t="shared" si="6"/>
        <v/>
      </c>
      <c r="B133" s="21"/>
      <c r="C133" s="21"/>
      <c r="D133" s="21"/>
      <c r="E133" s="21"/>
      <c r="F133" s="21"/>
      <c r="G133" s="21"/>
      <c r="H133" s="21"/>
      <c r="I133" s="21"/>
      <c r="J133" s="23"/>
      <c r="K133" s="24"/>
      <c r="L133" s="24"/>
      <c r="M133" s="28" t="str">
        <f>IF(OR(J133="",G133="",K133="",L133=""),"",J133*(1+K133)^(G133-'01_Setup'!$B$5)*(1+L133))</f>
        <v/>
      </c>
      <c r="N133" s="23"/>
      <c r="O133" s="23"/>
      <c r="P133" s="23"/>
      <c r="Q133" s="28" t="str">
        <f t="shared" si="7"/>
        <v/>
      </c>
      <c r="R133" s="21"/>
      <c r="S133" s="21"/>
      <c r="T133" s="21"/>
    </row>
    <row r="134" spans="1:20">
      <c r="A134" s="25" t="str">
        <f t="shared" si="6"/>
        <v/>
      </c>
      <c r="B134" s="21"/>
      <c r="C134" s="21"/>
      <c r="D134" s="21"/>
      <c r="E134" s="21"/>
      <c r="F134" s="21"/>
      <c r="G134" s="21"/>
      <c r="H134" s="21"/>
      <c r="I134" s="21"/>
      <c r="J134" s="23"/>
      <c r="K134" s="24"/>
      <c r="L134" s="24"/>
      <c r="M134" s="28" t="str">
        <f>IF(OR(J134="",G134="",K134="",L134=""),"",J134*(1+K134)^(G134-'01_Setup'!$B$5)*(1+L134))</f>
        <v/>
      </c>
      <c r="N134" s="23"/>
      <c r="O134" s="23"/>
      <c r="P134" s="23"/>
      <c r="Q134" s="28" t="str">
        <f t="shared" si="7"/>
        <v/>
      </c>
      <c r="R134" s="21"/>
      <c r="S134" s="21"/>
      <c r="T134" s="21"/>
    </row>
    <row r="135" spans="1:20">
      <c r="A135" s="25" t="str">
        <f t="shared" ref="A135:A166" si="8">IF(D135="","","PLAN-"&amp;TEXT(ROW()-6,"000"))</f>
        <v/>
      </c>
      <c r="B135" s="21"/>
      <c r="C135" s="21"/>
      <c r="D135" s="21"/>
      <c r="E135" s="21"/>
      <c r="F135" s="21"/>
      <c r="G135" s="21"/>
      <c r="H135" s="21"/>
      <c r="I135" s="21"/>
      <c r="J135" s="23"/>
      <c r="K135" s="24"/>
      <c r="L135" s="24"/>
      <c r="M135" s="28" t="str">
        <f>IF(OR(J135="",G135="",K135="",L135=""),"",J135*(1+K135)^(G135-'01_Setup'!$B$5)*(1+L135))</f>
        <v/>
      </c>
      <c r="N135" s="23"/>
      <c r="O135" s="23"/>
      <c r="P135" s="23"/>
      <c r="Q135" s="28" t="str">
        <f t="shared" ref="Q135:Q166" si="9">IF(OR(P135="",M135=""),"",P135-M135)</f>
        <v/>
      </c>
      <c r="R135" s="21"/>
      <c r="S135" s="21"/>
      <c r="T135" s="21"/>
    </row>
    <row r="136" spans="1:20">
      <c r="A136" s="25" t="str">
        <f t="shared" si="8"/>
        <v/>
      </c>
      <c r="B136" s="21"/>
      <c r="C136" s="21"/>
      <c r="D136" s="21"/>
      <c r="E136" s="21"/>
      <c r="F136" s="21"/>
      <c r="G136" s="21"/>
      <c r="H136" s="21"/>
      <c r="I136" s="21"/>
      <c r="J136" s="23"/>
      <c r="K136" s="24"/>
      <c r="L136" s="24"/>
      <c r="M136" s="28" t="str">
        <f>IF(OR(J136="",G136="",K136="",L136=""),"",J136*(1+K136)^(G136-'01_Setup'!$B$5)*(1+L136))</f>
        <v/>
      </c>
      <c r="N136" s="23"/>
      <c r="O136" s="23"/>
      <c r="P136" s="23"/>
      <c r="Q136" s="28" t="str">
        <f t="shared" si="9"/>
        <v/>
      </c>
      <c r="R136" s="21"/>
      <c r="S136" s="21"/>
      <c r="T136" s="21"/>
    </row>
    <row r="137" spans="1:20">
      <c r="A137" s="25" t="str">
        <f t="shared" si="8"/>
        <v/>
      </c>
      <c r="B137" s="21"/>
      <c r="C137" s="21"/>
      <c r="D137" s="21"/>
      <c r="E137" s="21"/>
      <c r="F137" s="21"/>
      <c r="G137" s="21"/>
      <c r="H137" s="21"/>
      <c r="I137" s="21"/>
      <c r="J137" s="23"/>
      <c r="K137" s="24"/>
      <c r="L137" s="24"/>
      <c r="M137" s="28" t="str">
        <f>IF(OR(J137="",G137="",K137="",L137=""),"",J137*(1+K137)^(G137-'01_Setup'!$B$5)*(1+L137))</f>
        <v/>
      </c>
      <c r="N137" s="23"/>
      <c r="O137" s="23"/>
      <c r="P137" s="23"/>
      <c r="Q137" s="28" t="str">
        <f t="shared" si="9"/>
        <v/>
      </c>
      <c r="R137" s="21"/>
      <c r="S137" s="21"/>
      <c r="T137" s="21"/>
    </row>
    <row r="138" spans="1:20">
      <c r="A138" s="25" t="str">
        <f t="shared" si="8"/>
        <v/>
      </c>
      <c r="B138" s="21"/>
      <c r="C138" s="21"/>
      <c r="D138" s="21"/>
      <c r="E138" s="21"/>
      <c r="F138" s="21"/>
      <c r="G138" s="21"/>
      <c r="H138" s="21"/>
      <c r="I138" s="21"/>
      <c r="J138" s="23"/>
      <c r="K138" s="24"/>
      <c r="L138" s="24"/>
      <c r="M138" s="28" t="str">
        <f>IF(OR(J138="",G138="",K138="",L138=""),"",J138*(1+K138)^(G138-'01_Setup'!$B$5)*(1+L138))</f>
        <v/>
      </c>
      <c r="N138" s="23"/>
      <c r="O138" s="23"/>
      <c r="P138" s="23"/>
      <c r="Q138" s="28" t="str">
        <f t="shared" si="9"/>
        <v/>
      </c>
      <c r="R138" s="21"/>
      <c r="S138" s="21"/>
      <c r="T138" s="21"/>
    </row>
    <row r="139" spans="1:20">
      <c r="A139" s="25" t="str">
        <f t="shared" si="8"/>
        <v/>
      </c>
      <c r="B139" s="21"/>
      <c r="C139" s="21"/>
      <c r="D139" s="21"/>
      <c r="E139" s="21"/>
      <c r="F139" s="21"/>
      <c r="G139" s="21"/>
      <c r="H139" s="21"/>
      <c r="I139" s="21"/>
      <c r="J139" s="23"/>
      <c r="K139" s="24"/>
      <c r="L139" s="24"/>
      <c r="M139" s="28" t="str">
        <f>IF(OR(J139="",G139="",K139="",L139=""),"",J139*(1+K139)^(G139-'01_Setup'!$B$5)*(1+L139))</f>
        <v/>
      </c>
      <c r="N139" s="23"/>
      <c r="O139" s="23"/>
      <c r="P139" s="23"/>
      <c r="Q139" s="28" t="str">
        <f t="shared" si="9"/>
        <v/>
      </c>
      <c r="R139" s="21"/>
      <c r="S139" s="21"/>
      <c r="T139" s="21"/>
    </row>
    <row r="140" spans="1:20">
      <c r="A140" s="25" t="str">
        <f t="shared" si="8"/>
        <v/>
      </c>
      <c r="B140" s="21"/>
      <c r="C140" s="21"/>
      <c r="D140" s="21"/>
      <c r="E140" s="21"/>
      <c r="F140" s="21"/>
      <c r="G140" s="21"/>
      <c r="H140" s="21"/>
      <c r="I140" s="21"/>
      <c r="J140" s="23"/>
      <c r="K140" s="24"/>
      <c r="L140" s="24"/>
      <c r="M140" s="28" t="str">
        <f>IF(OR(J140="",G140="",K140="",L140=""),"",J140*(1+K140)^(G140-'01_Setup'!$B$5)*(1+L140))</f>
        <v/>
      </c>
      <c r="N140" s="23"/>
      <c r="O140" s="23"/>
      <c r="P140" s="23"/>
      <c r="Q140" s="28" t="str">
        <f t="shared" si="9"/>
        <v/>
      </c>
      <c r="R140" s="21"/>
      <c r="S140" s="21"/>
      <c r="T140" s="21"/>
    </row>
    <row r="141" spans="1:20">
      <c r="A141" s="25" t="str">
        <f t="shared" si="8"/>
        <v/>
      </c>
      <c r="B141" s="21"/>
      <c r="C141" s="21"/>
      <c r="D141" s="21"/>
      <c r="E141" s="21"/>
      <c r="F141" s="21"/>
      <c r="G141" s="21"/>
      <c r="H141" s="21"/>
      <c r="I141" s="21"/>
      <c r="J141" s="23"/>
      <c r="K141" s="24"/>
      <c r="L141" s="24"/>
      <c r="M141" s="28" t="str">
        <f>IF(OR(J141="",G141="",K141="",L141=""),"",J141*(1+K141)^(G141-'01_Setup'!$B$5)*(1+L141))</f>
        <v/>
      </c>
      <c r="N141" s="23"/>
      <c r="O141" s="23"/>
      <c r="P141" s="23"/>
      <c r="Q141" s="28" t="str">
        <f t="shared" si="9"/>
        <v/>
      </c>
      <c r="R141" s="21"/>
      <c r="S141" s="21"/>
      <c r="T141" s="21"/>
    </row>
    <row r="142" spans="1:20">
      <c r="A142" s="25" t="str">
        <f t="shared" si="8"/>
        <v/>
      </c>
      <c r="B142" s="21"/>
      <c r="C142" s="21"/>
      <c r="D142" s="21"/>
      <c r="E142" s="21"/>
      <c r="F142" s="21"/>
      <c r="G142" s="21"/>
      <c r="H142" s="21"/>
      <c r="I142" s="21"/>
      <c r="J142" s="23"/>
      <c r="K142" s="24"/>
      <c r="L142" s="24"/>
      <c r="M142" s="28" t="str">
        <f>IF(OR(J142="",G142="",K142="",L142=""),"",J142*(1+K142)^(G142-'01_Setup'!$B$5)*(1+L142))</f>
        <v/>
      </c>
      <c r="N142" s="23"/>
      <c r="O142" s="23"/>
      <c r="P142" s="23"/>
      <c r="Q142" s="28" t="str">
        <f t="shared" si="9"/>
        <v/>
      </c>
      <c r="R142" s="21"/>
      <c r="S142" s="21"/>
      <c r="T142" s="21"/>
    </row>
    <row r="143" spans="1:20">
      <c r="A143" s="25" t="str">
        <f t="shared" si="8"/>
        <v/>
      </c>
      <c r="B143" s="21"/>
      <c r="C143" s="21"/>
      <c r="D143" s="21"/>
      <c r="E143" s="21"/>
      <c r="F143" s="21"/>
      <c r="G143" s="21"/>
      <c r="H143" s="21"/>
      <c r="I143" s="21"/>
      <c r="J143" s="23"/>
      <c r="K143" s="24"/>
      <c r="L143" s="24"/>
      <c r="M143" s="28" t="str">
        <f>IF(OR(J143="",G143="",K143="",L143=""),"",J143*(1+K143)^(G143-'01_Setup'!$B$5)*(1+L143))</f>
        <v/>
      </c>
      <c r="N143" s="23"/>
      <c r="O143" s="23"/>
      <c r="P143" s="23"/>
      <c r="Q143" s="28" t="str">
        <f t="shared" si="9"/>
        <v/>
      </c>
      <c r="R143" s="21"/>
      <c r="S143" s="21"/>
      <c r="T143" s="21"/>
    </row>
    <row r="144" spans="1:20">
      <c r="A144" s="25" t="str">
        <f t="shared" si="8"/>
        <v/>
      </c>
      <c r="B144" s="21"/>
      <c r="C144" s="21"/>
      <c r="D144" s="21"/>
      <c r="E144" s="21"/>
      <c r="F144" s="21"/>
      <c r="G144" s="21"/>
      <c r="H144" s="21"/>
      <c r="I144" s="21"/>
      <c r="J144" s="23"/>
      <c r="K144" s="24"/>
      <c r="L144" s="24"/>
      <c r="M144" s="28" t="str">
        <f>IF(OR(J144="",G144="",K144="",L144=""),"",J144*(1+K144)^(G144-'01_Setup'!$B$5)*(1+L144))</f>
        <v/>
      </c>
      <c r="N144" s="23"/>
      <c r="O144" s="23"/>
      <c r="P144" s="23"/>
      <c r="Q144" s="28" t="str">
        <f t="shared" si="9"/>
        <v/>
      </c>
      <c r="R144" s="21"/>
      <c r="S144" s="21"/>
      <c r="T144" s="21"/>
    </row>
    <row r="145" spans="1:20">
      <c r="A145" s="25" t="str">
        <f t="shared" si="8"/>
        <v/>
      </c>
      <c r="B145" s="21"/>
      <c r="C145" s="21"/>
      <c r="D145" s="21"/>
      <c r="E145" s="21"/>
      <c r="F145" s="21"/>
      <c r="G145" s="21"/>
      <c r="H145" s="21"/>
      <c r="I145" s="21"/>
      <c r="J145" s="23"/>
      <c r="K145" s="24"/>
      <c r="L145" s="24"/>
      <c r="M145" s="28" t="str">
        <f>IF(OR(J145="",G145="",K145="",L145=""),"",J145*(1+K145)^(G145-'01_Setup'!$B$5)*(1+L145))</f>
        <v/>
      </c>
      <c r="N145" s="23"/>
      <c r="O145" s="23"/>
      <c r="P145" s="23"/>
      <c r="Q145" s="28" t="str">
        <f t="shared" si="9"/>
        <v/>
      </c>
      <c r="R145" s="21"/>
      <c r="S145" s="21"/>
      <c r="T145" s="21"/>
    </row>
    <row r="146" spans="1:20">
      <c r="A146" s="25" t="str">
        <f t="shared" si="8"/>
        <v/>
      </c>
      <c r="B146" s="21"/>
      <c r="C146" s="21"/>
      <c r="D146" s="21"/>
      <c r="E146" s="21"/>
      <c r="F146" s="21"/>
      <c r="G146" s="21"/>
      <c r="H146" s="21"/>
      <c r="I146" s="21"/>
      <c r="J146" s="23"/>
      <c r="K146" s="24"/>
      <c r="L146" s="24"/>
      <c r="M146" s="28" t="str">
        <f>IF(OR(J146="",G146="",K146="",L146=""),"",J146*(1+K146)^(G146-'01_Setup'!$B$5)*(1+L146))</f>
        <v/>
      </c>
      <c r="N146" s="23"/>
      <c r="O146" s="23"/>
      <c r="P146" s="23"/>
      <c r="Q146" s="28" t="str">
        <f t="shared" si="9"/>
        <v/>
      </c>
      <c r="R146" s="21"/>
      <c r="S146" s="21"/>
      <c r="T146" s="21"/>
    </row>
    <row r="147" spans="1:20">
      <c r="A147" s="25" t="str">
        <f t="shared" si="8"/>
        <v/>
      </c>
      <c r="B147" s="21"/>
      <c r="C147" s="21"/>
      <c r="D147" s="21"/>
      <c r="E147" s="21"/>
      <c r="F147" s="21"/>
      <c r="G147" s="21"/>
      <c r="H147" s="21"/>
      <c r="I147" s="21"/>
      <c r="J147" s="23"/>
      <c r="K147" s="24"/>
      <c r="L147" s="24"/>
      <c r="M147" s="28" t="str">
        <f>IF(OR(J147="",G147="",K147="",L147=""),"",J147*(1+K147)^(G147-'01_Setup'!$B$5)*(1+L147))</f>
        <v/>
      </c>
      <c r="N147" s="23"/>
      <c r="O147" s="23"/>
      <c r="P147" s="23"/>
      <c r="Q147" s="28" t="str">
        <f t="shared" si="9"/>
        <v/>
      </c>
      <c r="R147" s="21"/>
      <c r="S147" s="21"/>
      <c r="T147" s="21"/>
    </row>
    <row r="148" spans="1:20">
      <c r="A148" s="25" t="str">
        <f t="shared" si="8"/>
        <v/>
      </c>
      <c r="B148" s="21"/>
      <c r="C148" s="21"/>
      <c r="D148" s="21"/>
      <c r="E148" s="21"/>
      <c r="F148" s="21"/>
      <c r="G148" s="21"/>
      <c r="H148" s="21"/>
      <c r="I148" s="21"/>
      <c r="J148" s="23"/>
      <c r="K148" s="24"/>
      <c r="L148" s="24"/>
      <c r="M148" s="28" t="str">
        <f>IF(OR(J148="",G148="",K148="",L148=""),"",J148*(1+K148)^(G148-'01_Setup'!$B$5)*(1+L148))</f>
        <v/>
      </c>
      <c r="N148" s="23"/>
      <c r="O148" s="23"/>
      <c r="P148" s="23"/>
      <c r="Q148" s="28" t="str">
        <f t="shared" si="9"/>
        <v/>
      </c>
      <c r="R148" s="21"/>
      <c r="S148" s="21"/>
      <c r="T148" s="21"/>
    </row>
    <row r="149" spans="1:20">
      <c r="A149" s="25" t="str">
        <f t="shared" si="8"/>
        <v/>
      </c>
      <c r="B149" s="21"/>
      <c r="C149" s="21"/>
      <c r="D149" s="21"/>
      <c r="E149" s="21"/>
      <c r="F149" s="21"/>
      <c r="G149" s="21"/>
      <c r="H149" s="21"/>
      <c r="I149" s="21"/>
      <c r="J149" s="23"/>
      <c r="K149" s="24"/>
      <c r="L149" s="24"/>
      <c r="M149" s="28" t="str">
        <f>IF(OR(J149="",G149="",K149="",L149=""),"",J149*(1+K149)^(G149-'01_Setup'!$B$5)*(1+L149))</f>
        <v/>
      </c>
      <c r="N149" s="23"/>
      <c r="O149" s="23"/>
      <c r="P149" s="23"/>
      <c r="Q149" s="28" t="str">
        <f t="shared" si="9"/>
        <v/>
      </c>
      <c r="R149" s="21"/>
      <c r="S149" s="21"/>
      <c r="T149" s="21"/>
    </row>
    <row r="150" spans="1:20">
      <c r="A150" s="25" t="str">
        <f t="shared" si="8"/>
        <v/>
      </c>
      <c r="B150" s="21"/>
      <c r="C150" s="21"/>
      <c r="D150" s="21"/>
      <c r="E150" s="21"/>
      <c r="F150" s="21"/>
      <c r="G150" s="21"/>
      <c r="H150" s="21"/>
      <c r="I150" s="21"/>
      <c r="J150" s="23"/>
      <c r="K150" s="24"/>
      <c r="L150" s="24"/>
      <c r="M150" s="28" t="str">
        <f>IF(OR(J150="",G150="",K150="",L150=""),"",J150*(1+K150)^(G150-'01_Setup'!$B$5)*(1+L150))</f>
        <v/>
      </c>
      <c r="N150" s="23"/>
      <c r="O150" s="23"/>
      <c r="P150" s="23"/>
      <c r="Q150" s="28" t="str">
        <f t="shared" si="9"/>
        <v/>
      </c>
      <c r="R150" s="21"/>
      <c r="S150" s="21"/>
      <c r="T150" s="21"/>
    </row>
    <row r="151" spans="1:20">
      <c r="A151" s="25" t="str">
        <f t="shared" si="8"/>
        <v/>
      </c>
      <c r="B151" s="21"/>
      <c r="C151" s="21"/>
      <c r="D151" s="21"/>
      <c r="E151" s="21"/>
      <c r="F151" s="21"/>
      <c r="G151" s="21"/>
      <c r="H151" s="21"/>
      <c r="I151" s="21"/>
      <c r="J151" s="23"/>
      <c r="K151" s="24"/>
      <c r="L151" s="24"/>
      <c r="M151" s="28" t="str">
        <f>IF(OR(J151="",G151="",K151="",L151=""),"",J151*(1+K151)^(G151-'01_Setup'!$B$5)*(1+L151))</f>
        <v/>
      </c>
      <c r="N151" s="23"/>
      <c r="O151" s="23"/>
      <c r="P151" s="23"/>
      <c r="Q151" s="28" t="str">
        <f t="shared" si="9"/>
        <v/>
      </c>
      <c r="R151" s="21"/>
      <c r="S151" s="21"/>
      <c r="T151" s="21"/>
    </row>
    <row r="152" spans="1:20">
      <c r="A152" s="25" t="str">
        <f t="shared" si="8"/>
        <v/>
      </c>
      <c r="B152" s="21"/>
      <c r="C152" s="21"/>
      <c r="D152" s="21"/>
      <c r="E152" s="21"/>
      <c r="F152" s="21"/>
      <c r="G152" s="21"/>
      <c r="H152" s="21"/>
      <c r="I152" s="21"/>
      <c r="J152" s="23"/>
      <c r="K152" s="24"/>
      <c r="L152" s="24"/>
      <c r="M152" s="28" t="str">
        <f>IF(OR(J152="",G152="",K152="",L152=""),"",J152*(1+K152)^(G152-'01_Setup'!$B$5)*(1+L152))</f>
        <v/>
      </c>
      <c r="N152" s="23"/>
      <c r="O152" s="23"/>
      <c r="P152" s="23"/>
      <c r="Q152" s="28" t="str">
        <f t="shared" si="9"/>
        <v/>
      </c>
      <c r="R152" s="21"/>
      <c r="S152" s="21"/>
      <c r="T152" s="21"/>
    </row>
    <row r="153" spans="1:20">
      <c r="A153" s="25" t="str">
        <f t="shared" si="8"/>
        <v/>
      </c>
      <c r="B153" s="21"/>
      <c r="C153" s="21"/>
      <c r="D153" s="21"/>
      <c r="E153" s="21"/>
      <c r="F153" s="21"/>
      <c r="G153" s="21"/>
      <c r="H153" s="21"/>
      <c r="I153" s="21"/>
      <c r="J153" s="23"/>
      <c r="K153" s="24"/>
      <c r="L153" s="24"/>
      <c r="M153" s="28" t="str">
        <f>IF(OR(J153="",G153="",K153="",L153=""),"",J153*(1+K153)^(G153-'01_Setup'!$B$5)*(1+L153))</f>
        <v/>
      </c>
      <c r="N153" s="23"/>
      <c r="O153" s="23"/>
      <c r="P153" s="23"/>
      <c r="Q153" s="28" t="str">
        <f t="shared" si="9"/>
        <v/>
      </c>
      <c r="R153" s="21"/>
      <c r="S153" s="21"/>
      <c r="T153" s="21"/>
    </row>
    <row r="154" spans="1:20">
      <c r="A154" s="25" t="str">
        <f t="shared" si="8"/>
        <v/>
      </c>
      <c r="B154" s="21"/>
      <c r="C154" s="21"/>
      <c r="D154" s="21"/>
      <c r="E154" s="21"/>
      <c r="F154" s="21"/>
      <c r="G154" s="21"/>
      <c r="H154" s="21"/>
      <c r="I154" s="21"/>
      <c r="J154" s="23"/>
      <c r="K154" s="24"/>
      <c r="L154" s="24"/>
      <c r="M154" s="28" t="str">
        <f>IF(OR(J154="",G154="",K154="",L154=""),"",J154*(1+K154)^(G154-'01_Setup'!$B$5)*(1+L154))</f>
        <v/>
      </c>
      <c r="N154" s="23"/>
      <c r="O154" s="23"/>
      <c r="P154" s="23"/>
      <c r="Q154" s="28" t="str">
        <f t="shared" si="9"/>
        <v/>
      </c>
      <c r="R154" s="21"/>
      <c r="S154" s="21"/>
      <c r="T154" s="21"/>
    </row>
    <row r="155" spans="1:20">
      <c r="A155" s="25" t="str">
        <f t="shared" si="8"/>
        <v/>
      </c>
      <c r="B155" s="21"/>
      <c r="C155" s="21"/>
      <c r="D155" s="21"/>
      <c r="E155" s="21"/>
      <c r="F155" s="21"/>
      <c r="G155" s="21"/>
      <c r="H155" s="21"/>
      <c r="I155" s="21"/>
      <c r="J155" s="23"/>
      <c r="K155" s="24"/>
      <c r="L155" s="24"/>
      <c r="M155" s="28" t="str">
        <f>IF(OR(J155="",G155="",K155="",L155=""),"",J155*(1+K155)^(G155-'01_Setup'!$B$5)*(1+L155))</f>
        <v/>
      </c>
      <c r="N155" s="23"/>
      <c r="O155" s="23"/>
      <c r="P155" s="23"/>
      <c r="Q155" s="28" t="str">
        <f t="shared" si="9"/>
        <v/>
      </c>
      <c r="R155" s="21"/>
      <c r="S155" s="21"/>
      <c r="T155" s="21"/>
    </row>
    <row r="156" spans="1:20">
      <c r="A156" s="25" t="str">
        <f t="shared" si="8"/>
        <v/>
      </c>
      <c r="B156" s="21"/>
      <c r="C156" s="21"/>
      <c r="D156" s="21"/>
      <c r="E156" s="21"/>
      <c r="F156" s="21"/>
      <c r="G156" s="21"/>
      <c r="H156" s="21"/>
      <c r="I156" s="21"/>
      <c r="J156" s="23"/>
      <c r="K156" s="24"/>
      <c r="L156" s="24"/>
      <c r="M156" s="28" t="str">
        <f>IF(OR(J156="",G156="",K156="",L156=""),"",J156*(1+K156)^(G156-'01_Setup'!$B$5)*(1+L156))</f>
        <v/>
      </c>
      <c r="N156" s="23"/>
      <c r="O156" s="23"/>
      <c r="P156" s="23"/>
      <c r="Q156" s="28" t="str">
        <f t="shared" si="9"/>
        <v/>
      </c>
      <c r="R156" s="21"/>
      <c r="S156" s="21"/>
      <c r="T156" s="21"/>
    </row>
    <row r="157" spans="1:20">
      <c r="A157" s="25" t="str">
        <f t="shared" si="8"/>
        <v/>
      </c>
      <c r="B157" s="21"/>
      <c r="C157" s="21"/>
      <c r="D157" s="21"/>
      <c r="E157" s="21"/>
      <c r="F157" s="21"/>
      <c r="G157" s="21"/>
      <c r="H157" s="21"/>
      <c r="I157" s="21"/>
      <c r="J157" s="23"/>
      <c r="K157" s="24"/>
      <c r="L157" s="24"/>
      <c r="M157" s="28" t="str">
        <f>IF(OR(J157="",G157="",K157="",L157=""),"",J157*(1+K157)^(G157-'01_Setup'!$B$5)*(1+L157))</f>
        <v/>
      </c>
      <c r="N157" s="23"/>
      <c r="O157" s="23"/>
      <c r="P157" s="23"/>
      <c r="Q157" s="28" t="str">
        <f t="shared" si="9"/>
        <v/>
      </c>
      <c r="R157" s="21"/>
      <c r="S157" s="21"/>
      <c r="T157" s="21"/>
    </row>
    <row r="158" spans="1:20">
      <c r="A158" s="25" t="str">
        <f t="shared" si="8"/>
        <v/>
      </c>
      <c r="B158" s="21"/>
      <c r="C158" s="21"/>
      <c r="D158" s="21"/>
      <c r="E158" s="21"/>
      <c r="F158" s="21"/>
      <c r="G158" s="21"/>
      <c r="H158" s="21"/>
      <c r="I158" s="21"/>
      <c r="J158" s="23"/>
      <c r="K158" s="24"/>
      <c r="L158" s="24"/>
      <c r="M158" s="28" t="str">
        <f>IF(OR(J158="",G158="",K158="",L158=""),"",J158*(1+K158)^(G158-'01_Setup'!$B$5)*(1+L158))</f>
        <v/>
      </c>
      <c r="N158" s="23"/>
      <c r="O158" s="23"/>
      <c r="P158" s="23"/>
      <c r="Q158" s="28" t="str">
        <f t="shared" si="9"/>
        <v/>
      </c>
      <c r="R158" s="21"/>
      <c r="S158" s="21"/>
      <c r="T158" s="21"/>
    </row>
    <row r="159" spans="1:20">
      <c r="A159" s="25" t="str">
        <f t="shared" si="8"/>
        <v/>
      </c>
      <c r="B159" s="21"/>
      <c r="C159" s="21"/>
      <c r="D159" s="21"/>
      <c r="E159" s="21"/>
      <c r="F159" s="21"/>
      <c r="G159" s="21"/>
      <c r="H159" s="21"/>
      <c r="I159" s="21"/>
      <c r="J159" s="23"/>
      <c r="K159" s="24"/>
      <c r="L159" s="24"/>
      <c r="M159" s="28" t="str">
        <f>IF(OR(J159="",G159="",K159="",L159=""),"",J159*(1+K159)^(G159-'01_Setup'!$B$5)*(1+L159))</f>
        <v/>
      </c>
      <c r="N159" s="23"/>
      <c r="O159" s="23"/>
      <c r="P159" s="23"/>
      <c r="Q159" s="28" t="str">
        <f t="shared" si="9"/>
        <v/>
      </c>
      <c r="R159" s="21"/>
      <c r="S159" s="21"/>
      <c r="T159" s="21"/>
    </row>
    <row r="160" spans="1:20">
      <c r="A160" s="25" t="str">
        <f t="shared" si="8"/>
        <v/>
      </c>
      <c r="B160" s="21"/>
      <c r="C160" s="21"/>
      <c r="D160" s="21"/>
      <c r="E160" s="21"/>
      <c r="F160" s="21"/>
      <c r="G160" s="21"/>
      <c r="H160" s="21"/>
      <c r="I160" s="21"/>
      <c r="J160" s="23"/>
      <c r="K160" s="24"/>
      <c r="L160" s="24"/>
      <c r="M160" s="28" t="str">
        <f>IF(OR(J160="",G160="",K160="",L160=""),"",J160*(1+K160)^(G160-'01_Setup'!$B$5)*(1+L160))</f>
        <v/>
      </c>
      <c r="N160" s="23"/>
      <c r="O160" s="23"/>
      <c r="P160" s="23"/>
      <c r="Q160" s="28" t="str">
        <f t="shared" si="9"/>
        <v/>
      </c>
      <c r="R160" s="21"/>
      <c r="S160" s="21"/>
      <c r="T160" s="21"/>
    </row>
    <row r="161" spans="1:20">
      <c r="A161" s="25" t="str">
        <f t="shared" si="8"/>
        <v/>
      </c>
      <c r="B161" s="21"/>
      <c r="C161" s="21"/>
      <c r="D161" s="21"/>
      <c r="E161" s="21"/>
      <c r="F161" s="21"/>
      <c r="G161" s="21"/>
      <c r="H161" s="21"/>
      <c r="I161" s="21"/>
      <c r="J161" s="23"/>
      <c r="K161" s="24"/>
      <c r="L161" s="24"/>
      <c r="M161" s="28" t="str">
        <f>IF(OR(J161="",G161="",K161="",L161=""),"",J161*(1+K161)^(G161-'01_Setup'!$B$5)*(1+L161))</f>
        <v/>
      </c>
      <c r="N161" s="23"/>
      <c r="O161" s="23"/>
      <c r="P161" s="23"/>
      <c r="Q161" s="28" t="str">
        <f t="shared" si="9"/>
        <v/>
      </c>
      <c r="R161" s="21"/>
      <c r="S161" s="21"/>
      <c r="T161" s="21"/>
    </row>
    <row r="162" spans="1:20">
      <c r="A162" s="25" t="str">
        <f t="shared" si="8"/>
        <v/>
      </c>
      <c r="B162" s="21"/>
      <c r="C162" s="21"/>
      <c r="D162" s="21"/>
      <c r="E162" s="21"/>
      <c r="F162" s="21"/>
      <c r="G162" s="21"/>
      <c r="H162" s="21"/>
      <c r="I162" s="21"/>
      <c r="J162" s="23"/>
      <c r="K162" s="24"/>
      <c r="L162" s="24"/>
      <c r="M162" s="28" t="str">
        <f>IF(OR(J162="",G162="",K162="",L162=""),"",J162*(1+K162)^(G162-'01_Setup'!$B$5)*(1+L162))</f>
        <v/>
      </c>
      <c r="N162" s="23"/>
      <c r="O162" s="23"/>
      <c r="P162" s="23"/>
      <c r="Q162" s="28" t="str">
        <f t="shared" si="9"/>
        <v/>
      </c>
      <c r="R162" s="21"/>
      <c r="S162" s="21"/>
      <c r="T162" s="21"/>
    </row>
    <row r="163" spans="1:20">
      <c r="A163" s="25" t="str">
        <f t="shared" si="8"/>
        <v/>
      </c>
      <c r="B163" s="21"/>
      <c r="C163" s="21"/>
      <c r="D163" s="21"/>
      <c r="E163" s="21"/>
      <c r="F163" s="21"/>
      <c r="G163" s="21"/>
      <c r="H163" s="21"/>
      <c r="I163" s="21"/>
      <c r="J163" s="23"/>
      <c r="K163" s="24"/>
      <c r="L163" s="24"/>
      <c r="M163" s="28" t="str">
        <f>IF(OR(J163="",G163="",K163="",L163=""),"",J163*(1+K163)^(G163-'01_Setup'!$B$5)*(1+L163))</f>
        <v/>
      </c>
      <c r="N163" s="23"/>
      <c r="O163" s="23"/>
      <c r="P163" s="23"/>
      <c r="Q163" s="28" t="str">
        <f t="shared" si="9"/>
        <v/>
      </c>
      <c r="R163" s="21"/>
      <c r="S163" s="21"/>
      <c r="T163" s="21"/>
    </row>
    <row r="164" spans="1:20">
      <c r="A164" s="25" t="str">
        <f t="shared" si="8"/>
        <v/>
      </c>
      <c r="B164" s="21"/>
      <c r="C164" s="21"/>
      <c r="D164" s="21"/>
      <c r="E164" s="21"/>
      <c r="F164" s="21"/>
      <c r="G164" s="21"/>
      <c r="H164" s="21"/>
      <c r="I164" s="21"/>
      <c r="J164" s="23"/>
      <c r="K164" s="24"/>
      <c r="L164" s="24"/>
      <c r="M164" s="28" t="str">
        <f>IF(OR(J164="",G164="",K164="",L164=""),"",J164*(1+K164)^(G164-'01_Setup'!$B$5)*(1+L164))</f>
        <v/>
      </c>
      <c r="N164" s="23"/>
      <c r="O164" s="23"/>
      <c r="P164" s="23"/>
      <c r="Q164" s="28" t="str">
        <f t="shared" si="9"/>
        <v/>
      </c>
      <c r="R164" s="21"/>
      <c r="S164" s="21"/>
      <c r="T164" s="21"/>
    </row>
    <row r="165" spans="1:20">
      <c r="A165" s="25" t="str">
        <f t="shared" si="8"/>
        <v/>
      </c>
      <c r="B165" s="21"/>
      <c r="C165" s="21"/>
      <c r="D165" s="21"/>
      <c r="E165" s="21"/>
      <c r="F165" s="21"/>
      <c r="G165" s="21"/>
      <c r="H165" s="21"/>
      <c r="I165" s="21"/>
      <c r="J165" s="23"/>
      <c r="K165" s="24"/>
      <c r="L165" s="24"/>
      <c r="M165" s="28" t="str">
        <f>IF(OR(J165="",G165="",K165="",L165=""),"",J165*(1+K165)^(G165-'01_Setup'!$B$5)*(1+L165))</f>
        <v/>
      </c>
      <c r="N165" s="23"/>
      <c r="O165" s="23"/>
      <c r="P165" s="23"/>
      <c r="Q165" s="28" t="str">
        <f t="shared" si="9"/>
        <v/>
      </c>
      <c r="R165" s="21"/>
      <c r="S165" s="21"/>
      <c r="T165" s="21"/>
    </row>
    <row r="166" spans="1:20">
      <c r="A166" s="25" t="str">
        <f t="shared" si="8"/>
        <v/>
      </c>
      <c r="B166" s="21"/>
      <c r="C166" s="21"/>
      <c r="D166" s="21"/>
      <c r="E166" s="21"/>
      <c r="F166" s="21"/>
      <c r="G166" s="21"/>
      <c r="H166" s="21"/>
      <c r="I166" s="21"/>
      <c r="J166" s="23"/>
      <c r="K166" s="24"/>
      <c r="L166" s="24"/>
      <c r="M166" s="28" t="str">
        <f>IF(OR(J166="",G166="",K166="",L166=""),"",J166*(1+K166)^(G166-'01_Setup'!$B$5)*(1+L166))</f>
        <v/>
      </c>
      <c r="N166" s="23"/>
      <c r="O166" s="23"/>
      <c r="P166" s="23"/>
      <c r="Q166" s="28" t="str">
        <f t="shared" si="9"/>
        <v/>
      </c>
      <c r="R166" s="21"/>
      <c r="S166" s="21"/>
      <c r="T166" s="21"/>
    </row>
    <row r="167" spans="1:20">
      <c r="A167" s="25" t="str">
        <f t="shared" ref="A167:A198" si="10">IF(D167="","","PLAN-"&amp;TEXT(ROW()-6,"000"))</f>
        <v/>
      </c>
      <c r="B167" s="21"/>
      <c r="C167" s="21"/>
      <c r="D167" s="21"/>
      <c r="E167" s="21"/>
      <c r="F167" s="21"/>
      <c r="G167" s="21"/>
      <c r="H167" s="21"/>
      <c r="I167" s="21"/>
      <c r="J167" s="23"/>
      <c r="K167" s="24"/>
      <c r="L167" s="24"/>
      <c r="M167" s="28" t="str">
        <f>IF(OR(J167="",G167="",K167="",L167=""),"",J167*(1+K167)^(G167-'01_Setup'!$B$5)*(1+L167))</f>
        <v/>
      </c>
      <c r="N167" s="23"/>
      <c r="O167" s="23"/>
      <c r="P167" s="23"/>
      <c r="Q167" s="28" t="str">
        <f t="shared" ref="Q167:Q198" si="11">IF(OR(P167="",M167=""),"",P167-M167)</f>
        <v/>
      </c>
      <c r="R167" s="21"/>
      <c r="S167" s="21"/>
      <c r="T167" s="21"/>
    </row>
    <row r="168" spans="1:20">
      <c r="A168" s="25" t="str">
        <f t="shared" si="10"/>
        <v/>
      </c>
      <c r="B168" s="21"/>
      <c r="C168" s="21"/>
      <c r="D168" s="21"/>
      <c r="E168" s="21"/>
      <c r="F168" s="21"/>
      <c r="G168" s="21"/>
      <c r="H168" s="21"/>
      <c r="I168" s="21"/>
      <c r="J168" s="23"/>
      <c r="K168" s="24"/>
      <c r="L168" s="24"/>
      <c r="M168" s="28" t="str">
        <f>IF(OR(J168="",G168="",K168="",L168=""),"",J168*(1+K168)^(G168-'01_Setup'!$B$5)*(1+L168))</f>
        <v/>
      </c>
      <c r="N168" s="23"/>
      <c r="O168" s="23"/>
      <c r="P168" s="23"/>
      <c r="Q168" s="28" t="str">
        <f t="shared" si="11"/>
        <v/>
      </c>
      <c r="R168" s="21"/>
      <c r="S168" s="21"/>
      <c r="T168" s="21"/>
    </row>
    <row r="169" spans="1:20">
      <c r="A169" s="25" t="str">
        <f t="shared" si="10"/>
        <v/>
      </c>
      <c r="B169" s="21"/>
      <c r="C169" s="21"/>
      <c r="D169" s="21"/>
      <c r="E169" s="21"/>
      <c r="F169" s="21"/>
      <c r="G169" s="21"/>
      <c r="H169" s="21"/>
      <c r="I169" s="21"/>
      <c r="J169" s="23"/>
      <c r="K169" s="24"/>
      <c r="L169" s="24"/>
      <c r="M169" s="28" t="str">
        <f>IF(OR(J169="",G169="",K169="",L169=""),"",J169*(1+K169)^(G169-'01_Setup'!$B$5)*(1+L169))</f>
        <v/>
      </c>
      <c r="N169" s="23"/>
      <c r="O169" s="23"/>
      <c r="P169" s="23"/>
      <c r="Q169" s="28" t="str">
        <f t="shared" si="11"/>
        <v/>
      </c>
      <c r="R169" s="21"/>
      <c r="S169" s="21"/>
      <c r="T169" s="21"/>
    </row>
    <row r="170" spans="1:20">
      <c r="A170" s="25" t="str">
        <f t="shared" si="10"/>
        <v/>
      </c>
      <c r="B170" s="21"/>
      <c r="C170" s="21"/>
      <c r="D170" s="21"/>
      <c r="E170" s="21"/>
      <c r="F170" s="21"/>
      <c r="G170" s="21"/>
      <c r="H170" s="21"/>
      <c r="I170" s="21"/>
      <c r="J170" s="23"/>
      <c r="K170" s="24"/>
      <c r="L170" s="24"/>
      <c r="M170" s="28" t="str">
        <f>IF(OR(J170="",G170="",K170="",L170=""),"",J170*(1+K170)^(G170-'01_Setup'!$B$5)*(1+L170))</f>
        <v/>
      </c>
      <c r="N170" s="23"/>
      <c r="O170" s="23"/>
      <c r="P170" s="23"/>
      <c r="Q170" s="28" t="str">
        <f t="shared" si="11"/>
        <v/>
      </c>
      <c r="R170" s="21"/>
      <c r="S170" s="21"/>
      <c r="T170" s="21"/>
    </row>
    <row r="171" spans="1:20">
      <c r="A171" s="25" t="str">
        <f t="shared" si="10"/>
        <v/>
      </c>
      <c r="B171" s="21"/>
      <c r="C171" s="21"/>
      <c r="D171" s="21"/>
      <c r="E171" s="21"/>
      <c r="F171" s="21"/>
      <c r="G171" s="21"/>
      <c r="H171" s="21"/>
      <c r="I171" s="21"/>
      <c r="J171" s="23"/>
      <c r="K171" s="24"/>
      <c r="L171" s="24"/>
      <c r="M171" s="28" t="str">
        <f>IF(OR(J171="",G171="",K171="",L171=""),"",J171*(1+K171)^(G171-'01_Setup'!$B$5)*(1+L171))</f>
        <v/>
      </c>
      <c r="N171" s="23"/>
      <c r="O171" s="23"/>
      <c r="P171" s="23"/>
      <c r="Q171" s="28" t="str">
        <f t="shared" si="11"/>
        <v/>
      </c>
      <c r="R171" s="21"/>
      <c r="S171" s="21"/>
      <c r="T171" s="21"/>
    </row>
    <row r="172" spans="1:20">
      <c r="A172" s="25" t="str">
        <f t="shared" si="10"/>
        <v/>
      </c>
      <c r="B172" s="21"/>
      <c r="C172" s="21"/>
      <c r="D172" s="21"/>
      <c r="E172" s="21"/>
      <c r="F172" s="21"/>
      <c r="G172" s="21"/>
      <c r="H172" s="21"/>
      <c r="I172" s="21"/>
      <c r="J172" s="23"/>
      <c r="K172" s="24"/>
      <c r="L172" s="24"/>
      <c r="M172" s="28" t="str">
        <f>IF(OR(J172="",G172="",K172="",L172=""),"",J172*(1+K172)^(G172-'01_Setup'!$B$5)*(1+L172))</f>
        <v/>
      </c>
      <c r="N172" s="23"/>
      <c r="O172" s="23"/>
      <c r="P172" s="23"/>
      <c r="Q172" s="28" t="str">
        <f t="shared" si="11"/>
        <v/>
      </c>
      <c r="R172" s="21"/>
      <c r="S172" s="21"/>
      <c r="T172" s="21"/>
    </row>
    <row r="173" spans="1:20">
      <c r="A173" s="25" t="str">
        <f t="shared" si="10"/>
        <v/>
      </c>
      <c r="B173" s="21"/>
      <c r="C173" s="21"/>
      <c r="D173" s="21"/>
      <c r="E173" s="21"/>
      <c r="F173" s="21"/>
      <c r="G173" s="21"/>
      <c r="H173" s="21"/>
      <c r="I173" s="21"/>
      <c r="J173" s="23"/>
      <c r="K173" s="24"/>
      <c r="L173" s="24"/>
      <c r="M173" s="28" t="str">
        <f>IF(OR(J173="",G173="",K173="",L173=""),"",J173*(1+K173)^(G173-'01_Setup'!$B$5)*(1+L173))</f>
        <v/>
      </c>
      <c r="N173" s="23"/>
      <c r="O173" s="23"/>
      <c r="P173" s="23"/>
      <c r="Q173" s="28" t="str">
        <f t="shared" si="11"/>
        <v/>
      </c>
      <c r="R173" s="21"/>
      <c r="S173" s="21"/>
      <c r="T173" s="21"/>
    </row>
    <row r="174" spans="1:20">
      <c r="A174" s="25" t="str">
        <f t="shared" si="10"/>
        <v/>
      </c>
      <c r="B174" s="21"/>
      <c r="C174" s="21"/>
      <c r="D174" s="21"/>
      <c r="E174" s="21"/>
      <c r="F174" s="21"/>
      <c r="G174" s="21"/>
      <c r="H174" s="21"/>
      <c r="I174" s="21"/>
      <c r="J174" s="23"/>
      <c r="K174" s="24"/>
      <c r="L174" s="24"/>
      <c r="M174" s="28" t="str">
        <f>IF(OR(J174="",G174="",K174="",L174=""),"",J174*(1+K174)^(G174-'01_Setup'!$B$5)*(1+L174))</f>
        <v/>
      </c>
      <c r="N174" s="23"/>
      <c r="O174" s="23"/>
      <c r="P174" s="23"/>
      <c r="Q174" s="28" t="str">
        <f t="shared" si="11"/>
        <v/>
      </c>
      <c r="R174" s="21"/>
      <c r="S174" s="21"/>
      <c r="T174" s="21"/>
    </row>
    <row r="175" spans="1:20">
      <c r="A175" s="25" t="str">
        <f t="shared" si="10"/>
        <v/>
      </c>
      <c r="B175" s="21"/>
      <c r="C175" s="21"/>
      <c r="D175" s="21"/>
      <c r="E175" s="21"/>
      <c r="F175" s="21"/>
      <c r="G175" s="21"/>
      <c r="H175" s="21"/>
      <c r="I175" s="21"/>
      <c r="J175" s="23"/>
      <c r="K175" s="24"/>
      <c r="L175" s="24"/>
      <c r="M175" s="28" t="str">
        <f>IF(OR(J175="",G175="",K175="",L175=""),"",J175*(1+K175)^(G175-'01_Setup'!$B$5)*(1+L175))</f>
        <v/>
      </c>
      <c r="N175" s="23"/>
      <c r="O175" s="23"/>
      <c r="P175" s="23"/>
      <c r="Q175" s="28" t="str">
        <f t="shared" si="11"/>
        <v/>
      </c>
      <c r="R175" s="21"/>
      <c r="S175" s="21"/>
      <c r="T175" s="21"/>
    </row>
    <row r="176" spans="1:20">
      <c r="A176" s="25" t="str">
        <f t="shared" si="10"/>
        <v/>
      </c>
      <c r="B176" s="21"/>
      <c r="C176" s="21"/>
      <c r="D176" s="21"/>
      <c r="E176" s="21"/>
      <c r="F176" s="21"/>
      <c r="G176" s="21"/>
      <c r="H176" s="21"/>
      <c r="I176" s="21"/>
      <c r="J176" s="23"/>
      <c r="K176" s="24"/>
      <c r="L176" s="24"/>
      <c r="M176" s="28" t="str">
        <f>IF(OR(J176="",G176="",K176="",L176=""),"",J176*(1+K176)^(G176-'01_Setup'!$B$5)*(1+L176))</f>
        <v/>
      </c>
      <c r="N176" s="23"/>
      <c r="O176" s="23"/>
      <c r="P176" s="23"/>
      <c r="Q176" s="28" t="str">
        <f t="shared" si="11"/>
        <v/>
      </c>
      <c r="R176" s="21"/>
      <c r="S176" s="21"/>
      <c r="T176" s="21"/>
    </row>
    <row r="177" spans="1:20">
      <c r="A177" s="25" t="str">
        <f t="shared" si="10"/>
        <v/>
      </c>
      <c r="B177" s="21"/>
      <c r="C177" s="21"/>
      <c r="D177" s="21"/>
      <c r="E177" s="21"/>
      <c r="F177" s="21"/>
      <c r="G177" s="21"/>
      <c r="H177" s="21"/>
      <c r="I177" s="21"/>
      <c r="J177" s="23"/>
      <c r="K177" s="24"/>
      <c r="L177" s="24"/>
      <c r="M177" s="28" t="str">
        <f>IF(OR(J177="",G177="",K177="",L177=""),"",J177*(1+K177)^(G177-'01_Setup'!$B$5)*(1+L177))</f>
        <v/>
      </c>
      <c r="N177" s="23"/>
      <c r="O177" s="23"/>
      <c r="P177" s="23"/>
      <c r="Q177" s="28" t="str">
        <f t="shared" si="11"/>
        <v/>
      </c>
      <c r="R177" s="21"/>
      <c r="S177" s="21"/>
      <c r="T177" s="21"/>
    </row>
    <row r="178" spans="1:20">
      <c r="A178" s="25" t="str">
        <f t="shared" si="10"/>
        <v/>
      </c>
      <c r="B178" s="21"/>
      <c r="C178" s="21"/>
      <c r="D178" s="21"/>
      <c r="E178" s="21"/>
      <c r="F178" s="21"/>
      <c r="G178" s="21"/>
      <c r="H178" s="21"/>
      <c r="I178" s="21"/>
      <c r="J178" s="23"/>
      <c r="K178" s="24"/>
      <c r="L178" s="24"/>
      <c r="M178" s="28" t="str">
        <f>IF(OR(J178="",G178="",K178="",L178=""),"",J178*(1+K178)^(G178-'01_Setup'!$B$5)*(1+L178))</f>
        <v/>
      </c>
      <c r="N178" s="23"/>
      <c r="O178" s="23"/>
      <c r="P178" s="23"/>
      <c r="Q178" s="28" t="str">
        <f t="shared" si="11"/>
        <v/>
      </c>
      <c r="R178" s="21"/>
      <c r="S178" s="21"/>
      <c r="T178" s="21"/>
    </row>
    <row r="179" spans="1:20">
      <c r="A179" s="25" t="str">
        <f t="shared" si="10"/>
        <v/>
      </c>
      <c r="B179" s="21"/>
      <c r="C179" s="21"/>
      <c r="D179" s="21"/>
      <c r="E179" s="21"/>
      <c r="F179" s="21"/>
      <c r="G179" s="21"/>
      <c r="H179" s="21"/>
      <c r="I179" s="21"/>
      <c r="J179" s="23"/>
      <c r="K179" s="24"/>
      <c r="L179" s="24"/>
      <c r="M179" s="28" t="str">
        <f>IF(OR(J179="",G179="",K179="",L179=""),"",J179*(1+K179)^(G179-'01_Setup'!$B$5)*(1+L179))</f>
        <v/>
      </c>
      <c r="N179" s="23"/>
      <c r="O179" s="23"/>
      <c r="P179" s="23"/>
      <c r="Q179" s="28" t="str">
        <f t="shared" si="11"/>
        <v/>
      </c>
      <c r="R179" s="21"/>
      <c r="S179" s="21"/>
      <c r="T179" s="21"/>
    </row>
    <row r="180" spans="1:20">
      <c r="A180" s="25" t="str">
        <f t="shared" si="10"/>
        <v/>
      </c>
      <c r="B180" s="21"/>
      <c r="C180" s="21"/>
      <c r="D180" s="21"/>
      <c r="E180" s="21"/>
      <c r="F180" s="21"/>
      <c r="G180" s="21"/>
      <c r="H180" s="21"/>
      <c r="I180" s="21"/>
      <c r="J180" s="23"/>
      <c r="K180" s="24"/>
      <c r="L180" s="24"/>
      <c r="M180" s="28" t="str">
        <f>IF(OR(J180="",G180="",K180="",L180=""),"",J180*(1+K180)^(G180-'01_Setup'!$B$5)*(1+L180))</f>
        <v/>
      </c>
      <c r="N180" s="23"/>
      <c r="O180" s="23"/>
      <c r="P180" s="23"/>
      <c r="Q180" s="28" t="str">
        <f t="shared" si="11"/>
        <v/>
      </c>
      <c r="R180" s="21"/>
      <c r="S180" s="21"/>
      <c r="T180" s="21"/>
    </row>
    <row r="181" spans="1:20">
      <c r="A181" s="25" t="str">
        <f t="shared" si="10"/>
        <v/>
      </c>
      <c r="B181" s="21"/>
      <c r="C181" s="21"/>
      <c r="D181" s="21"/>
      <c r="E181" s="21"/>
      <c r="F181" s="21"/>
      <c r="G181" s="21"/>
      <c r="H181" s="21"/>
      <c r="I181" s="21"/>
      <c r="J181" s="23"/>
      <c r="K181" s="24"/>
      <c r="L181" s="24"/>
      <c r="M181" s="28" t="str">
        <f>IF(OR(J181="",G181="",K181="",L181=""),"",J181*(1+K181)^(G181-'01_Setup'!$B$5)*(1+L181))</f>
        <v/>
      </c>
      <c r="N181" s="23"/>
      <c r="O181" s="23"/>
      <c r="P181" s="23"/>
      <c r="Q181" s="28" t="str">
        <f t="shared" si="11"/>
        <v/>
      </c>
      <c r="R181" s="21"/>
      <c r="S181" s="21"/>
      <c r="T181" s="21"/>
    </row>
    <row r="182" spans="1:20">
      <c r="A182" s="25" t="str">
        <f t="shared" si="10"/>
        <v/>
      </c>
      <c r="B182" s="21"/>
      <c r="C182" s="21"/>
      <c r="D182" s="21"/>
      <c r="E182" s="21"/>
      <c r="F182" s="21"/>
      <c r="G182" s="21"/>
      <c r="H182" s="21"/>
      <c r="I182" s="21"/>
      <c r="J182" s="23"/>
      <c r="K182" s="24"/>
      <c r="L182" s="24"/>
      <c r="M182" s="28" t="str">
        <f>IF(OR(J182="",G182="",K182="",L182=""),"",J182*(1+K182)^(G182-'01_Setup'!$B$5)*(1+L182))</f>
        <v/>
      </c>
      <c r="N182" s="23"/>
      <c r="O182" s="23"/>
      <c r="P182" s="23"/>
      <c r="Q182" s="28" t="str">
        <f t="shared" si="11"/>
        <v/>
      </c>
      <c r="R182" s="21"/>
      <c r="S182" s="21"/>
      <c r="T182" s="21"/>
    </row>
    <row r="183" spans="1:20">
      <c r="A183" s="25" t="str">
        <f t="shared" si="10"/>
        <v/>
      </c>
      <c r="B183" s="21"/>
      <c r="C183" s="21"/>
      <c r="D183" s="21"/>
      <c r="E183" s="21"/>
      <c r="F183" s="21"/>
      <c r="G183" s="21"/>
      <c r="H183" s="21"/>
      <c r="I183" s="21"/>
      <c r="J183" s="23"/>
      <c r="K183" s="24"/>
      <c r="L183" s="24"/>
      <c r="M183" s="28" t="str">
        <f>IF(OR(J183="",G183="",K183="",L183=""),"",J183*(1+K183)^(G183-'01_Setup'!$B$5)*(1+L183))</f>
        <v/>
      </c>
      <c r="N183" s="23"/>
      <c r="O183" s="23"/>
      <c r="P183" s="23"/>
      <c r="Q183" s="28" t="str">
        <f t="shared" si="11"/>
        <v/>
      </c>
      <c r="R183" s="21"/>
      <c r="S183" s="21"/>
      <c r="T183" s="21"/>
    </row>
    <row r="184" spans="1:20">
      <c r="A184" s="25" t="str">
        <f t="shared" si="10"/>
        <v/>
      </c>
      <c r="B184" s="21"/>
      <c r="C184" s="21"/>
      <c r="D184" s="21"/>
      <c r="E184" s="21"/>
      <c r="F184" s="21"/>
      <c r="G184" s="21"/>
      <c r="H184" s="21"/>
      <c r="I184" s="21"/>
      <c r="J184" s="23"/>
      <c r="K184" s="24"/>
      <c r="L184" s="24"/>
      <c r="M184" s="28" t="str">
        <f>IF(OR(J184="",G184="",K184="",L184=""),"",J184*(1+K184)^(G184-'01_Setup'!$B$5)*(1+L184))</f>
        <v/>
      </c>
      <c r="N184" s="23"/>
      <c r="O184" s="23"/>
      <c r="P184" s="23"/>
      <c r="Q184" s="28" t="str">
        <f t="shared" si="11"/>
        <v/>
      </c>
      <c r="R184" s="21"/>
      <c r="S184" s="21"/>
      <c r="T184" s="21"/>
    </row>
    <row r="185" spans="1:20">
      <c r="A185" s="25" t="str">
        <f t="shared" si="10"/>
        <v/>
      </c>
      <c r="B185" s="21"/>
      <c r="C185" s="21"/>
      <c r="D185" s="21"/>
      <c r="E185" s="21"/>
      <c r="F185" s="21"/>
      <c r="G185" s="21"/>
      <c r="H185" s="21"/>
      <c r="I185" s="21"/>
      <c r="J185" s="23"/>
      <c r="K185" s="24"/>
      <c r="L185" s="24"/>
      <c r="M185" s="28" t="str">
        <f>IF(OR(J185="",G185="",K185="",L185=""),"",J185*(1+K185)^(G185-'01_Setup'!$B$5)*(1+L185))</f>
        <v/>
      </c>
      <c r="N185" s="23"/>
      <c r="O185" s="23"/>
      <c r="P185" s="23"/>
      <c r="Q185" s="28" t="str">
        <f t="shared" si="11"/>
        <v/>
      </c>
      <c r="R185" s="21"/>
      <c r="S185" s="21"/>
      <c r="T185" s="21"/>
    </row>
    <row r="186" spans="1:20">
      <c r="A186" s="25" t="str">
        <f t="shared" si="10"/>
        <v/>
      </c>
      <c r="B186" s="21"/>
      <c r="C186" s="21"/>
      <c r="D186" s="21"/>
      <c r="E186" s="21"/>
      <c r="F186" s="21"/>
      <c r="G186" s="21"/>
      <c r="H186" s="21"/>
      <c r="I186" s="21"/>
      <c r="J186" s="23"/>
      <c r="K186" s="24"/>
      <c r="L186" s="24"/>
      <c r="M186" s="28" t="str">
        <f>IF(OR(J186="",G186="",K186="",L186=""),"",J186*(1+K186)^(G186-'01_Setup'!$B$5)*(1+L186))</f>
        <v/>
      </c>
      <c r="N186" s="23"/>
      <c r="O186" s="23"/>
      <c r="P186" s="23"/>
      <c r="Q186" s="28" t="str">
        <f t="shared" si="11"/>
        <v/>
      </c>
      <c r="R186" s="21"/>
      <c r="S186" s="21"/>
      <c r="T186" s="21"/>
    </row>
    <row r="187" spans="1:20">
      <c r="A187" s="25" t="str">
        <f t="shared" si="10"/>
        <v/>
      </c>
      <c r="B187" s="21"/>
      <c r="C187" s="21"/>
      <c r="D187" s="21"/>
      <c r="E187" s="21"/>
      <c r="F187" s="21"/>
      <c r="G187" s="21"/>
      <c r="H187" s="21"/>
      <c r="I187" s="21"/>
      <c r="J187" s="23"/>
      <c r="K187" s="24"/>
      <c r="L187" s="24"/>
      <c r="M187" s="28" t="str">
        <f>IF(OR(J187="",G187="",K187="",L187=""),"",J187*(1+K187)^(G187-'01_Setup'!$B$5)*(1+L187))</f>
        <v/>
      </c>
      <c r="N187" s="23"/>
      <c r="O187" s="23"/>
      <c r="P187" s="23"/>
      <c r="Q187" s="28" t="str">
        <f t="shared" si="11"/>
        <v/>
      </c>
      <c r="R187" s="21"/>
      <c r="S187" s="21"/>
      <c r="T187" s="21"/>
    </row>
    <row r="188" spans="1:20">
      <c r="A188" s="25" t="str">
        <f t="shared" si="10"/>
        <v/>
      </c>
      <c r="B188" s="21"/>
      <c r="C188" s="21"/>
      <c r="D188" s="21"/>
      <c r="E188" s="21"/>
      <c r="F188" s="21"/>
      <c r="G188" s="21"/>
      <c r="H188" s="21"/>
      <c r="I188" s="21"/>
      <c r="J188" s="23"/>
      <c r="K188" s="24"/>
      <c r="L188" s="24"/>
      <c r="M188" s="28" t="str">
        <f>IF(OR(J188="",G188="",K188="",L188=""),"",J188*(1+K188)^(G188-'01_Setup'!$B$5)*(1+L188))</f>
        <v/>
      </c>
      <c r="N188" s="23"/>
      <c r="O188" s="23"/>
      <c r="P188" s="23"/>
      <c r="Q188" s="28" t="str">
        <f t="shared" si="11"/>
        <v/>
      </c>
      <c r="R188" s="21"/>
      <c r="S188" s="21"/>
      <c r="T188" s="21"/>
    </row>
    <row r="189" spans="1:20">
      <c r="A189" s="25" t="str">
        <f t="shared" si="10"/>
        <v/>
      </c>
      <c r="B189" s="21"/>
      <c r="C189" s="21"/>
      <c r="D189" s="21"/>
      <c r="E189" s="21"/>
      <c r="F189" s="21"/>
      <c r="G189" s="21"/>
      <c r="H189" s="21"/>
      <c r="I189" s="21"/>
      <c r="J189" s="23"/>
      <c r="K189" s="24"/>
      <c r="L189" s="24"/>
      <c r="M189" s="28" t="str">
        <f>IF(OR(J189="",G189="",K189="",L189=""),"",J189*(1+K189)^(G189-'01_Setup'!$B$5)*(1+L189))</f>
        <v/>
      </c>
      <c r="N189" s="23"/>
      <c r="O189" s="23"/>
      <c r="P189" s="23"/>
      <c r="Q189" s="28" t="str">
        <f t="shared" si="11"/>
        <v/>
      </c>
      <c r="R189" s="21"/>
      <c r="S189" s="21"/>
      <c r="T189" s="21"/>
    </row>
    <row r="190" spans="1:20">
      <c r="A190" s="25" t="str">
        <f t="shared" si="10"/>
        <v/>
      </c>
      <c r="B190" s="21"/>
      <c r="C190" s="21"/>
      <c r="D190" s="21"/>
      <c r="E190" s="21"/>
      <c r="F190" s="21"/>
      <c r="G190" s="21"/>
      <c r="H190" s="21"/>
      <c r="I190" s="21"/>
      <c r="J190" s="23"/>
      <c r="K190" s="24"/>
      <c r="L190" s="24"/>
      <c r="M190" s="28" t="str">
        <f>IF(OR(J190="",G190="",K190="",L190=""),"",J190*(1+K190)^(G190-'01_Setup'!$B$5)*(1+L190))</f>
        <v/>
      </c>
      <c r="N190" s="23"/>
      <c r="O190" s="23"/>
      <c r="P190" s="23"/>
      <c r="Q190" s="28" t="str">
        <f t="shared" si="11"/>
        <v/>
      </c>
      <c r="R190" s="21"/>
      <c r="S190" s="21"/>
      <c r="T190" s="21"/>
    </row>
    <row r="191" spans="1:20">
      <c r="A191" s="25" t="str">
        <f t="shared" si="10"/>
        <v/>
      </c>
      <c r="B191" s="21"/>
      <c r="C191" s="21"/>
      <c r="D191" s="21"/>
      <c r="E191" s="21"/>
      <c r="F191" s="21"/>
      <c r="G191" s="21"/>
      <c r="H191" s="21"/>
      <c r="I191" s="21"/>
      <c r="J191" s="23"/>
      <c r="K191" s="24"/>
      <c r="L191" s="24"/>
      <c r="M191" s="28" t="str">
        <f>IF(OR(J191="",G191="",K191="",L191=""),"",J191*(1+K191)^(G191-'01_Setup'!$B$5)*(1+L191))</f>
        <v/>
      </c>
      <c r="N191" s="23"/>
      <c r="O191" s="23"/>
      <c r="P191" s="23"/>
      <c r="Q191" s="28" t="str">
        <f t="shared" si="11"/>
        <v/>
      </c>
      <c r="R191" s="21"/>
      <c r="S191" s="21"/>
      <c r="T191" s="21"/>
    </row>
    <row r="192" spans="1:20">
      <c r="A192" s="25" t="str">
        <f t="shared" si="10"/>
        <v/>
      </c>
      <c r="B192" s="21"/>
      <c r="C192" s="21"/>
      <c r="D192" s="21"/>
      <c r="E192" s="21"/>
      <c r="F192" s="21"/>
      <c r="G192" s="21"/>
      <c r="H192" s="21"/>
      <c r="I192" s="21"/>
      <c r="J192" s="23"/>
      <c r="K192" s="24"/>
      <c r="L192" s="24"/>
      <c r="M192" s="28" t="str">
        <f>IF(OR(J192="",G192="",K192="",L192=""),"",J192*(1+K192)^(G192-'01_Setup'!$B$5)*(1+L192))</f>
        <v/>
      </c>
      <c r="N192" s="23"/>
      <c r="O192" s="23"/>
      <c r="P192" s="23"/>
      <c r="Q192" s="28" t="str">
        <f t="shared" si="11"/>
        <v/>
      </c>
      <c r="R192" s="21"/>
      <c r="S192" s="21"/>
      <c r="T192" s="21"/>
    </row>
    <row r="193" spans="1:20">
      <c r="A193" s="25" t="str">
        <f t="shared" si="10"/>
        <v/>
      </c>
      <c r="B193" s="21"/>
      <c r="C193" s="21"/>
      <c r="D193" s="21"/>
      <c r="E193" s="21"/>
      <c r="F193" s="21"/>
      <c r="G193" s="21"/>
      <c r="H193" s="21"/>
      <c r="I193" s="21"/>
      <c r="J193" s="23"/>
      <c r="K193" s="24"/>
      <c r="L193" s="24"/>
      <c r="M193" s="28" t="str">
        <f>IF(OR(J193="",G193="",K193="",L193=""),"",J193*(1+K193)^(G193-'01_Setup'!$B$5)*(1+L193))</f>
        <v/>
      </c>
      <c r="N193" s="23"/>
      <c r="O193" s="23"/>
      <c r="P193" s="23"/>
      <c r="Q193" s="28" t="str">
        <f t="shared" si="11"/>
        <v/>
      </c>
      <c r="R193" s="21"/>
      <c r="S193" s="21"/>
      <c r="T193" s="21"/>
    </row>
    <row r="194" spans="1:20">
      <c r="A194" s="25" t="str">
        <f t="shared" si="10"/>
        <v/>
      </c>
      <c r="B194" s="21"/>
      <c r="C194" s="21"/>
      <c r="D194" s="21"/>
      <c r="E194" s="21"/>
      <c r="F194" s="21"/>
      <c r="G194" s="21"/>
      <c r="H194" s="21"/>
      <c r="I194" s="21"/>
      <c r="J194" s="23"/>
      <c r="K194" s="24"/>
      <c r="L194" s="24"/>
      <c r="M194" s="28" t="str">
        <f>IF(OR(J194="",G194="",K194="",L194=""),"",J194*(1+K194)^(G194-'01_Setup'!$B$5)*(1+L194))</f>
        <v/>
      </c>
      <c r="N194" s="23"/>
      <c r="O194" s="23"/>
      <c r="P194" s="23"/>
      <c r="Q194" s="28" t="str">
        <f t="shared" si="11"/>
        <v/>
      </c>
      <c r="R194" s="21"/>
      <c r="S194" s="21"/>
      <c r="T194" s="21"/>
    </row>
    <row r="195" spans="1:20">
      <c r="A195" s="25" t="str">
        <f t="shared" si="10"/>
        <v/>
      </c>
      <c r="B195" s="21"/>
      <c r="C195" s="21"/>
      <c r="D195" s="21"/>
      <c r="E195" s="21"/>
      <c r="F195" s="21"/>
      <c r="G195" s="21"/>
      <c r="H195" s="21"/>
      <c r="I195" s="21"/>
      <c r="J195" s="23"/>
      <c r="K195" s="24"/>
      <c r="L195" s="24"/>
      <c r="M195" s="28" t="str">
        <f>IF(OR(J195="",G195="",K195="",L195=""),"",J195*(1+K195)^(G195-'01_Setup'!$B$5)*(1+L195))</f>
        <v/>
      </c>
      <c r="N195" s="23"/>
      <c r="O195" s="23"/>
      <c r="P195" s="23"/>
      <c r="Q195" s="28" t="str">
        <f t="shared" si="11"/>
        <v/>
      </c>
      <c r="R195" s="21"/>
      <c r="S195" s="21"/>
      <c r="T195" s="21"/>
    </row>
    <row r="196" spans="1:20">
      <c r="A196" s="25" t="str">
        <f t="shared" si="10"/>
        <v/>
      </c>
      <c r="B196" s="21"/>
      <c r="C196" s="21"/>
      <c r="D196" s="21"/>
      <c r="E196" s="21"/>
      <c r="F196" s="21"/>
      <c r="G196" s="21"/>
      <c r="H196" s="21"/>
      <c r="I196" s="21"/>
      <c r="J196" s="23"/>
      <c r="K196" s="24"/>
      <c r="L196" s="24"/>
      <c r="M196" s="28" t="str">
        <f>IF(OR(J196="",G196="",K196="",L196=""),"",J196*(1+K196)^(G196-'01_Setup'!$B$5)*(1+L196))</f>
        <v/>
      </c>
      <c r="N196" s="23"/>
      <c r="O196" s="23"/>
      <c r="P196" s="23"/>
      <c r="Q196" s="28" t="str">
        <f t="shared" si="11"/>
        <v/>
      </c>
      <c r="R196" s="21"/>
      <c r="S196" s="21"/>
      <c r="T196" s="21"/>
    </row>
    <row r="197" spans="1:20">
      <c r="A197" s="25" t="str">
        <f t="shared" si="10"/>
        <v/>
      </c>
      <c r="B197" s="21"/>
      <c r="C197" s="21"/>
      <c r="D197" s="21"/>
      <c r="E197" s="21"/>
      <c r="F197" s="21"/>
      <c r="G197" s="21"/>
      <c r="H197" s="21"/>
      <c r="I197" s="21"/>
      <c r="J197" s="23"/>
      <c r="K197" s="24"/>
      <c r="L197" s="24"/>
      <c r="M197" s="28" t="str">
        <f>IF(OR(J197="",G197="",K197="",L197=""),"",J197*(1+K197)^(G197-'01_Setup'!$B$5)*(1+L197))</f>
        <v/>
      </c>
      <c r="N197" s="23"/>
      <c r="O197" s="23"/>
      <c r="P197" s="23"/>
      <c r="Q197" s="28" t="str">
        <f t="shared" si="11"/>
        <v/>
      </c>
      <c r="R197" s="21"/>
      <c r="S197" s="21"/>
      <c r="T197" s="21"/>
    </row>
    <row r="198" spans="1:20">
      <c r="A198" s="25" t="str">
        <f t="shared" si="10"/>
        <v/>
      </c>
      <c r="B198" s="21"/>
      <c r="C198" s="21"/>
      <c r="D198" s="21"/>
      <c r="E198" s="21"/>
      <c r="F198" s="21"/>
      <c r="G198" s="21"/>
      <c r="H198" s="21"/>
      <c r="I198" s="21"/>
      <c r="J198" s="23"/>
      <c r="K198" s="24"/>
      <c r="L198" s="24"/>
      <c r="M198" s="28" t="str">
        <f>IF(OR(J198="",G198="",K198="",L198=""),"",J198*(1+K198)^(G198-'01_Setup'!$B$5)*(1+L198))</f>
        <v/>
      </c>
      <c r="N198" s="23"/>
      <c r="O198" s="23"/>
      <c r="P198" s="23"/>
      <c r="Q198" s="28" t="str">
        <f t="shared" si="11"/>
        <v/>
      </c>
      <c r="R198" s="21"/>
      <c r="S198" s="21"/>
      <c r="T198" s="21"/>
    </row>
    <row r="199" spans="1:20">
      <c r="A199" s="25" t="str">
        <f t="shared" ref="A199:A206" si="12">IF(D199="","","PLAN-"&amp;TEXT(ROW()-6,"000"))</f>
        <v/>
      </c>
      <c r="B199" s="21"/>
      <c r="C199" s="21"/>
      <c r="D199" s="21"/>
      <c r="E199" s="21"/>
      <c r="F199" s="21"/>
      <c r="G199" s="21"/>
      <c r="H199" s="21"/>
      <c r="I199" s="21"/>
      <c r="J199" s="23"/>
      <c r="K199" s="24"/>
      <c r="L199" s="24"/>
      <c r="M199" s="28" t="str">
        <f>IF(OR(J199="",G199="",K199="",L199=""),"",J199*(1+K199)^(G199-'01_Setup'!$B$5)*(1+L199))</f>
        <v/>
      </c>
      <c r="N199" s="23"/>
      <c r="O199" s="23"/>
      <c r="P199" s="23"/>
      <c r="Q199" s="28" t="str">
        <f t="shared" ref="Q199:Q230" si="13">IF(OR(P199="",M199=""),"",P199-M199)</f>
        <v/>
      </c>
      <c r="R199" s="21"/>
      <c r="S199" s="21"/>
      <c r="T199" s="21"/>
    </row>
    <row r="200" spans="1:20">
      <c r="A200" s="25" t="str">
        <f t="shared" si="12"/>
        <v/>
      </c>
      <c r="B200" s="21"/>
      <c r="C200" s="21"/>
      <c r="D200" s="21"/>
      <c r="E200" s="21"/>
      <c r="F200" s="21"/>
      <c r="G200" s="21"/>
      <c r="H200" s="21"/>
      <c r="I200" s="21"/>
      <c r="J200" s="23"/>
      <c r="K200" s="24"/>
      <c r="L200" s="24"/>
      <c r="M200" s="28" t="str">
        <f>IF(OR(J200="",G200="",K200="",L200=""),"",J200*(1+K200)^(G200-'01_Setup'!$B$5)*(1+L200))</f>
        <v/>
      </c>
      <c r="N200" s="23"/>
      <c r="O200" s="23"/>
      <c r="P200" s="23"/>
      <c r="Q200" s="28" t="str">
        <f t="shared" si="13"/>
        <v/>
      </c>
      <c r="R200" s="21"/>
      <c r="S200" s="21"/>
      <c r="T200" s="21"/>
    </row>
    <row r="201" spans="1:20">
      <c r="A201" s="25" t="str">
        <f t="shared" si="12"/>
        <v/>
      </c>
      <c r="B201" s="21"/>
      <c r="C201" s="21"/>
      <c r="D201" s="21"/>
      <c r="E201" s="21"/>
      <c r="F201" s="21"/>
      <c r="G201" s="21"/>
      <c r="H201" s="21"/>
      <c r="I201" s="21"/>
      <c r="J201" s="23"/>
      <c r="K201" s="24"/>
      <c r="L201" s="24"/>
      <c r="M201" s="28" t="str">
        <f>IF(OR(J201="",G201="",K201="",L201=""),"",J201*(1+K201)^(G201-'01_Setup'!$B$5)*(1+L201))</f>
        <v/>
      </c>
      <c r="N201" s="23"/>
      <c r="O201" s="23"/>
      <c r="P201" s="23"/>
      <c r="Q201" s="28" t="str">
        <f t="shared" si="13"/>
        <v/>
      </c>
      <c r="R201" s="21"/>
      <c r="S201" s="21"/>
      <c r="T201" s="21"/>
    </row>
    <row r="202" spans="1:20">
      <c r="A202" s="25" t="str">
        <f t="shared" si="12"/>
        <v/>
      </c>
      <c r="B202" s="21"/>
      <c r="C202" s="21"/>
      <c r="D202" s="21"/>
      <c r="E202" s="21"/>
      <c r="F202" s="21"/>
      <c r="G202" s="21"/>
      <c r="H202" s="21"/>
      <c r="I202" s="21"/>
      <c r="J202" s="23"/>
      <c r="K202" s="24"/>
      <c r="L202" s="24"/>
      <c r="M202" s="28" t="str">
        <f>IF(OR(J202="",G202="",K202="",L202=""),"",J202*(1+K202)^(G202-'01_Setup'!$B$5)*(1+L202))</f>
        <v/>
      </c>
      <c r="N202" s="23"/>
      <c r="O202" s="23"/>
      <c r="P202" s="23"/>
      <c r="Q202" s="28" t="str">
        <f t="shared" si="13"/>
        <v/>
      </c>
      <c r="R202" s="21"/>
      <c r="S202" s="21"/>
      <c r="T202" s="21"/>
    </row>
    <row r="203" spans="1:20">
      <c r="A203" s="25" t="str">
        <f t="shared" si="12"/>
        <v/>
      </c>
      <c r="B203" s="21"/>
      <c r="C203" s="21"/>
      <c r="D203" s="21"/>
      <c r="E203" s="21"/>
      <c r="F203" s="21"/>
      <c r="G203" s="21"/>
      <c r="H203" s="21"/>
      <c r="I203" s="21"/>
      <c r="J203" s="23"/>
      <c r="K203" s="24"/>
      <c r="L203" s="24"/>
      <c r="M203" s="28" t="str">
        <f>IF(OR(J203="",G203="",K203="",L203=""),"",J203*(1+K203)^(G203-'01_Setup'!$B$5)*(1+L203))</f>
        <v/>
      </c>
      <c r="N203" s="23"/>
      <c r="O203" s="23"/>
      <c r="P203" s="23"/>
      <c r="Q203" s="28" t="str">
        <f t="shared" si="13"/>
        <v/>
      </c>
      <c r="R203" s="21"/>
      <c r="S203" s="21"/>
      <c r="T203" s="21"/>
    </row>
    <row r="204" spans="1:20">
      <c r="A204" s="25" t="str">
        <f t="shared" si="12"/>
        <v/>
      </c>
      <c r="B204" s="21"/>
      <c r="C204" s="21"/>
      <c r="D204" s="21"/>
      <c r="E204" s="21"/>
      <c r="F204" s="21"/>
      <c r="G204" s="21"/>
      <c r="H204" s="21"/>
      <c r="I204" s="21"/>
      <c r="J204" s="23"/>
      <c r="K204" s="24"/>
      <c r="L204" s="24"/>
      <c r="M204" s="28" t="str">
        <f>IF(OR(J204="",G204="",K204="",L204=""),"",J204*(1+K204)^(G204-'01_Setup'!$B$5)*(1+L204))</f>
        <v/>
      </c>
      <c r="N204" s="23"/>
      <c r="O204" s="23"/>
      <c r="P204" s="23"/>
      <c r="Q204" s="28" t="str">
        <f t="shared" si="13"/>
        <v/>
      </c>
      <c r="R204" s="21"/>
      <c r="S204" s="21"/>
      <c r="T204" s="21"/>
    </row>
    <row r="205" spans="1:20">
      <c r="A205" s="25" t="str">
        <f t="shared" si="12"/>
        <v/>
      </c>
      <c r="B205" s="21"/>
      <c r="C205" s="21"/>
      <c r="D205" s="21"/>
      <c r="E205" s="21"/>
      <c r="F205" s="21"/>
      <c r="G205" s="21"/>
      <c r="H205" s="21"/>
      <c r="I205" s="21"/>
      <c r="J205" s="23"/>
      <c r="K205" s="24"/>
      <c r="L205" s="24"/>
      <c r="M205" s="28" t="str">
        <f>IF(OR(J205="",G205="",K205="",L205=""),"",J205*(1+K205)^(G205-'01_Setup'!$B$5)*(1+L205))</f>
        <v/>
      </c>
      <c r="N205" s="23"/>
      <c r="O205" s="23"/>
      <c r="P205" s="23"/>
      <c r="Q205" s="28" t="str">
        <f t="shared" si="13"/>
        <v/>
      </c>
      <c r="R205" s="21"/>
      <c r="S205" s="21"/>
      <c r="T205" s="21"/>
    </row>
    <row r="206" spans="1:20">
      <c r="A206" s="25" t="str">
        <f t="shared" si="12"/>
        <v/>
      </c>
      <c r="B206" s="21"/>
      <c r="C206" s="21"/>
      <c r="D206" s="21"/>
      <c r="E206" s="21"/>
      <c r="F206" s="21"/>
      <c r="G206" s="21"/>
      <c r="H206" s="21"/>
      <c r="I206" s="21"/>
      <c r="J206" s="23"/>
      <c r="K206" s="24"/>
      <c r="L206" s="24"/>
      <c r="M206" s="28" t="str">
        <f>IF(OR(J206="",G206="",K206="",L206=""),"",J206*(1+K206)^(G206-'01_Setup'!$B$5)*(1+L206))</f>
        <v/>
      </c>
      <c r="N206" s="23"/>
      <c r="O206" s="23"/>
      <c r="P206" s="23"/>
      <c r="Q206" s="28" t="str">
        <f t="shared" si="13"/>
        <v/>
      </c>
      <c r="R206" s="21"/>
      <c r="S206" s="21"/>
      <c r="T206" s="21"/>
    </row>
  </sheetData>
  <sheetProtection sheet="1" objects="1" scenarios="1" sort="0" autoFilter="0"/>
  <mergeCells count="2">
    <mergeCell ref="A1:T1"/>
    <mergeCell ref="A3:T4"/>
  </mergeCells>
  <conditionalFormatting sqref="Q7:Q206">
    <cfRule type="cellIs" dxfId="265" priority="1" operator="greaterThan">
      <formula>0</formula>
    </cfRule>
  </conditionalFormatting>
  <dataValidations count="1">
    <dataValidation type="list" sqref="H7:H206" xr:uid="{00000000-0002-0000-0800-000003000000}">
      <formula1>"Q1,Q2,Q3,Q4,Unscheduled"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xr:uid="{00000000-0002-0000-0800-000000000000}">
          <x14:formula1>
            <xm:f>'99_Lists'!$T$4:$T$11</xm:f>
          </x14:formula1>
          <xm:sqref>B7:B206</xm:sqref>
        </x14:dataValidation>
        <x14:dataValidation type="list" xr:uid="{00000000-0002-0000-0800-000001000000}">
          <x14:formula1>
            <xm:f>'01_Setup'!$B$19:$B$28</xm:f>
          </x14:formula1>
          <xm:sqref>D7:D206</xm:sqref>
        </x14:dataValidation>
        <x14:dataValidation type="list" xr:uid="{00000000-0002-0000-0800-000002000000}">
          <x14:formula1>
            <xm:f>'99_Lists'!$V$4:$V$17</xm:f>
          </x14:formula1>
          <xm:sqref>E7:E206</xm:sqref>
        </x14:dataValidation>
        <x14:dataValidation type="list" xr:uid="{00000000-0002-0000-0800-000004000000}">
          <x14:formula1>
            <xm:f>'99_Lists'!$Q$4:$Q$10</xm:f>
          </x14:formula1>
          <xm:sqref>I7:I206</xm:sqref>
        </x14:dataValidation>
        <x14:dataValidation type="list" xr:uid="{00000000-0002-0000-0800-000005000000}">
          <x14:formula1>
            <xm:f>'99_Lists'!$X$4:$X$11</xm:f>
          </x14:formula1>
          <xm:sqref>N7:N206</xm:sqref>
        </x14:dataValidation>
        <x14:dataValidation type="list" xr:uid="{00000000-0002-0000-0800-000006000000}">
          <x14:formula1>
            <xm:f>'99_Lists'!$E$4:$E$8</xm:f>
          </x14:formula1>
          <xm:sqref>R7:R206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1"/>
  <sheetViews>
    <sheetView workbookViewId="0"/>
  </sheetViews>
  <sheetFormatPr defaultRowHeight="14.25"/>
  <cols>
    <col min="1" max="1" width="12" customWidth="1"/>
    <col min="2" max="15" width="16" customWidth="1"/>
    <col min="16" max="17" width="18" customWidth="1"/>
  </cols>
  <sheetData>
    <row r="1" spans="1:17" ht="27.95" customHeight="1">
      <c r="A1" s="2" t="s">
        <v>282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4" t="s">
        <v>283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30">
      <c r="A6" s="6" t="s">
        <v>141</v>
      </c>
      <c r="B6" s="6" t="s">
        <v>284</v>
      </c>
      <c r="C6" s="6" t="s">
        <v>285</v>
      </c>
      <c r="D6" s="6" t="s">
        <v>286</v>
      </c>
      <c r="E6" s="6" t="s">
        <v>287</v>
      </c>
      <c r="F6" s="6" t="s">
        <v>288</v>
      </c>
      <c r="G6" s="6" t="s">
        <v>289</v>
      </c>
      <c r="H6" s="6" t="s">
        <v>290</v>
      </c>
      <c r="I6" s="6" t="s">
        <v>291</v>
      </c>
      <c r="J6" s="6" t="s">
        <v>292</v>
      </c>
      <c r="K6" s="6" t="s">
        <v>154</v>
      </c>
      <c r="L6" s="6" t="s">
        <v>293</v>
      </c>
      <c r="M6" s="6" t="s">
        <v>294</v>
      </c>
      <c r="N6" s="6" t="s">
        <v>295</v>
      </c>
      <c r="O6" s="6" t="s">
        <v>296</v>
      </c>
      <c r="P6" s="6" t="s">
        <v>297</v>
      </c>
      <c r="Q6" s="6" t="s">
        <v>298</v>
      </c>
    </row>
    <row r="7" spans="1:17">
      <c r="A7" s="11">
        <f>'01_Setup'!B5+0</f>
        <v>2026</v>
      </c>
      <c r="B7" s="17">
        <f>SUMIFS('06_Asset_Components'!$Z$7:$Z$206,'06_Asset_Components'!$G$7:$G$206,B$6,'06_Asset_Components'!$Y$7:$Y$206,$A7)+SUMIFS('06_Asset_Components'!$AB$7:$AB$206,'06_Asset_Components'!$G$7:$G$206,B$6,'06_Asset_Components'!$AA$7:$AA$206,$A7)+SUMIFS('06_Asset_Components'!$AD$7:$AD$206,'06_Asset_Components'!$G$7:$G$206,B$6,'06_Asset_Components'!$AC$7:$AC$206,$A7)</f>
        <v>0</v>
      </c>
      <c r="C7" s="17">
        <f>SUMIFS('06_Asset_Components'!$Z$7:$Z$206,'06_Asset_Components'!$G$7:$G$206,C$6,'06_Asset_Components'!$Y$7:$Y$206,$A7)+SUMIFS('06_Asset_Components'!$AB$7:$AB$206,'06_Asset_Components'!$G$7:$G$206,C$6,'06_Asset_Components'!$AA$7:$AA$206,$A7)+SUMIFS('06_Asset_Components'!$AD$7:$AD$206,'06_Asset_Components'!$G$7:$G$206,C$6,'06_Asset_Components'!$AC$7:$AC$206,$A7)</f>
        <v>0</v>
      </c>
      <c r="D7" s="17">
        <f>SUMIFS('06_Asset_Components'!$Z$7:$Z$206,'06_Asset_Components'!$G$7:$G$206,D$6,'06_Asset_Components'!$Y$7:$Y$206,$A7)+SUMIFS('06_Asset_Components'!$AB$7:$AB$206,'06_Asset_Components'!$G$7:$G$206,D$6,'06_Asset_Components'!$AA$7:$AA$206,$A7)+SUMIFS('06_Asset_Components'!$AD$7:$AD$206,'06_Asset_Components'!$G$7:$G$206,D$6,'06_Asset_Components'!$AC$7:$AC$206,$A7)</f>
        <v>0</v>
      </c>
      <c r="E7" s="17">
        <f>SUMIFS('06_Asset_Components'!$Z$7:$Z$206,'06_Asset_Components'!$G$7:$G$206,E$6,'06_Asset_Components'!$Y$7:$Y$206,$A7)+SUMIFS('06_Asset_Components'!$AB$7:$AB$206,'06_Asset_Components'!$G$7:$G$206,E$6,'06_Asset_Components'!$AA$7:$AA$206,$A7)+SUMIFS('06_Asset_Components'!$AD$7:$AD$206,'06_Asset_Components'!$G$7:$G$206,E$6,'06_Asset_Components'!$AC$7:$AC$206,$A7)</f>
        <v>0</v>
      </c>
      <c r="F7" s="17">
        <f>SUMIFS('06_Asset_Components'!$Z$7:$Z$206,'06_Asset_Components'!$G$7:$G$206,F$6,'06_Asset_Components'!$Y$7:$Y$206,$A7)+SUMIFS('06_Asset_Components'!$AB$7:$AB$206,'06_Asset_Components'!$G$7:$G$206,F$6,'06_Asset_Components'!$AA$7:$AA$206,$A7)+SUMIFS('06_Asset_Components'!$AD$7:$AD$206,'06_Asset_Components'!$G$7:$G$206,F$6,'06_Asset_Components'!$AC$7:$AC$206,$A7)</f>
        <v>0</v>
      </c>
      <c r="G7" s="17">
        <f>SUMIFS('06_Asset_Components'!$Z$7:$Z$206,'06_Asset_Components'!$G$7:$G$206,G$6,'06_Asset_Components'!$Y$7:$Y$206,$A7)+SUMIFS('06_Asset_Components'!$AB$7:$AB$206,'06_Asset_Components'!$G$7:$G$206,G$6,'06_Asset_Components'!$AA$7:$AA$206,$A7)+SUMIFS('06_Asset_Components'!$AD$7:$AD$206,'06_Asset_Components'!$G$7:$G$206,G$6,'06_Asset_Components'!$AC$7:$AC$206,$A7)</f>
        <v>0</v>
      </c>
      <c r="H7" s="17">
        <f>SUMIFS('06_Asset_Components'!$Z$7:$Z$206,'06_Asset_Components'!$G$7:$G$206,H$6,'06_Asset_Components'!$Y$7:$Y$206,$A7)+SUMIFS('06_Asset_Components'!$AB$7:$AB$206,'06_Asset_Components'!$G$7:$G$206,H$6,'06_Asset_Components'!$AA$7:$AA$206,$A7)+SUMIFS('06_Asset_Components'!$AD$7:$AD$206,'06_Asset_Components'!$G$7:$G$206,H$6,'06_Asset_Components'!$AC$7:$AC$206,$A7)</f>
        <v>0</v>
      </c>
      <c r="I7" s="17">
        <f>SUMIFS('06_Asset_Components'!$Z$7:$Z$206,'06_Asset_Components'!$G$7:$G$206,I$6,'06_Asset_Components'!$Y$7:$Y$206,$A7)+SUMIFS('06_Asset_Components'!$AB$7:$AB$206,'06_Asset_Components'!$G$7:$G$206,I$6,'06_Asset_Components'!$AA$7:$AA$206,$A7)+SUMIFS('06_Asset_Components'!$AD$7:$AD$206,'06_Asset_Components'!$G$7:$G$206,I$6,'06_Asset_Components'!$AC$7:$AC$206,$A7)</f>
        <v>0</v>
      </c>
      <c r="J7" s="17">
        <f>SUMIFS('06_Asset_Components'!$Z$7:$Z$206,'06_Asset_Components'!$G$7:$G$206,J$6,'06_Asset_Components'!$Y$7:$Y$206,$A7)+SUMIFS('06_Asset_Components'!$AB$7:$AB$206,'06_Asset_Components'!$G$7:$G$206,J$6,'06_Asset_Components'!$AA$7:$AA$206,$A7)+SUMIFS('06_Asset_Components'!$AD$7:$AD$206,'06_Asset_Components'!$G$7:$G$206,J$6,'06_Asset_Components'!$AC$7:$AC$206,$A7)</f>
        <v>0</v>
      </c>
      <c r="K7" s="17">
        <f>SUMIFS('06_Asset_Components'!$Z$7:$Z$206,'06_Asset_Components'!$G$7:$G$206,K$6,'06_Asset_Components'!$Y$7:$Y$206,$A7)+SUMIFS('06_Asset_Components'!$AB$7:$AB$206,'06_Asset_Components'!$G$7:$G$206,K$6,'06_Asset_Components'!$AA$7:$AA$206,$A7)+SUMIFS('06_Asset_Components'!$AD$7:$AD$206,'06_Asset_Components'!$G$7:$G$206,K$6,'06_Asset_Components'!$AC$7:$AC$206,$A7)</f>
        <v>0</v>
      </c>
      <c r="L7" s="17">
        <f>SUMIFS('06_Asset_Components'!$Z$7:$Z$206,'06_Asset_Components'!$G$7:$G$206,L$6,'06_Asset_Components'!$Y$7:$Y$206,$A7)+SUMIFS('06_Asset_Components'!$AB$7:$AB$206,'06_Asset_Components'!$G$7:$G$206,L$6,'06_Asset_Components'!$AA$7:$AA$206,$A7)+SUMIFS('06_Asset_Components'!$AD$7:$AD$206,'06_Asset_Components'!$G$7:$G$206,L$6,'06_Asset_Components'!$AC$7:$AC$206,$A7)</f>
        <v>0</v>
      </c>
      <c r="M7" s="17">
        <f>SUMIFS('06_Asset_Components'!$Z$7:$Z$206,'06_Asset_Components'!$G$7:$G$206,M$6,'06_Asset_Components'!$Y$7:$Y$206,$A7)+SUMIFS('06_Asset_Components'!$AB$7:$AB$206,'06_Asset_Components'!$G$7:$G$206,M$6,'06_Asset_Components'!$AA$7:$AA$206,$A7)+SUMIFS('06_Asset_Components'!$AD$7:$AD$206,'06_Asset_Components'!$G$7:$G$206,M$6,'06_Asset_Components'!$AC$7:$AC$206,$A7)</f>
        <v>0</v>
      </c>
      <c r="N7" s="17">
        <f>SUMIFS('06_Asset_Components'!$Z$7:$Z$206,'06_Asset_Components'!$G$7:$G$206,N$6,'06_Asset_Components'!$Y$7:$Y$206,$A7)+SUMIFS('06_Asset_Components'!$AB$7:$AB$206,'06_Asset_Components'!$G$7:$G$206,N$6,'06_Asset_Components'!$AA$7:$AA$206,$A7)+SUMIFS('06_Asset_Components'!$AD$7:$AD$206,'06_Asset_Components'!$G$7:$G$206,N$6,'06_Asset_Components'!$AC$7:$AC$206,$A7)</f>
        <v>0</v>
      </c>
      <c r="O7" s="17">
        <f>SUMIFS('06_Asset_Components'!$Z$7:$Z$206,'06_Asset_Components'!$G$7:$G$206,O$6,'06_Asset_Components'!$Y$7:$Y$206,$A7)+SUMIFS('06_Asset_Components'!$AB$7:$AB$206,'06_Asset_Components'!$G$7:$G$206,O$6,'06_Asset_Components'!$AA$7:$AA$206,$A7)+SUMIFS('06_Asset_Components'!$AD$7:$AD$206,'06_Asset_Components'!$G$7:$G$206,O$6,'06_Asset_Components'!$AC$7:$AC$206,$A7)</f>
        <v>0</v>
      </c>
      <c r="P7" s="17">
        <f t="shared" ref="P7:P21" si="0">SUM(B7:O7)</f>
        <v>0</v>
      </c>
      <c r="Q7" s="17">
        <f>SUM($P$7:P7)</f>
        <v>0</v>
      </c>
    </row>
    <row r="8" spans="1:17">
      <c r="A8" s="11">
        <f>'01_Setup'!B5+1</f>
        <v>2027</v>
      </c>
      <c r="B8" s="17">
        <f>SUMIFS('06_Asset_Components'!$Z$7:$Z$206,'06_Asset_Components'!$G$7:$G$206,B$6,'06_Asset_Components'!$Y$7:$Y$206,$A8)+SUMIFS('06_Asset_Components'!$AB$7:$AB$206,'06_Asset_Components'!$G$7:$G$206,B$6,'06_Asset_Components'!$AA$7:$AA$206,$A8)+SUMIFS('06_Asset_Components'!$AD$7:$AD$206,'06_Asset_Components'!$G$7:$G$206,B$6,'06_Asset_Components'!$AC$7:$AC$206,$A8)</f>
        <v>0</v>
      </c>
      <c r="C8" s="17">
        <f>SUMIFS('06_Asset_Components'!$Z$7:$Z$206,'06_Asset_Components'!$G$7:$G$206,C$6,'06_Asset_Components'!$Y$7:$Y$206,$A8)+SUMIFS('06_Asset_Components'!$AB$7:$AB$206,'06_Asset_Components'!$G$7:$G$206,C$6,'06_Asset_Components'!$AA$7:$AA$206,$A8)+SUMIFS('06_Asset_Components'!$AD$7:$AD$206,'06_Asset_Components'!$G$7:$G$206,C$6,'06_Asset_Components'!$AC$7:$AC$206,$A8)</f>
        <v>0</v>
      </c>
      <c r="D8" s="17">
        <f>SUMIFS('06_Asset_Components'!$Z$7:$Z$206,'06_Asset_Components'!$G$7:$G$206,D$6,'06_Asset_Components'!$Y$7:$Y$206,$A8)+SUMIFS('06_Asset_Components'!$AB$7:$AB$206,'06_Asset_Components'!$G$7:$G$206,D$6,'06_Asset_Components'!$AA$7:$AA$206,$A8)+SUMIFS('06_Asset_Components'!$AD$7:$AD$206,'06_Asset_Components'!$G$7:$G$206,D$6,'06_Asset_Components'!$AC$7:$AC$206,$A8)</f>
        <v>0</v>
      </c>
      <c r="E8" s="17">
        <f>SUMIFS('06_Asset_Components'!$Z$7:$Z$206,'06_Asset_Components'!$G$7:$G$206,E$6,'06_Asset_Components'!$Y$7:$Y$206,$A8)+SUMIFS('06_Asset_Components'!$AB$7:$AB$206,'06_Asset_Components'!$G$7:$G$206,E$6,'06_Asset_Components'!$AA$7:$AA$206,$A8)+SUMIFS('06_Asset_Components'!$AD$7:$AD$206,'06_Asset_Components'!$G$7:$G$206,E$6,'06_Asset_Components'!$AC$7:$AC$206,$A8)</f>
        <v>0</v>
      </c>
      <c r="F8" s="17">
        <f>SUMIFS('06_Asset_Components'!$Z$7:$Z$206,'06_Asset_Components'!$G$7:$G$206,F$6,'06_Asset_Components'!$Y$7:$Y$206,$A8)+SUMIFS('06_Asset_Components'!$AB$7:$AB$206,'06_Asset_Components'!$G$7:$G$206,F$6,'06_Asset_Components'!$AA$7:$AA$206,$A8)+SUMIFS('06_Asset_Components'!$AD$7:$AD$206,'06_Asset_Components'!$G$7:$G$206,F$6,'06_Asset_Components'!$AC$7:$AC$206,$A8)</f>
        <v>0</v>
      </c>
      <c r="G8" s="17">
        <f>SUMIFS('06_Asset_Components'!$Z$7:$Z$206,'06_Asset_Components'!$G$7:$G$206,G$6,'06_Asset_Components'!$Y$7:$Y$206,$A8)+SUMIFS('06_Asset_Components'!$AB$7:$AB$206,'06_Asset_Components'!$G$7:$G$206,G$6,'06_Asset_Components'!$AA$7:$AA$206,$A8)+SUMIFS('06_Asset_Components'!$AD$7:$AD$206,'06_Asset_Components'!$G$7:$G$206,G$6,'06_Asset_Components'!$AC$7:$AC$206,$A8)</f>
        <v>0</v>
      </c>
      <c r="H8" s="17">
        <f>SUMIFS('06_Asset_Components'!$Z$7:$Z$206,'06_Asset_Components'!$G$7:$G$206,H$6,'06_Asset_Components'!$Y$7:$Y$206,$A8)+SUMIFS('06_Asset_Components'!$AB$7:$AB$206,'06_Asset_Components'!$G$7:$G$206,H$6,'06_Asset_Components'!$AA$7:$AA$206,$A8)+SUMIFS('06_Asset_Components'!$AD$7:$AD$206,'06_Asset_Components'!$G$7:$G$206,H$6,'06_Asset_Components'!$AC$7:$AC$206,$A8)</f>
        <v>0</v>
      </c>
      <c r="I8" s="17">
        <f>SUMIFS('06_Asset_Components'!$Z$7:$Z$206,'06_Asset_Components'!$G$7:$G$206,I$6,'06_Asset_Components'!$Y$7:$Y$206,$A8)+SUMIFS('06_Asset_Components'!$AB$7:$AB$206,'06_Asset_Components'!$G$7:$G$206,I$6,'06_Asset_Components'!$AA$7:$AA$206,$A8)+SUMIFS('06_Asset_Components'!$AD$7:$AD$206,'06_Asset_Components'!$G$7:$G$206,I$6,'06_Asset_Components'!$AC$7:$AC$206,$A8)</f>
        <v>0</v>
      </c>
      <c r="J8" s="17">
        <f>SUMIFS('06_Asset_Components'!$Z$7:$Z$206,'06_Asset_Components'!$G$7:$G$206,J$6,'06_Asset_Components'!$Y$7:$Y$206,$A8)+SUMIFS('06_Asset_Components'!$AB$7:$AB$206,'06_Asset_Components'!$G$7:$G$206,J$6,'06_Asset_Components'!$AA$7:$AA$206,$A8)+SUMIFS('06_Asset_Components'!$AD$7:$AD$206,'06_Asset_Components'!$G$7:$G$206,J$6,'06_Asset_Components'!$AC$7:$AC$206,$A8)</f>
        <v>0</v>
      </c>
      <c r="K8" s="17">
        <f>SUMIFS('06_Asset_Components'!$Z$7:$Z$206,'06_Asset_Components'!$G$7:$G$206,K$6,'06_Asset_Components'!$Y$7:$Y$206,$A8)+SUMIFS('06_Asset_Components'!$AB$7:$AB$206,'06_Asset_Components'!$G$7:$G$206,K$6,'06_Asset_Components'!$AA$7:$AA$206,$A8)+SUMIFS('06_Asset_Components'!$AD$7:$AD$206,'06_Asset_Components'!$G$7:$G$206,K$6,'06_Asset_Components'!$AC$7:$AC$206,$A8)</f>
        <v>0</v>
      </c>
      <c r="L8" s="17">
        <f>SUMIFS('06_Asset_Components'!$Z$7:$Z$206,'06_Asset_Components'!$G$7:$G$206,L$6,'06_Asset_Components'!$Y$7:$Y$206,$A8)+SUMIFS('06_Asset_Components'!$AB$7:$AB$206,'06_Asset_Components'!$G$7:$G$206,L$6,'06_Asset_Components'!$AA$7:$AA$206,$A8)+SUMIFS('06_Asset_Components'!$AD$7:$AD$206,'06_Asset_Components'!$G$7:$G$206,L$6,'06_Asset_Components'!$AC$7:$AC$206,$A8)</f>
        <v>0</v>
      </c>
      <c r="M8" s="17">
        <f>SUMIFS('06_Asset_Components'!$Z$7:$Z$206,'06_Asset_Components'!$G$7:$G$206,M$6,'06_Asset_Components'!$Y$7:$Y$206,$A8)+SUMIFS('06_Asset_Components'!$AB$7:$AB$206,'06_Asset_Components'!$G$7:$G$206,M$6,'06_Asset_Components'!$AA$7:$AA$206,$A8)+SUMIFS('06_Asset_Components'!$AD$7:$AD$206,'06_Asset_Components'!$G$7:$G$206,M$6,'06_Asset_Components'!$AC$7:$AC$206,$A8)</f>
        <v>0</v>
      </c>
      <c r="N8" s="17">
        <f>SUMIFS('06_Asset_Components'!$Z$7:$Z$206,'06_Asset_Components'!$G$7:$G$206,N$6,'06_Asset_Components'!$Y$7:$Y$206,$A8)+SUMIFS('06_Asset_Components'!$AB$7:$AB$206,'06_Asset_Components'!$G$7:$G$206,N$6,'06_Asset_Components'!$AA$7:$AA$206,$A8)+SUMIFS('06_Asset_Components'!$AD$7:$AD$206,'06_Asset_Components'!$G$7:$G$206,N$6,'06_Asset_Components'!$AC$7:$AC$206,$A8)</f>
        <v>0</v>
      </c>
      <c r="O8" s="17">
        <f>SUMIFS('06_Asset_Components'!$Z$7:$Z$206,'06_Asset_Components'!$G$7:$G$206,O$6,'06_Asset_Components'!$Y$7:$Y$206,$A8)+SUMIFS('06_Asset_Components'!$AB$7:$AB$206,'06_Asset_Components'!$G$7:$G$206,O$6,'06_Asset_Components'!$AA$7:$AA$206,$A8)+SUMIFS('06_Asset_Components'!$AD$7:$AD$206,'06_Asset_Components'!$G$7:$G$206,O$6,'06_Asset_Components'!$AC$7:$AC$206,$A8)</f>
        <v>0</v>
      </c>
      <c r="P8" s="17">
        <f t="shared" si="0"/>
        <v>0</v>
      </c>
      <c r="Q8" s="17">
        <f>SUM($P$7:P8)</f>
        <v>0</v>
      </c>
    </row>
    <row r="9" spans="1:17">
      <c r="A9" s="11">
        <f>'01_Setup'!B5+2</f>
        <v>2028</v>
      </c>
      <c r="B9" s="17">
        <f>SUMIFS('06_Asset_Components'!$Z$7:$Z$206,'06_Asset_Components'!$G$7:$G$206,B$6,'06_Asset_Components'!$Y$7:$Y$206,$A9)+SUMIFS('06_Asset_Components'!$AB$7:$AB$206,'06_Asset_Components'!$G$7:$G$206,B$6,'06_Asset_Components'!$AA$7:$AA$206,$A9)+SUMIFS('06_Asset_Components'!$AD$7:$AD$206,'06_Asset_Components'!$G$7:$G$206,B$6,'06_Asset_Components'!$AC$7:$AC$206,$A9)</f>
        <v>0</v>
      </c>
      <c r="C9" s="17">
        <f>SUMIFS('06_Asset_Components'!$Z$7:$Z$206,'06_Asset_Components'!$G$7:$G$206,C$6,'06_Asset_Components'!$Y$7:$Y$206,$A9)+SUMIFS('06_Asset_Components'!$AB$7:$AB$206,'06_Asset_Components'!$G$7:$G$206,C$6,'06_Asset_Components'!$AA$7:$AA$206,$A9)+SUMIFS('06_Asset_Components'!$AD$7:$AD$206,'06_Asset_Components'!$G$7:$G$206,C$6,'06_Asset_Components'!$AC$7:$AC$206,$A9)</f>
        <v>0</v>
      </c>
      <c r="D9" s="17">
        <f>SUMIFS('06_Asset_Components'!$Z$7:$Z$206,'06_Asset_Components'!$G$7:$G$206,D$6,'06_Asset_Components'!$Y$7:$Y$206,$A9)+SUMIFS('06_Asset_Components'!$AB$7:$AB$206,'06_Asset_Components'!$G$7:$G$206,D$6,'06_Asset_Components'!$AA$7:$AA$206,$A9)+SUMIFS('06_Asset_Components'!$AD$7:$AD$206,'06_Asset_Components'!$G$7:$G$206,D$6,'06_Asset_Components'!$AC$7:$AC$206,$A9)</f>
        <v>0</v>
      </c>
      <c r="E9" s="17">
        <f>SUMIFS('06_Asset_Components'!$Z$7:$Z$206,'06_Asset_Components'!$G$7:$G$206,E$6,'06_Asset_Components'!$Y$7:$Y$206,$A9)+SUMIFS('06_Asset_Components'!$AB$7:$AB$206,'06_Asset_Components'!$G$7:$G$206,E$6,'06_Asset_Components'!$AA$7:$AA$206,$A9)+SUMIFS('06_Asset_Components'!$AD$7:$AD$206,'06_Asset_Components'!$G$7:$G$206,E$6,'06_Asset_Components'!$AC$7:$AC$206,$A9)</f>
        <v>0</v>
      </c>
      <c r="F9" s="17">
        <f>SUMIFS('06_Asset_Components'!$Z$7:$Z$206,'06_Asset_Components'!$G$7:$G$206,F$6,'06_Asset_Components'!$Y$7:$Y$206,$A9)+SUMIFS('06_Asset_Components'!$AB$7:$AB$206,'06_Asset_Components'!$G$7:$G$206,F$6,'06_Asset_Components'!$AA$7:$AA$206,$A9)+SUMIFS('06_Asset_Components'!$AD$7:$AD$206,'06_Asset_Components'!$G$7:$G$206,F$6,'06_Asset_Components'!$AC$7:$AC$206,$A9)</f>
        <v>0</v>
      </c>
      <c r="G9" s="17">
        <f>SUMIFS('06_Asset_Components'!$Z$7:$Z$206,'06_Asset_Components'!$G$7:$G$206,G$6,'06_Asset_Components'!$Y$7:$Y$206,$A9)+SUMIFS('06_Asset_Components'!$AB$7:$AB$206,'06_Asset_Components'!$G$7:$G$206,G$6,'06_Asset_Components'!$AA$7:$AA$206,$A9)+SUMIFS('06_Asset_Components'!$AD$7:$AD$206,'06_Asset_Components'!$G$7:$G$206,G$6,'06_Asset_Components'!$AC$7:$AC$206,$A9)</f>
        <v>0</v>
      </c>
      <c r="H9" s="17">
        <f>SUMIFS('06_Asset_Components'!$Z$7:$Z$206,'06_Asset_Components'!$G$7:$G$206,H$6,'06_Asset_Components'!$Y$7:$Y$206,$A9)+SUMIFS('06_Asset_Components'!$AB$7:$AB$206,'06_Asset_Components'!$G$7:$G$206,H$6,'06_Asset_Components'!$AA$7:$AA$206,$A9)+SUMIFS('06_Asset_Components'!$AD$7:$AD$206,'06_Asset_Components'!$G$7:$G$206,H$6,'06_Asset_Components'!$AC$7:$AC$206,$A9)</f>
        <v>0</v>
      </c>
      <c r="I9" s="17">
        <f>SUMIFS('06_Asset_Components'!$Z$7:$Z$206,'06_Asset_Components'!$G$7:$G$206,I$6,'06_Asset_Components'!$Y$7:$Y$206,$A9)+SUMIFS('06_Asset_Components'!$AB$7:$AB$206,'06_Asset_Components'!$G$7:$G$206,I$6,'06_Asset_Components'!$AA$7:$AA$206,$A9)+SUMIFS('06_Asset_Components'!$AD$7:$AD$206,'06_Asset_Components'!$G$7:$G$206,I$6,'06_Asset_Components'!$AC$7:$AC$206,$A9)</f>
        <v>0</v>
      </c>
      <c r="J9" s="17">
        <f>SUMIFS('06_Asset_Components'!$Z$7:$Z$206,'06_Asset_Components'!$G$7:$G$206,J$6,'06_Asset_Components'!$Y$7:$Y$206,$A9)+SUMIFS('06_Asset_Components'!$AB$7:$AB$206,'06_Asset_Components'!$G$7:$G$206,J$6,'06_Asset_Components'!$AA$7:$AA$206,$A9)+SUMIFS('06_Asset_Components'!$AD$7:$AD$206,'06_Asset_Components'!$G$7:$G$206,J$6,'06_Asset_Components'!$AC$7:$AC$206,$A9)</f>
        <v>0</v>
      </c>
      <c r="K9" s="17">
        <f>SUMIFS('06_Asset_Components'!$Z$7:$Z$206,'06_Asset_Components'!$G$7:$G$206,K$6,'06_Asset_Components'!$Y$7:$Y$206,$A9)+SUMIFS('06_Asset_Components'!$AB$7:$AB$206,'06_Asset_Components'!$G$7:$G$206,K$6,'06_Asset_Components'!$AA$7:$AA$206,$A9)+SUMIFS('06_Asset_Components'!$AD$7:$AD$206,'06_Asset_Components'!$G$7:$G$206,K$6,'06_Asset_Components'!$AC$7:$AC$206,$A9)</f>
        <v>0</v>
      </c>
      <c r="L9" s="17">
        <f>SUMIFS('06_Asset_Components'!$Z$7:$Z$206,'06_Asset_Components'!$G$7:$G$206,L$6,'06_Asset_Components'!$Y$7:$Y$206,$A9)+SUMIFS('06_Asset_Components'!$AB$7:$AB$206,'06_Asset_Components'!$G$7:$G$206,L$6,'06_Asset_Components'!$AA$7:$AA$206,$A9)+SUMIFS('06_Asset_Components'!$AD$7:$AD$206,'06_Asset_Components'!$G$7:$G$206,L$6,'06_Asset_Components'!$AC$7:$AC$206,$A9)</f>
        <v>0</v>
      </c>
      <c r="M9" s="17">
        <f>SUMIFS('06_Asset_Components'!$Z$7:$Z$206,'06_Asset_Components'!$G$7:$G$206,M$6,'06_Asset_Components'!$Y$7:$Y$206,$A9)+SUMIFS('06_Asset_Components'!$AB$7:$AB$206,'06_Asset_Components'!$G$7:$G$206,M$6,'06_Asset_Components'!$AA$7:$AA$206,$A9)+SUMIFS('06_Asset_Components'!$AD$7:$AD$206,'06_Asset_Components'!$G$7:$G$206,M$6,'06_Asset_Components'!$AC$7:$AC$206,$A9)</f>
        <v>0</v>
      </c>
      <c r="N9" s="17">
        <f>SUMIFS('06_Asset_Components'!$Z$7:$Z$206,'06_Asset_Components'!$G$7:$G$206,N$6,'06_Asset_Components'!$Y$7:$Y$206,$A9)+SUMIFS('06_Asset_Components'!$AB$7:$AB$206,'06_Asset_Components'!$G$7:$G$206,N$6,'06_Asset_Components'!$AA$7:$AA$206,$A9)+SUMIFS('06_Asset_Components'!$AD$7:$AD$206,'06_Asset_Components'!$G$7:$G$206,N$6,'06_Asset_Components'!$AC$7:$AC$206,$A9)</f>
        <v>0</v>
      </c>
      <c r="O9" s="17">
        <f>SUMIFS('06_Asset_Components'!$Z$7:$Z$206,'06_Asset_Components'!$G$7:$G$206,O$6,'06_Asset_Components'!$Y$7:$Y$206,$A9)+SUMIFS('06_Asset_Components'!$AB$7:$AB$206,'06_Asset_Components'!$G$7:$G$206,O$6,'06_Asset_Components'!$AA$7:$AA$206,$A9)+SUMIFS('06_Asset_Components'!$AD$7:$AD$206,'06_Asset_Components'!$G$7:$G$206,O$6,'06_Asset_Components'!$AC$7:$AC$206,$A9)</f>
        <v>0</v>
      </c>
      <c r="P9" s="17">
        <f t="shared" si="0"/>
        <v>0</v>
      </c>
      <c r="Q9" s="17">
        <f>SUM($P$7:P9)</f>
        <v>0</v>
      </c>
    </row>
    <row r="10" spans="1:17">
      <c r="A10" s="11">
        <f>'01_Setup'!B5+3</f>
        <v>2029</v>
      </c>
      <c r="B10" s="17">
        <f>SUMIFS('06_Asset_Components'!$Z$7:$Z$206,'06_Asset_Components'!$G$7:$G$206,B$6,'06_Asset_Components'!$Y$7:$Y$206,$A10)+SUMIFS('06_Asset_Components'!$AB$7:$AB$206,'06_Asset_Components'!$G$7:$G$206,B$6,'06_Asset_Components'!$AA$7:$AA$206,$A10)+SUMIFS('06_Asset_Components'!$AD$7:$AD$206,'06_Asset_Components'!$G$7:$G$206,B$6,'06_Asset_Components'!$AC$7:$AC$206,$A10)</f>
        <v>0</v>
      </c>
      <c r="C10" s="17">
        <f>SUMIFS('06_Asset_Components'!$Z$7:$Z$206,'06_Asset_Components'!$G$7:$G$206,C$6,'06_Asset_Components'!$Y$7:$Y$206,$A10)+SUMIFS('06_Asset_Components'!$AB$7:$AB$206,'06_Asset_Components'!$G$7:$G$206,C$6,'06_Asset_Components'!$AA$7:$AA$206,$A10)+SUMIFS('06_Asset_Components'!$AD$7:$AD$206,'06_Asset_Components'!$G$7:$G$206,C$6,'06_Asset_Components'!$AC$7:$AC$206,$A10)</f>
        <v>0</v>
      </c>
      <c r="D10" s="17">
        <f>SUMIFS('06_Asset_Components'!$Z$7:$Z$206,'06_Asset_Components'!$G$7:$G$206,D$6,'06_Asset_Components'!$Y$7:$Y$206,$A10)+SUMIFS('06_Asset_Components'!$AB$7:$AB$206,'06_Asset_Components'!$G$7:$G$206,D$6,'06_Asset_Components'!$AA$7:$AA$206,$A10)+SUMIFS('06_Asset_Components'!$AD$7:$AD$206,'06_Asset_Components'!$G$7:$G$206,D$6,'06_Asset_Components'!$AC$7:$AC$206,$A10)</f>
        <v>0</v>
      </c>
      <c r="E10" s="17">
        <f>SUMIFS('06_Asset_Components'!$Z$7:$Z$206,'06_Asset_Components'!$G$7:$G$206,E$6,'06_Asset_Components'!$Y$7:$Y$206,$A10)+SUMIFS('06_Asset_Components'!$AB$7:$AB$206,'06_Asset_Components'!$G$7:$G$206,E$6,'06_Asset_Components'!$AA$7:$AA$206,$A10)+SUMIFS('06_Asset_Components'!$AD$7:$AD$206,'06_Asset_Components'!$G$7:$G$206,E$6,'06_Asset_Components'!$AC$7:$AC$206,$A10)</f>
        <v>0</v>
      </c>
      <c r="F10" s="17">
        <f>SUMIFS('06_Asset_Components'!$Z$7:$Z$206,'06_Asset_Components'!$G$7:$G$206,F$6,'06_Asset_Components'!$Y$7:$Y$206,$A10)+SUMIFS('06_Asset_Components'!$AB$7:$AB$206,'06_Asset_Components'!$G$7:$G$206,F$6,'06_Asset_Components'!$AA$7:$AA$206,$A10)+SUMIFS('06_Asset_Components'!$AD$7:$AD$206,'06_Asset_Components'!$G$7:$G$206,F$6,'06_Asset_Components'!$AC$7:$AC$206,$A10)</f>
        <v>0</v>
      </c>
      <c r="G10" s="17">
        <f>SUMIFS('06_Asset_Components'!$Z$7:$Z$206,'06_Asset_Components'!$G$7:$G$206,G$6,'06_Asset_Components'!$Y$7:$Y$206,$A10)+SUMIFS('06_Asset_Components'!$AB$7:$AB$206,'06_Asset_Components'!$G$7:$G$206,G$6,'06_Asset_Components'!$AA$7:$AA$206,$A10)+SUMIFS('06_Asset_Components'!$AD$7:$AD$206,'06_Asset_Components'!$G$7:$G$206,G$6,'06_Asset_Components'!$AC$7:$AC$206,$A10)</f>
        <v>0</v>
      </c>
      <c r="H10" s="17">
        <f>SUMIFS('06_Asset_Components'!$Z$7:$Z$206,'06_Asset_Components'!$G$7:$G$206,H$6,'06_Asset_Components'!$Y$7:$Y$206,$A10)+SUMIFS('06_Asset_Components'!$AB$7:$AB$206,'06_Asset_Components'!$G$7:$G$206,H$6,'06_Asset_Components'!$AA$7:$AA$206,$A10)+SUMIFS('06_Asset_Components'!$AD$7:$AD$206,'06_Asset_Components'!$G$7:$G$206,H$6,'06_Asset_Components'!$AC$7:$AC$206,$A10)</f>
        <v>0</v>
      </c>
      <c r="I10" s="17">
        <f>SUMIFS('06_Asset_Components'!$Z$7:$Z$206,'06_Asset_Components'!$G$7:$G$206,I$6,'06_Asset_Components'!$Y$7:$Y$206,$A10)+SUMIFS('06_Asset_Components'!$AB$7:$AB$206,'06_Asset_Components'!$G$7:$G$206,I$6,'06_Asset_Components'!$AA$7:$AA$206,$A10)+SUMIFS('06_Asset_Components'!$AD$7:$AD$206,'06_Asset_Components'!$G$7:$G$206,I$6,'06_Asset_Components'!$AC$7:$AC$206,$A10)</f>
        <v>0</v>
      </c>
      <c r="J10" s="17">
        <f>SUMIFS('06_Asset_Components'!$Z$7:$Z$206,'06_Asset_Components'!$G$7:$G$206,J$6,'06_Asset_Components'!$Y$7:$Y$206,$A10)+SUMIFS('06_Asset_Components'!$AB$7:$AB$206,'06_Asset_Components'!$G$7:$G$206,J$6,'06_Asset_Components'!$AA$7:$AA$206,$A10)+SUMIFS('06_Asset_Components'!$AD$7:$AD$206,'06_Asset_Components'!$G$7:$G$206,J$6,'06_Asset_Components'!$AC$7:$AC$206,$A10)</f>
        <v>0</v>
      </c>
      <c r="K10" s="17">
        <f>SUMIFS('06_Asset_Components'!$Z$7:$Z$206,'06_Asset_Components'!$G$7:$G$206,K$6,'06_Asset_Components'!$Y$7:$Y$206,$A10)+SUMIFS('06_Asset_Components'!$AB$7:$AB$206,'06_Asset_Components'!$G$7:$G$206,K$6,'06_Asset_Components'!$AA$7:$AA$206,$A10)+SUMIFS('06_Asset_Components'!$AD$7:$AD$206,'06_Asset_Components'!$G$7:$G$206,K$6,'06_Asset_Components'!$AC$7:$AC$206,$A10)</f>
        <v>0</v>
      </c>
      <c r="L10" s="17">
        <f>SUMIFS('06_Asset_Components'!$Z$7:$Z$206,'06_Asset_Components'!$G$7:$G$206,L$6,'06_Asset_Components'!$Y$7:$Y$206,$A10)+SUMIFS('06_Asset_Components'!$AB$7:$AB$206,'06_Asset_Components'!$G$7:$G$206,L$6,'06_Asset_Components'!$AA$7:$AA$206,$A10)+SUMIFS('06_Asset_Components'!$AD$7:$AD$206,'06_Asset_Components'!$G$7:$G$206,L$6,'06_Asset_Components'!$AC$7:$AC$206,$A10)</f>
        <v>0</v>
      </c>
      <c r="M10" s="17">
        <f>SUMIFS('06_Asset_Components'!$Z$7:$Z$206,'06_Asset_Components'!$G$7:$G$206,M$6,'06_Asset_Components'!$Y$7:$Y$206,$A10)+SUMIFS('06_Asset_Components'!$AB$7:$AB$206,'06_Asset_Components'!$G$7:$G$206,M$6,'06_Asset_Components'!$AA$7:$AA$206,$A10)+SUMIFS('06_Asset_Components'!$AD$7:$AD$206,'06_Asset_Components'!$G$7:$G$206,M$6,'06_Asset_Components'!$AC$7:$AC$206,$A10)</f>
        <v>0</v>
      </c>
      <c r="N10" s="17">
        <f>SUMIFS('06_Asset_Components'!$Z$7:$Z$206,'06_Asset_Components'!$G$7:$G$206,N$6,'06_Asset_Components'!$Y$7:$Y$206,$A10)+SUMIFS('06_Asset_Components'!$AB$7:$AB$206,'06_Asset_Components'!$G$7:$G$206,N$6,'06_Asset_Components'!$AA$7:$AA$206,$A10)+SUMIFS('06_Asset_Components'!$AD$7:$AD$206,'06_Asset_Components'!$G$7:$G$206,N$6,'06_Asset_Components'!$AC$7:$AC$206,$A10)</f>
        <v>0</v>
      </c>
      <c r="O10" s="17">
        <f>SUMIFS('06_Asset_Components'!$Z$7:$Z$206,'06_Asset_Components'!$G$7:$G$206,O$6,'06_Asset_Components'!$Y$7:$Y$206,$A10)+SUMIFS('06_Asset_Components'!$AB$7:$AB$206,'06_Asset_Components'!$G$7:$G$206,O$6,'06_Asset_Components'!$AA$7:$AA$206,$A10)+SUMIFS('06_Asset_Components'!$AD$7:$AD$206,'06_Asset_Components'!$G$7:$G$206,O$6,'06_Asset_Components'!$AC$7:$AC$206,$A10)</f>
        <v>0</v>
      </c>
      <c r="P10" s="17">
        <f t="shared" si="0"/>
        <v>0</v>
      </c>
      <c r="Q10" s="17">
        <f>SUM($P$7:P10)</f>
        <v>0</v>
      </c>
    </row>
    <row r="11" spans="1:17">
      <c r="A11" s="11">
        <f>'01_Setup'!B5+4</f>
        <v>2030</v>
      </c>
      <c r="B11" s="17">
        <f>SUMIFS('06_Asset_Components'!$Z$7:$Z$206,'06_Asset_Components'!$G$7:$G$206,B$6,'06_Asset_Components'!$Y$7:$Y$206,$A11)+SUMIFS('06_Asset_Components'!$AB$7:$AB$206,'06_Asset_Components'!$G$7:$G$206,B$6,'06_Asset_Components'!$AA$7:$AA$206,$A11)+SUMIFS('06_Asset_Components'!$AD$7:$AD$206,'06_Asset_Components'!$G$7:$G$206,B$6,'06_Asset_Components'!$AC$7:$AC$206,$A11)</f>
        <v>0</v>
      </c>
      <c r="C11" s="17">
        <f>SUMIFS('06_Asset_Components'!$Z$7:$Z$206,'06_Asset_Components'!$G$7:$G$206,C$6,'06_Asset_Components'!$Y$7:$Y$206,$A11)+SUMIFS('06_Asset_Components'!$AB$7:$AB$206,'06_Asset_Components'!$G$7:$G$206,C$6,'06_Asset_Components'!$AA$7:$AA$206,$A11)+SUMIFS('06_Asset_Components'!$AD$7:$AD$206,'06_Asset_Components'!$G$7:$G$206,C$6,'06_Asset_Components'!$AC$7:$AC$206,$A11)</f>
        <v>0</v>
      </c>
      <c r="D11" s="17">
        <f>SUMIFS('06_Asset_Components'!$Z$7:$Z$206,'06_Asset_Components'!$G$7:$G$206,D$6,'06_Asset_Components'!$Y$7:$Y$206,$A11)+SUMIFS('06_Asset_Components'!$AB$7:$AB$206,'06_Asset_Components'!$G$7:$G$206,D$6,'06_Asset_Components'!$AA$7:$AA$206,$A11)+SUMIFS('06_Asset_Components'!$AD$7:$AD$206,'06_Asset_Components'!$G$7:$G$206,D$6,'06_Asset_Components'!$AC$7:$AC$206,$A11)</f>
        <v>0</v>
      </c>
      <c r="E11" s="17">
        <f>SUMIFS('06_Asset_Components'!$Z$7:$Z$206,'06_Asset_Components'!$G$7:$G$206,E$6,'06_Asset_Components'!$Y$7:$Y$206,$A11)+SUMIFS('06_Asset_Components'!$AB$7:$AB$206,'06_Asset_Components'!$G$7:$G$206,E$6,'06_Asset_Components'!$AA$7:$AA$206,$A11)+SUMIFS('06_Asset_Components'!$AD$7:$AD$206,'06_Asset_Components'!$G$7:$G$206,E$6,'06_Asset_Components'!$AC$7:$AC$206,$A11)</f>
        <v>0</v>
      </c>
      <c r="F11" s="17">
        <f>SUMIFS('06_Asset_Components'!$Z$7:$Z$206,'06_Asset_Components'!$G$7:$G$206,F$6,'06_Asset_Components'!$Y$7:$Y$206,$A11)+SUMIFS('06_Asset_Components'!$AB$7:$AB$206,'06_Asset_Components'!$G$7:$G$206,F$6,'06_Asset_Components'!$AA$7:$AA$206,$A11)+SUMIFS('06_Asset_Components'!$AD$7:$AD$206,'06_Asset_Components'!$G$7:$G$206,F$6,'06_Asset_Components'!$AC$7:$AC$206,$A11)</f>
        <v>0</v>
      </c>
      <c r="G11" s="17">
        <f>SUMIFS('06_Asset_Components'!$Z$7:$Z$206,'06_Asset_Components'!$G$7:$G$206,G$6,'06_Asset_Components'!$Y$7:$Y$206,$A11)+SUMIFS('06_Asset_Components'!$AB$7:$AB$206,'06_Asset_Components'!$G$7:$G$206,G$6,'06_Asset_Components'!$AA$7:$AA$206,$A11)+SUMIFS('06_Asset_Components'!$AD$7:$AD$206,'06_Asset_Components'!$G$7:$G$206,G$6,'06_Asset_Components'!$AC$7:$AC$206,$A11)</f>
        <v>0</v>
      </c>
      <c r="H11" s="17">
        <f>SUMIFS('06_Asset_Components'!$Z$7:$Z$206,'06_Asset_Components'!$G$7:$G$206,H$6,'06_Asset_Components'!$Y$7:$Y$206,$A11)+SUMIFS('06_Asset_Components'!$AB$7:$AB$206,'06_Asset_Components'!$G$7:$G$206,H$6,'06_Asset_Components'!$AA$7:$AA$206,$A11)+SUMIFS('06_Asset_Components'!$AD$7:$AD$206,'06_Asset_Components'!$G$7:$G$206,H$6,'06_Asset_Components'!$AC$7:$AC$206,$A11)</f>
        <v>0</v>
      </c>
      <c r="I11" s="17">
        <f>SUMIFS('06_Asset_Components'!$Z$7:$Z$206,'06_Asset_Components'!$G$7:$G$206,I$6,'06_Asset_Components'!$Y$7:$Y$206,$A11)+SUMIFS('06_Asset_Components'!$AB$7:$AB$206,'06_Asset_Components'!$G$7:$G$206,I$6,'06_Asset_Components'!$AA$7:$AA$206,$A11)+SUMIFS('06_Asset_Components'!$AD$7:$AD$206,'06_Asset_Components'!$G$7:$G$206,I$6,'06_Asset_Components'!$AC$7:$AC$206,$A11)</f>
        <v>0</v>
      </c>
      <c r="J11" s="17">
        <f>SUMIFS('06_Asset_Components'!$Z$7:$Z$206,'06_Asset_Components'!$G$7:$G$206,J$6,'06_Asset_Components'!$Y$7:$Y$206,$A11)+SUMIFS('06_Asset_Components'!$AB$7:$AB$206,'06_Asset_Components'!$G$7:$G$206,J$6,'06_Asset_Components'!$AA$7:$AA$206,$A11)+SUMIFS('06_Asset_Components'!$AD$7:$AD$206,'06_Asset_Components'!$G$7:$G$206,J$6,'06_Asset_Components'!$AC$7:$AC$206,$A11)</f>
        <v>0</v>
      </c>
      <c r="K11" s="17">
        <f>SUMIFS('06_Asset_Components'!$Z$7:$Z$206,'06_Asset_Components'!$G$7:$G$206,K$6,'06_Asset_Components'!$Y$7:$Y$206,$A11)+SUMIFS('06_Asset_Components'!$AB$7:$AB$206,'06_Asset_Components'!$G$7:$G$206,K$6,'06_Asset_Components'!$AA$7:$AA$206,$A11)+SUMIFS('06_Asset_Components'!$AD$7:$AD$206,'06_Asset_Components'!$G$7:$G$206,K$6,'06_Asset_Components'!$AC$7:$AC$206,$A11)</f>
        <v>0</v>
      </c>
      <c r="L11" s="17">
        <f>SUMIFS('06_Asset_Components'!$Z$7:$Z$206,'06_Asset_Components'!$G$7:$G$206,L$6,'06_Asset_Components'!$Y$7:$Y$206,$A11)+SUMIFS('06_Asset_Components'!$AB$7:$AB$206,'06_Asset_Components'!$G$7:$G$206,L$6,'06_Asset_Components'!$AA$7:$AA$206,$A11)+SUMIFS('06_Asset_Components'!$AD$7:$AD$206,'06_Asset_Components'!$G$7:$G$206,L$6,'06_Asset_Components'!$AC$7:$AC$206,$A11)</f>
        <v>0</v>
      </c>
      <c r="M11" s="17">
        <f>SUMIFS('06_Asset_Components'!$Z$7:$Z$206,'06_Asset_Components'!$G$7:$G$206,M$6,'06_Asset_Components'!$Y$7:$Y$206,$A11)+SUMIFS('06_Asset_Components'!$AB$7:$AB$206,'06_Asset_Components'!$G$7:$G$206,M$6,'06_Asset_Components'!$AA$7:$AA$206,$A11)+SUMIFS('06_Asset_Components'!$AD$7:$AD$206,'06_Asset_Components'!$G$7:$G$206,M$6,'06_Asset_Components'!$AC$7:$AC$206,$A11)</f>
        <v>0</v>
      </c>
      <c r="N11" s="17">
        <f>SUMIFS('06_Asset_Components'!$Z$7:$Z$206,'06_Asset_Components'!$G$7:$G$206,N$6,'06_Asset_Components'!$Y$7:$Y$206,$A11)+SUMIFS('06_Asset_Components'!$AB$7:$AB$206,'06_Asset_Components'!$G$7:$G$206,N$6,'06_Asset_Components'!$AA$7:$AA$206,$A11)+SUMIFS('06_Asset_Components'!$AD$7:$AD$206,'06_Asset_Components'!$G$7:$G$206,N$6,'06_Asset_Components'!$AC$7:$AC$206,$A11)</f>
        <v>0</v>
      </c>
      <c r="O11" s="17">
        <f>SUMIFS('06_Asset_Components'!$Z$7:$Z$206,'06_Asset_Components'!$G$7:$G$206,O$6,'06_Asset_Components'!$Y$7:$Y$206,$A11)+SUMIFS('06_Asset_Components'!$AB$7:$AB$206,'06_Asset_Components'!$G$7:$G$206,O$6,'06_Asset_Components'!$AA$7:$AA$206,$A11)+SUMIFS('06_Asset_Components'!$AD$7:$AD$206,'06_Asset_Components'!$G$7:$G$206,O$6,'06_Asset_Components'!$AC$7:$AC$206,$A11)</f>
        <v>0</v>
      </c>
      <c r="P11" s="17">
        <f t="shared" si="0"/>
        <v>0</v>
      </c>
      <c r="Q11" s="17">
        <f>SUM($P$7:P11)</f>
        <v>0</v>
      </c>
    </row>
    <row r="12" spans="1:17">
      <c r="A12" s="11">
        <f>'01_Setup'!B5+5</f>
        <v>2031</v>
      </c>
      <c r="B12" s="17">
        <f>SUMIFS('06_Asset_Components'!$Z$7:$Z$206,'06_Asset_Components'!$G$7:$G$206,B$6,'06_Asset_Components'!$Y$7:$Y$206,$A12)+SUMIFS('06_Asset_Components'!$AB$7:$AB$206,'06_Asset_Components'!$G$7:$G$206,B$6,'06_Asset_Components'!$AA$7:$AA$206,$A12)+SUMIFS('06_Asset_Components'!$AD$7:$AD$206,'06_Asset_Components'!$G$7:$G$206,B$6,'06_Asset_Components'!$AC$7:$AC$206,$A12)</f>
        <v>0</v>
      </c>
      <c r="C12" s="17">
        <f>SUMIFS('06_Asset_Components'!$Z$7:$Z$206,'06_Asset_Components'!$G$7:$G$206,C$6,'06_Asset_Components'!$Y$7:$Y$206,$A12)+SUMIFS('06_Asset_Components'!$AB$7:$AB$206,'06_Asset_Components'!$G$7:$G$206,C$6,'06_Asset_Components'!$AA$7:$AA$206,$A12)+SUMIFS('06_Asset_Components'!$AD$7:$AD$206,'06_Asset_Components'!$G$7:$G$206,C$6,'06_Asset_Components'!$AC$7:$AC$206,$A12)</f>
        <v>0</v>
      </c>
      <c r="D12" s="17">
        <f>SUMIFS('06_Asset_Components'!$Z$7:$Z$206,'06_Asset_Components'!$G$7:$G$206,D$6,'06_Asset_Components'!$Y$7:$Y$206,$A12)+SUMIFS('06_Asset_Components'!$AB$7:$AB$206,'06_Asset_Components'!$G$7:$G$206,D$6,'06_Asset_Components'!$AA$7:$AA$206,$A12)+SUMIFS('06_Asset_Components'!$AD$7:$AD$206,'06_Asset_Components'!$G$7:$G$206,D$6,'06_Asset_Components'!$AC$7:$AC$206,$A12)</f>
        <v>0</v>
      </c>
      <c r="E12" s="17">
        <f>SUMIFS('06_Asset_Components'!$Z$7:$Z$206,'06_Asset_Components'!$G$7:$G$206,E$6,'06_Asset_Components'!$Y$7:$Y$206,$A12)+SUMIFS('06_Asset_Components'!$AB$7:$AB$206,'06_Asset_Components'!$G$7:$G$206,E$6,'06_Asset_Components'!$AA$7:$AA$206,$A12)+SUMIFS('06_Asset_Components'!$AD$7:$AD$206,'06_Asset_Components'!$G$7:$G$206,E$6,'06_Asset_Components'!$AC$7:$AC$206,$A12)</f>
        <v>0</v>
      </c>
      <c r="F12" s="17">
        <f>SUMIFS('06_Asset_Components'!$Z$7:$Z$206,'06_Asset_Components'!$G$7:$G$206,F$6,'06_Asset_Components'!$Y$7:$Y$206,$A12)+SUMIFS('06_Asset_Components'!$AB$7:$AB$206,'06_Asset_Components'!$G$7:$G$206,F$6,'06_Asset_Components'!$AA$7:$AA$206,$A12)+SUMIFS('06_Asset_Components'!$AD$7:$AD$206,'06_Asset_Components'!$G$7:$G$206,F$6,'06_Asset_Components'!$AC$7:$AC$206,$A12)</f>
        <v>0</v>
      </c>
      <c r="G12" s="17">
        <f>SUMIFS('06_Asset_Components'!$Z$7:$Z$206,'06_Asset_Components'!$G$7:$G$206,G$6,'06_Asset_Components'!$Y$7:$Y$206,$A12)+SUMIFS('06_Asset_Components'!$AB$7:$AB$206,'06_Asset_Components'!$G$7:$G$206,G$6,'06_Asset_Components'!$AA$7:$AA$206,$A12)+SUMIFS('06_Asset_Components'!$AD$7:$AD$206,'06_Asset_Components'!$G$7:$G$206,G$6,'06_Asset_Components'!$AC$7:$AC$206,$A12)</f>
        <v>0</v>
      </c>
      <c r="H12" s="17">
        <f>SUMIFS('06_Asset_Components'!$Z$7:$Z$206,'06_Asset_Components'!$G$7:$G$206,H$6,'06_Asset_Components'!$Y$7:$Y$206,$A12)+SUMIFS('06_Asset_Components'!$AB$7:$AB$206,'06_Asset_Components'!$G$7:$G$206,H$6,'06_Asset_Components'!$AA$7:$AA$206,$A12)+SUMIFS('06_Asset_Components'!$AD$7:$AD$206,'06_Asset_Components'!$G$7:$G$206,H$6,'06_Asset_Components'!$AC$7:$AC$206,$A12)</f>
        <v>0</v>
      </c>
      <c r="I12" s="17">
        <f>SUMIFS('06_Asset_Components'!$Z$7:$Z$206,'06_Asset_Components'!$G$7:$G$206,I$6,'06_Asset_Components'!$Y$7:$Y$206,$A12)+SUMIFS('06_Asset_Components'!$AB$7:$AB$206,'06_Asset_Components'!$G$7:$G$206,I$6,'06_Asset_Components'!$AA$7:$AA$206,$A12)+SUMIFS('06_Asset_Components'!$AD$7:$AD$206,'06_Asset_Components'!$G$7:$G$206,I$6,'06_Asset_Components'!$AC$7:$AC$206,$A12)</f>
        <v>0</v>
      </c>
      <c r="J12" s="17">
        <f>SUMIFS('06_Asset_Components'!$Z$7:$Z$206,'06_Asset_Components'!$G$7:$G$206,J$6,'06_Asset_Components'!$Y$7:$Y$206,$A12)+SUMIFS('06_Asset_Components'!$AB$7:$AB$206,'06_Asset_Components'!$G$7:$G$206,J$6,'06_Asset_Components'!$AA$7:$AA$206,$A12)+SUMIFS('06_Asset_Components'!$AD$7:$AD$206,'06_Asset_Components'!$G$7:$G$206,J$6,'06_Asset_Components'!$AC$7:$AC$206,$A12)</f>
        <v>0</v>
      </c>
      <c r="K12" s="17">
        <f>SUMIFS('06_Asset_Components'!$Z$7:$Z$206,'06_Asset_Components'!$G$7:$G$206,K$6,'06_Asset_Components'!$Y$7:$Y$206,$A12)+SUMIFS('06_Asset_Components'!$AB$7:$AB$206,'06_Asset_Components'!$G$7:$G$206,K$6,'06_Asset_Components'!$AA$7:$AA$206,$A12)+SUMIFS('06_Asset_Components'!$AD$7:$AD$206,'06_Asset_Components'!$G$7:$G$206,K$6,'06_Asset_Components'!$AC$7:$AC$206,$A12)</f>
        <v>0</v>
      </c>
      <c r="L12" s="17">
        <f>SUMIFS('06_Asset_Components'!$Z$7:$Z$206,'06_Asset_Components'!$G$7:$G$206,L$6,'06_Asset_Components'!$Y$7:$Y$206,$A12)+SUMIFS('06_Asset_Components'!$AB$7:$AB$206,'06_Asset_Components'!$G$7:$G$206,L$6,'06_Asset_Components'!$AA$7:$AA$206,$A12)+SUMIFS('06_Asset_Components'!$AD$7:$AD$206,'06_Asset_Components'!$G$7:$G$206,L$6,'06_Asset_Components'!$AC$7:$AC$206,$A12)</f>
        <v>0</v>
      </c>
      <c r="M12" s="17">
        <f>SUMIFS('06_Asset_Components'!$Z$7:$Z$206,'06_Asset_Components'!$G$7:$G$206,M$6,'06_Asset_Components'!$Y$7:$Y$206,$A12)+SUMIFS('06_Asset_Components'!$AB$7:$AB$206,'06_Asset_Components'!$G$7:$G$206,M$6,'06_Asset_Components'!$AA$7:$AA$206,$A12)+SUMIFS('06_Asset_Components'!$AD$7:$AD$206,'06_Asset_Components'!$G$7:$G$206,M$6,'06_Asset_Components'!$AC$7:$AC$206,$A12)</f>
        <v>0</v>
      </c>
      <c r="N12" s="17">
        <f>SUMIFS('06_Asset_Components'!$Z$7:$Z$206,'06_Asset_Components'!$G$7:$G$206,N$6,'06_Asset_Components'!$Y$7:$Y$206,$A12)+SUMIFS('06_Asset_Components'!$AB$7:$AB$206,'06_Asset_Components'!$G$7:$G$206,N$6,'06_Asset_Components'!$AA$7:$AA$206,$A12)+SUMIFS('06_Asset_Components'!$AD$7:$AD$206,'06_Asset_Components'!$G$7:$G$206,N$6,'06_Asset_Components'!$AC$7:$AC$206,$A12)</f>
        <v>0</v>
      </c>
      <c r="O12" s="17">
        <f>SUMIFS('06_Asset_Components'!$Z$7:$Z$206,'06_Asset_Components'!$G$7:$G$206,O$6,'06_Asset_Components'!$Y$7:$Y$206,$A12)+SUMIFS('06_Asset_Components'!$AB$7:$AB$206,'06_Asset_Components'!$G$7:$G$206,O$6,'06_Asset_Components'!$AA$7:$AA$206,$A12)+SUMIFS('06_Asset_Components'!$AD$7:$AD$206,'06_Asset_Components'!$G$7:$G$206,O$6,'06_Asset_Components'!$AC$7:$AC$206,$A12)</f>
        <v>0</v>
      </c>
      <c r="P12" s="17">
        <f t="shared" si="0"/>
        <v>0</v>
      </c>
      <c r="Q12" s="17">
        <f>SUM($P$7:P12)</f>
        <v>0</v>
      </c>
    </row>
    <row r="13" spans="1:17">
      <c r="A13" s="11">
        <f>'01_Setup'!B5+6</f>
        <v>2032</v>
      </c>
      <c r="B13" s="17">
        <f>SUMIFS('06_Asset_Components'!$Z$7:$Z$206,'06_Asset_Components'!$G$7:$G$206,B$6,'06_Asset_Components'!$Y$7:$Y$206,$A13)+SUMIFS('06_Asset_Components'!$AB$7:$AB$206,'06_Asset_Components'!$G$7:$G$206,B$6,'06_Asset_Components'!$AA$7:$AA$206,$A13)+SUMIFS('06_Asset_Components'!$AD$7:$AD$206,'06_Asset_Components'!$G$7:$G$206,B$6,'06_Asset_Components'!$AC$7:$AC$206,$A13)</f>
        <v>0</v>
      </c>
      <c r="C13" s="17">
        <f>SUMIFS('06_Asset_Components'!$Z$7:$Z$206,'06_Asset_Components'!$G$7:$G$206,C$6,'06_Asset_Components'!$Y$7:$Y$206,$A13)+SUMIFS('06_Asset_Components'!$AB$7:$AB$206,'06_Asset_Components'!$G$7:$G$206,C$6,'06_Asset_Components'!$AA$7:$AA$206,$A13)+SUMIFS('06_Asset_Components'!$AD$7:$AD$206,'06_Asset_Components'!$G$7:$G$206,C$6,'06_Asset_Components'!$AC$7:$AC$206,$A13)</f>
        <v>0</v>
      </c>
      <c r="D13" s="17">
        <f>SUMIFS('06_Asset_Components'!$Z$7:$Z$206,'06_Asset_Components'!$G$7:$G$206,D$6,'06_Asset_Components'!$Y$7:$Y$206,$A13)+SUMIFS('06_Asset_Components'!$AB$7:$AB$206,'06_Asset_Components'!$G$7:$G$206,D$6,'06_Asset_Components'!$AA$7:$AA$206,$A13)+SUMIFS('06_Asset_Components'!$AD$7:$AD$206,'06_Asset_Components'!$G$7:$G$206,D$6,'06_Asset_Components'!$AC$7:$AC$206,$A13)</f>
        <v>0</v>
      </c>
      <c r="E13" s="17">
        <f>SUMIFS('06_Asset_Components'!$Z$7:$Z$206,'06_Asset_Components'!$G$7:$G$206,E$6,'06_Asset_Components'!$Y$7:$Y$206,$A13)+SUMIFS('06_Asset_Components'!$AB$7:$AB$206,'06_Asset_Components'!$G$7:$G$206,E$6,'06_Asset_Components'!$AA$7:$AA$206,$A13)+SUMIFS('06_Asset_Components'!$AD$7:$AD$206,'06_Asset_Components'!$G$7:$G$206,E$6,'06_Asset_Components'!$AC$7:$AC$206,$A13)</f>
        <v>0</v>
      </c>
      <c r="F13" s="17">
        <f>SUMIFS('06_Asset_Components'!$Z$7:$Z$206,'06_Asset_Components'!$G$7:$G$206,F$6,'06_Asset_Components'!$Y$7:$Y$206,$A13)+SUMIFS('06_Asset_Components'!$AB$7:$AB$206,'06_Asset_Components'!$G$7:$G$206,F$6,'06_Asset_Components'!$AA$7:$AA$206,$A13)+SUMIFS('06_Asset_Components'!$AD$7:$AD$206,'06_Asset_Components'!$G$7:$G$206,F$6,'06_Asset_Components'!$AC$7:$AC$206,$A13)</f>
        <v>0</v>
      </c>
      <c r="G13" s="17">
        <f>SUMIFS('06_Asset_Components'!$Z$7:$Z$206,'06_Asset_Components'!$G$7:$G$206,G$6,'06_Asset_Components'!$Y$7:$Y$206,$A13)+SUMIFS('06_Asset_Components'!$AB$7:$AB$206,'06_Asset_Components'!$G$7:$G$206,G$6,'06_Asset_Components'!$AA$7:$AA$206,$A13)+SUMIFS('06_Asset_Components'!$AD$7:$AD$206,'06_Asset_Components'!$G$7:$G$206,G$6,'06_Asset_Components'!$AC$7:$AC$206,$A13)</f>
        <v>0</v>
      </c>
      <c r="H13" s="17">
        <f>SUMIFS('06_Asset_Components'!$Z$7:$Z$206,'06_Asset_Components'!$G$7:$G$206,H$6,'06_Asset_Components'!$Y$7:$Y$206,$A13)+SUMIFS('06_Asset_Components'!$AB$7:$AB$206,'06_Asset_Components'!$G$7:$G$206,H$6,'06_Asset_Components'!$AA$7:$AA$206,$A13)+SUMIFS('06_Asset_Components'!$AD$7:$AD$206,'06_Asset_Components'!$G$7:$G$206,H$6,'06_Asset_Components'!$AC$7:$AC$206,$A13)</f>
        <v>0</v>
      </c>
      <c r="I13" s="17">
        <f>SUMIFS('06_Asset_Components'!$Z$7:$Z$206,'06_Asset_Components'!$G$7:$G$206,I$6,'06_Asset_Components'!$Y$7:$Y$206,$A13)+SUMIFS('06_Asset_Components'!$AB$7:$AB$206,'06_Asset_Components'!$G$7:$G$206,I$6,'06_Asset_Components'!$AA$7:$AA$206,$A13)+SUMIFS('06_Asset_Components'!$AD$7:$AD$206,'06_Asset_Components'!$G$7:$G$206,I$6,'06_Asset_Components'!$AC$7:$AC$206,$A13)</f>
        <v>0</v>
      </c>
      <c r="J13" s="17">
        <f>SUMIFS('06_Asset_Components'!$Z$7:$Z$206,'06_Asset_Components'!$G$7:$G$206,J$6,'06_Asset_Components'!$Y$7:$Y$206,$A13)+SUMIFS('06_Asset_Components'!$AB$7:$AB$206,'06_Asset_Components'!$G$7:$G$206,J$6,'06_Asset_Components'!$AA$7:$AA$206,$A13)+SUMIFS('06_Asset_Components'!$AD$7:$AD$206,'06_Asset_Components'!$G$7:$G$206,J$6,'06_Asset_Components'!$AC$7:$AC$206,$A13)</f>
        <v>0</v>
      </c>
      <c r="K13" s="17">
        <f>SUMIFS('06_Asset_Components'!$Z$7:$Z$206,'06_Asset_Components'!$G$7:$G$206,K$6,'06_Asset_Components'!$Y$7:$Y$206,$A13)+SUMIFS('06_Asset_Components'!$AB$7:$AB$206,'06_Asset_Components'!$G$7:$G$206,K$6,'06_Asset_Components'!$AA$7:$AA$206,$A13)+SUMIFS('06_Asset_Components'!$AD$7:$AD$206,'06_Asset_Components'!$G$7:$G$206,K$6,'06_Asset_Components'!$AC$7:$AC$206,$A13)</f>
        <v>0</v>
      </c>
      <c r="L13" s="17">
        <f>SUMIFS('06_Asset_Components'!$Z$7:$Z$206,'06_Asset_Components'!$G$7:$G$206,L$6,'06_Asset_Components'!$Y$7:$Y$206,$A13)+SUMIFS('06_Asset_Components'!$AB$7:$AB$206,'06_Asset_Components'!$G$7:$G$206,L$6,'06_Asset_Components'!$AA$7:$AA$206,$A13)+SUMIFS('06_Asset_Components'!$AD$7:$AD$206,'06_Asset_Components'!$G$7:$G$206,L$6,'06_Asset_Components'!$AC$7:$AC$206,$A13)</f>
        <v>0</v>
      </c>
      <c r="M13" s="17">
        <f>SUMIFS('06_Asset_Components'!$Z$7:$Z$206,'06_Asset_Components'!$G$7:$G$206,M$6,'06_Asset_Components'!$Y$7:$Y$206,$A13)+SUMIFS('06_Asset_Components'!$AB$7:$AB$206,'06_Asset_Components'!$G$7:$G$206,M$6,'06_Asset_Components'!$AA$7:$AA$206,$A13)+SUMIFS('06_Asset_Components'!$AD$7:$AD$206,'06_Asset_Components'!$G$7:$G$206,M$6,'06_Asset_Components'!$AC$7:$AC$206,$A13)</f>
        <v>0</v>
      </c>
      <c r="N13" s="17">
        <f>SUMIFS('06_Asset_Components'!$Z$7:$Z$206,'06_Asset_Components'!$G$7:$G$206,N$6,'06_Asset_Components'!$Y$7:$Y$206,$A13)+SUMIFS('06_Asset_Components'!$AB$7:$AB$206,'06_Asset_Components'!$G$7:$G$206,N$6,'06_Asset_Components'!$AA$7:$AA$206,$A13)+SUMIFS('06_Asset_Components'!$AD$7:$AD$206,'06_Asset_Components'!$G$7:$G$206,N$6,'06_Asset_Components'!$AC$7:$AC$206,$A13)</f>
        <v>0</v>
      </c>
      <c r="O13" s="17">
        <f>SUMIFS('06_Asset_Components'!$Z$7:$Z$206,'06_Asset_Components'!$G$7:$G$206,O$6,'06_Asset_Components'!$Y$7:$Y$206,$A13)+SUMIFS('06_Asset_Components'!$AB$7:$AB$206,'06_Asset_Components'!$G$7:$G$206,O$6,'06_Asset_Components'!$AA$7:$AA$206,$A13)+SUMIFS('06_Asset_Components'!$AD$7:$AD$206,'06_Asset_Components'!$G$7:$G$206,O$6,'06_Asset_Components'!$AC$7:$AC$206,$A13)</f>
        <v>0</v>
      </c>
      <c r="P13" s="17">
        <f t="shared" si="0"/>
        <v>0</v>
      </c>
      <c r="Q13" s="17">
        <f>SUM($P$7:P13)</f>
        <v>0</v>
      </c>
    </row>
    <row r="14" spans="1:17">
      <c r="A14" s="11">
        <f>'01_Setup'!B5+7</f>
        <v>2033</v>
      </c>
      <c r="B14" s="17">
        <f>SUMIFS('06_Asset_Components'!$Z$7:$Z$206,'06_Asset_Components'!$G$7:$G$206,B$6,'06_Asset_Components'!$Y$7:$Y$206,$A14)+SUMIFS('06_Asset_Components'!$AB$7:$AB$206,'06_Asset_Components'!$G$7:$G$206,B$6,'06_Asset_Components'!$AA$7:$AA$206,$A14)+SUMIFS('06_Asset_Components'!$AD$7:$AD$206,'06_Asset_Components'!$G$7:$G$206,B$6,'06_Asset_Components'!$AC$7:$AC$206,$A14)</f>
        <v>0</v>
      </c>
      <c r="C14" s="17">
        <f>SUMIFS('06_Asset_Components'!$Z$7:$Z$206,'06_Asset_Components'!$G$7:$G$206,C$6,'06_Asset_Components'!$Y$7:$Y$206,$A14)+SUMIFS('06_Asset_Components'!$AB$7:$AB$206,'06_Asset_Components'!$G$7:$G$206,C$6,'06_Asset_Components'!$AA$7:$AA$206,$A14)+SUMIFS('06_Asset_Components'!$AD$7:$AD$206,'06_Asset_Components'!$G$7:$G$206,C$6,'06_Asset_Components'!$AC$7:$AC$206,$A14)</f>
        <v>0</v>
      </c>
      <c r="D14" s="17">
        <f>SUMIFS('06_Asset_Components'!$Z$7:$Z$206,'06_Asset_Components'!$G$7:$G$206,D$6,'06_Asset_Components'!$Y$7:$Y$206,$A14)+SUMIFS('06_Asset_Components'!$AB$7:$AB$206,'06_Asset_Components'!$G$7:$G$206,D$6,'06_Asset_Components'!$AA$7:$AA$206,$A14)+SUMIFS('06_Asset_Components'!$AD$7:$AD$206,'06_Asset_Components'!$G$7:$G$206,D$6,'06_Asset_Components'!$AC$7:$AC$206,$A14)</f>
        <v>0</v>
      </c>
      <c r="E14" s="17">
        <f>SUMIFS('06_Asset_Components'!$Z$7:$Z$206,'06_Asset_Components'!$G$7:$G$206,E$6,'06_Asset_Components'!$Y$7:$Y$206,$A14)+SUMIFS('06_Asset_Components'!$AB$7:$AB$206,'06_Asset_Components'!$G$7:$G$206,E$6,'06_Asset_Components'!$AA$7:$AA$206,$A14)+SUMIFS('06_Asset_Components'!$AD$7:$AD$206,'06_Asset_Components'!$G$7:$G$206,E$6,'06_Asset_Components'!$AC$7:$AC$206,$A14)</f>
        <v>0</v>
      </c>
      <c r="F14" s="17">
        <f>SUMIFS('06_Asset_Components'!$Z$7:$Z$206,'06_Asset_Components'!$G$7:$G$206,F$6,'06_Asset_Components'!$Y$7:$Y$206,$A14)+SUMIFS('06_Asset_Components'!$AB$7:$AB$206,'06_Asset_Components'!$G$7:$G$206,F$6,'06_Asset_Components'!$AA$7:$AA$206,$A14)+SUMIFS('06_Asset_Components'!$AD$7:$AD$206,'06_Asset_Components'!$G$7:$G$206,F$6,'06_Asset_Components'!$AC$7:$AC$206,$A14)</f>
        <v>0</v>
      </c>
      <c r="G14" s="17">
        <f>SUMIFS('06_Asset_Components'!$Z$7:$Z$206,'06_Asset_Components'!$G$7:$G$206,G$6,'06_Asset_Components'!$Y$7:$Y$206,$A14)+SUMIFS('06_Asset_Components'!$AB$7:$AB$206,'06_Asset_Components'!$G$7:$G$206,G$6,'06_Asset_Components'!$AA$7:$AA$206,$A14)+SUMIFS('06_Asset_Components'!$AD$7:$AD$206,'06_Asset_Components'!$G$7:$G$206,G$6,'06_Asset_Components'!$AC$7:$AC$206,$A14)</f>
        <v>0</v>
      </c>
      <c r="H14" s="17">
        <f>SUMIFS('06_Asset_Components'!$Z$7:$Z$206,'06_Asset_Components'!$G$7:$G$206,H$6,'06_Asset_Components'!$Y$7:$Y$206,$A14)+SUMIFS('06_Asset_Components'!$AB$7:$AB$206,'06_Asset_Components'!$G$7:$G$206,H$6,'06_Asset_Components'!$AA$7:$AA$206,$A14)+SUMIFS('06_Asset_Components'!$AD$7:$AD$206,'06_Asset_Components'!$G$7:$G$206,H$6,'06_Asset_Components'!$AC$7:$AC$206,$A14)</f>
        <v>0</v>
      </c>
      <c r="I14" s="17">
        <f>SUMIFS('06_Asset_Components'!$Z$7:$Z$206,'06_Asset_Components'!$G$7:$G$206,I$6,'06_Asset_Components'!$Y$7:$Y$206,$A14)+SUMIFS('06_Asset_Components'!$AB$7:$AB$206,'06_Asset_Components'!$G$7:$G$206,I$6,'06_Asset_Components'!$AA$7:$AA$206,$A14)+SUMIFS('06_Asset_Components'!$AD$7:$AD$206,'06_Asset_Components'!$G$7:$G$206,I$6,'06_Asset_Components'!$AC$7:$AC$206,$A14)</f>
        <v>0</v>
      </c>
      <c r="J14" s="17">
        <f>SUMIFS('06_Asset_Components'!$Z$7:$Z$206,'06_Asset_Components'!$G$7:$G$206,J$6,'06_Asset_Components'!$Y$7:$Y$206,$A14)+SUMIFS('06_Asset_Components'!$AB$7:$AB$206,'06_Asset_Components'!$G$7:$G$206,J$6,'06_Asset_Components'!$AA$7:$AA$206,$A14)+SUMIFS('06_Asset_Components'!$AD$7:$AD$206,'06_Asset_Components'!$G$7:$G$206,J$6,'06_Asset_Components'!$AC$7:$AC$206,$A14)</f>
        <v>0</v>
      </c>
      <c r="K14" s="17">
        <f>SUMIFS('06_Asset_Components'!$Z$7:$Z$206,'06_Asset_Components'!$G$7:$G$206,K$6,'06_Asset_Components'!$Y$7:$Y$206,$A14)+SUMIFS('06_Asset_Components'!$AB$7:$AB$206,'06_Asset_Components'!$G$7:$G$206,K$6,'06_Asset_Components'!$AA$7:$AA$206,$A14)+SUMIFS('06_Asset_Components'!$AD$7:$AD$206,'06_Asset_Components'!$G$7:$G$206,K$6,'06_Asset_Components'!$AC$7:$AC$206,$A14)</f>
        <v>0</v>
      </c>
      <c r="L14" s="17">
        <f>SUMIFS('06_Asset_Components'!$Z$7:$Z$206,'06_Asset_Components'!$G$7:$G$206,L$6,'06_Asset_Components'!$Y$7:$Y$206,$A14)+SUMIFS('06_Asset_Components'!$AB$7:$AB$206,'06_Asset_Components'!$G$7:$G$206,L$6,'06_Asset_Components'!$AA$7:$AA$206,$A14)+SUMIFS('06_Asset_Components'!$AD$7:$AD$206,'06_Asset_Components'!$G$7:$G$206,L$6,'06_Asset_Components'!$AC$7:$AC$206,$A14)</f>
        <v>0</v>
      </c>
      <c r="M14" s="17">
        <f>SUMIFS('06_Asset_Components'!$Z$7:$Z$206,'06_Asset_Components'!$G$7:$G$206,M$6,'06_Asset_Components'!$Y$7:$Y$206,$A14)+SUMIFS('06_Asset_Components'!$AB$7:$AB$206,'06_Asset_Components'!$G$7:$G$206,M$6,'06_Asset_Components'!$AA$7:$AA$206,$A14)+SUMIFS('06_Asset_Components'!$AD$7:$AD$206,'06_Asset_Components'!$G$7:$G$206,M$6,'06_Asset_Components'!$AC$7:$AC$206,$A14)</f>
        <v>0</v>
      </c>
      <c r="N14" s="17">
        <f>SUMIFS('06_Asset_Components'!$Z$7:$Z$206,'06_Asset_Components'!$G$7:$G$206,N$6,'06_Asset_Components'!$Y$7:$Y$206,$A14)+SUMIFS('06_Asset_Components'!$AB$7:$AB$206,'06_Asset_Components'!$G$7:$G$206,N$6,'06_Asset_Components'!$AA$7:$AA$206,$A14)+SUMIFS('06_Asset_Components'!$AD$7:$AD$206,'06_Asset_Components'!$G$7:$G$206,N$6,'06_Asset_Components'!$AC$7:$AC$206,$A14)</f>
        <v>0</v>
      </c>
      <c r="O14" s="17">
        <f>SUMIFS('06_Asset_Components'!$Z$7:$Z$206,'06_Asset_Components'!$G$7:$G$206,O$6,'06_Asset_Components'!$Y$7:$Y$206,$A14)+SUMIFS('06_Asset_Components'!$AB$7:$AB$206,'06_Asset_Components'!$G$7:$G$206,O$6,'06_Asset_Components'!$AA$7:$AA$206,$A14)+SUMIFS('06_Asset_Components'!$AD$7:$AD$206,'06_Asset_Components'!$G$7:$G$206,O$6,'06_Asset_Components'!$AC$7:$AC$206,$A14)</f>
        <v>0</v>
      </c>
      <c r="P14" s="17">
        <f t="shared" si="0"/>
        <v>0</v>
      </c>
      <c r="Q14" s="17">
        <f>SUM($P$7:P14)</f>
        <v>0</v>
      </c>
    </row>
    <row r="15" spans="1:17">
      <c r="A15" s="11">
        <f>'01_Setup'!B5+8</f>
        <v>2034</v>
      </c>
      <c r="B15" s="17">
        <f>SUMIFS('06_Asset_Components'!$Z$7:$Z$206,'06_Asset_Components'!$G$7:$G$206,B$6,'06_Asset_Components'!$Y$7:$Y$206,$A15)+SUMIFS('06_Asset_Components'!$AB$7:$AB$206,'06_Asset_Components'!$G$7:$G$206,B$6,'06_Asset_Components'!$AA$7:$AA$206,$A15)+SUMIFS('06_Asset_Components'!$AD$7:$AD$206,'06_Asset_Components'!$G$7:$G$206,B$6,'06_Asset_Components'!$AC$7:$AC$206,$A15)</f>
        <v>0</v>
      </c>
      <c r="C15" s="17">
        <f>SUMIFS('06_Asset_Components'!$Z$7:$Z$206,'06_Asset_Components'!$G$7:$G$206,C$6,'06_Asset_Components'!$Y$7:$Y$206,$A15)+SUMIFS('06_Asset_Components'!$AB$7:$AB$206,'06_Asset_Components'!$G$7:$G$206,C$6,'06_Asset_Components'!$AA$7:$AA$206,$A15)+SUMIFS('06_Asset_Components'!$AD$7:$AD$206,'06_Asset_Components'!$G$7:$G$206,C$6,'06_Asset_Components'!$AC$7:$AC$206,$A15)</f>
        <v>0</v>
      </c>
      <c r="D15" s="17">
        <f>SUMIFS('06_Asset_Components'!$Z$7:$Z$206,'06_Asset_Components'!$G$7:$G$206,D$6,'06_Asset_Components'!$Y$7:$Y$206,$A15)+SUMIFS('06_Asset_Components'!$AB$7:$AB$206,'06_Asset_Components'!$G$7:$G$206,D$6,'06_Asset_Components'!$AA$7:$AA$206,$A15)+SUMIFS('06_Asset_Components'!$AD$7:$AD$206,'06_Asset_Components'!$G$7:$G$206,D$6,'06_Asset_Components'!$AC$7:$AC$206,$A15)</f>
        <v>0</v>
      </c>
      <c r="E15" s="17">
        <f>SUMIFS('06_Asset_Components'!$Z$7:$Z$206,'06_Asset_Components'!$G$7:$G$206,E$6,'06_Asset_Components'!$Y$7:$Y$206,$A15)+SUMIFS('06_Asset_Components'!$AB$7:$AB$206,'06_Asset_Components'!$G$7:$G$206,E$6,'06_Asset_Components'!$AA$7:$AA$206,$A15)+SUMIFS('06_Asset_Components'!$AD$7:$AD$206,'06_Asset_Components'!$G$7:$G$206,E$6,'06_Asset_Components'!$AC$7:$AC$206,$A15)</f>
        <v>0</v>
      </c>
      <c r="F15" s="17">
        <f>SUMIFS('06_Asset_Components'!$Z$7:$Z$206,'06_Asset_Components'!$G$7:$G$206,F$6,'06_Asset_Components'!$Y$7:$Y$206,$A15)+SUMIFS('06_Asset_Components'!$AB$7:$AB$206,'06_Asset_Components'!$G$7:$G$206,F$6,'06_Asset_Components'!$AA$7:$AA$206,$A15)+SUMIFS('06_Asset_Components'!$AD$7:$AD$206,'06_Asset_Components'!$G$7:$G$206,F$6,'06_Asset_Components'!$AC$7:$AC$206,$A15)</f>
        <v>0</v>
      </c>
      <c r="G15" s="17">
        <f>SUMIFS('06_Asset_Components'!$Z$7:$Z$206,'06_Asset_Components'!$G$7:$G$206,G$6,'06_Asset_Components'!$Y$7:$Y$206,$A15)+SUMIFS('06_Asset_Components'!$AB$7:$AB$206,'06_Asset_Components'!$G$7:$G$206,G$6,'06_Asset_Components'!$AA$7:$AA$206,$A15)+SUMIFS('06_Asset_Components'!$AD$7:$AD$206,'06_Asset_Components'!$G$7:$G$206,G$6,'06_Asset_Components'!$AC$7:$AC$206,$A15)</f>
        <v>0</v>
      </c>
      <c r="H15" s="17">
        <f>SUMIFS('06_Asset_Components'!$Z$7:$Z$206,'06_Asset_Components'!$G$7:$G$206,H$6,'06_Asset_Components'!$Y$7:$Y$206,$A15)+SUMIFS('06_Asset_Components'!$AB$7:$AB$206,'06_Asset_Components'!$G$7:$G$206,H$6,'06_Asset_Components'!$AA$7:$AA$206,$A15)+SUMIFS('06_Asset_Components'!$AD$7:$AD$206,'06_Asset_Components'!$G$7:$G$206,H$6,'06_Asset_Components'!$AC$7:$AC$206,$A15)</f>
        <v>0</v>
      </c>
      <c r="I15" s="17">
        <f>SUMIFS('06_Asset_Components'!$Z$7:$Z$206,'06_Asset_Components'!$G$7:$G$206,I$6,'06_Asset_Components'!$Y$7:$Y$206,$A15)+SUMIFS('06_Asset_Components'!$AB$7:$AB$206,'06_Asset_Components'!$G$7:$G$206,I$6,'06_Asset_Components'!$AA$7:$AA$206,$A15)+SUMIFS('06_Asset_Components'!$AD$7:$AD$206,'06_Asset_Components'!$G$7:$G$206,I$6,'06_Asset_Components'!$AC$7:$AC$206,$A15)</f>
        <v>0</v>
      </c>
      <c r="J15" s="17">
        <f>SUMIFS('06_Asset_Components'!$Z$7:$Z$206,'06_Asset_Components'!$G$7:$G$206,J$6,'06_Asset_Components'!$Y$7:$Y$206,$A15)+SUMIFS('06_Asset_Components'!$AB$7:$AB$206,'06_Asset_Components'!$G$7:$G$206,J$6,'06_Asset_Components'!$AA$7:$AA$206,$A15)+SUMIFS('06_Asset_Components'!$AD$7:$AD$206,'06_Asset_Components'!$G$7:$G$206,J$6,'06_Asset_Components'!$AC$7:$AC$206,$A15)</f>
        <v>0</v>
      </c>
      <c r="K15" s="17">
        <f>SUMIFS('06_Asset_Components'!$Z$7:$Z$206,'06_Asset_Components'!$G$7:$G$206,K$6,'06_Asset_Components'!$Y$7:$Y$206,$A15)+SUMIFS('06_Asset_Components'!$AB$7:$AB$206,'06_Asset_Components'!$G$7:$G$206,K$6,'06_Asset_Components'!$AA$7:$AA$206,$A15)+SUMIFS('06_Asset_Components'!$AD$7:$AD$206,'06_Asset_Components'!$G$7:$G$206,K$6,'06_Asset_Components'!$AC$7:$AC$206,$A15)</f>
        <v>0</v>
      </c>
      <c r="L15" s="17">
        <f>SUMIFS('06_Asset_Components'!$Z$7:$Z$206,'06_Asset_Components'!$G$7:$G$206,L$6,'06_Asset_Components'!$Y$7:$Y$206,$A15)+SUMIFS('06_Asset_Components'!$AB$7:$AB$206,'06_Asset_Components'!$G$7:$G$206,L$6,'06_Asset_Components'!$AA$7:$AA$206,$A15)+SUMIFS('06_Asset_Components'!$AD$7:$AD$206,'06_Asset_Components'!$G$7:$G$206,L$6,'06_Asset_Components'!$AC$7:$AC$206,$A15)</f>
        <v>0</v>
      </c>
      <c r="M15" s="17">
        <f>SUMIFS('06_Asset_Components'!$Z$7:$Z$206,'06_Asset_Components'!$G$7:$G$206,M$6,'06_Asset_Components'!$Y$7:$Y$206,$A15)+SUMIFS('06_Asset_Components'!$AB$7:$AB$206,'06_Asset_Components'!$G$7:$G$206,M$6,'06_Asset_Components'!$AA$7:$AA$206,$A15)+SUMIFS('06_Asset_Components'!$AD$7:$AD$206,'06_Asset_Components'!$G$7:$G$206,M$6,'06_Asset_Components'!$AC$7:$AC$206,$A15)</f>
        <v>0</v>
      </c>
      <c r="N15" s="17">
        <f>SUMIFS('06_Asset_Components'!$Z$7:$Z$206,'06_Asset_Components'!$G$7:$G$206,N$6,'06_Asset_Components'!$Y$7:$Y$206,$A15)+SUMIFS('06_Asset_Components'!$AB$7:$AB$206,'06_Asset_Components'!$G$7:$G$206,N$6,'06_Asset_Components'!$AA$7:$AA$206,$A15)+SUMIFS('06_Asset_Components'!$AD$7:$AD$206,'06_Asset_Components'!$G$7:$G$206,N$6,'06_Asset_Components'!$AC$7:$AC$206,$A15)</f>
        <v>0</v>
      </c>
      <c r="O15" s="17">
        <f>SUMIFS('06_Asset_Components'!$Z$7:$Z$206,'06_Asset_Components'!$G$7:$G$206,O$6,'06_Asset_Components'!$Y$7:$Y$206,$A15)+SUMIFS('06_Asset_Components'!$AB$7:$AB$206,'06_Asset_Components'!$G$7:$G$206,O$6,'06_Asset_Components'!$AA$7:$AA$206,$A15)+SUMIFS('06_Asset_Components'!$AD$7:$AD$206,'06_Asset_Components'!$G$7:$G$206,O$6,'06_Asset_Components'!$AC$7:$AC$206,$A15)</f>
        <v>0</v>
      </c>
      <c r="P15" s="17">
        <f t="shared" si="0"/>
        <v>0</v>
      </c>
      <c r="Q15" s="17">
        <f>SUM($P$7:P15)</f>
        <v>0</v>
      </c>
    </row>
    <row r="16" spans="1:17">
      <c r="A16" s="11">
        <f>'01_Setup'!B5+9</f>
        <v>2035</v>
      </c>
      <c r="B16" s="17">
        <f>SUMIFS('06_Asset_Components'!$Z$7:$Z$206,'06_Asset_Components'!$G$7:$G$206,B$6,'06_Asset_Components'!$Y$7:$Y$206,$A16)+SUMIFS('06_Asset_Components'!$AB$7:$AB$206,'06_Asset_Components'!$G$7:$G$206,B$6,'06_Asset_Components'!$AA$7:$AA$206,$A16)+SUMIFS('06_Asset_Components'!$AD$7:$AD$206,'06_Asset_Components'!$G$7:$G$206,B$6,'06_Asset_Components'!$AC$7:$AC$206,$A16)</f>
        <v>0</v>
      </c>
      <c r="C16" s="17">
        <f>SUMIFS('06_Asset_Components'!$Z$7:$Z$206,'06_Asset_Components'!$G$7:$G$206,C$6,'06_Asset_Components'!$Y$7:$Y$206,$A16)+SUMIFS('06_Asset_Components'!$AB$7:$AB$206,'06_Asset_Components'!$G$7:$G$206,C$6,'06_Asset_Components'!$AA$7:$AA$206,$A16)+SUMIFS('06_Asset_Components'!$AD$7:$AD$206,'06_Asset_Components'!$G$7:$G$206,C$6,'06_Asset_Components'!$AC$7:$AC$206,$A16)</f>
        <v>0</v>
      </c>
      <c r="D16" s="17">
        <f>SUMIFS('06_Asset_Components'!$Z$7:$Z$206,'06_Asset_Components'!$G$7:$G$206,D$6,'06_Asset_Components'!$Y$7:$Y$206,$A16)+SUMIFS('06_Asset_Components'!$AB$7:$AB$206,'06_Asset_Components'!$G$7:$G$206,D$6,'06_Asset_Components'!$AA$7:$AA$206,$A16)+SUMIFS('06_Asset_Components'!$AD$7:$AD$206,'06_Asset_Components'!$G$7:$G$206,D$6,'06_Asset_Components'!$AC$7:$AC$206,$A16)</f>
        <v>0</v>
      </c>
      <c r="E16" s="17">
        <f>SUMIFS('06_Asset_Components'!$Z$7:$Z$206,'06_Asset_Components'!$G$7:$G$206,E$6,'06_Asset_Components'!$Y$7:$Y$206,$A16)+SUMIFS('06_Asset_Components'!$AB$7:$AB$206,'06_Asset_Components'!$G$7:$G$206,E$6,'06_Asset_Components'!$AA$7:$AA$206,$A16)+SUMIFS('06_Asset_Components'!$AD$7:$AD$206,'06_Asset_Components'!$G$7:$G$206,E$6,'06_Asset_Components'!$AC$7:$AC$206,$A16)</f>
        <v>0</v>
      </c>
      <c r="F16" s="17">
        <f>SUMIFS('06_Asset_Components'!$Z$7:$Z$206,'06_Asset_Components'!$G$7:$G$206,F$6,'06_Asset_Components'!$Y$7:$Y$206,$A16)+SUMIFS('06_Asset_Components'!$AB$7:$AB$206,'06_Asset_Components'!$G$7:$G$206,F$6,'06_Asset_Components'!$AA$7:$AA$206,$A16)+SUMIFS('06_Asset_Components'!$AD$7:$AD$206,'06_Asset_Components'!$G$7:$G$206,F$6,'06_Asset_Components'!$AC$7:$AC$206,$A16)</f>
        <v>0</v>
      </c>
      <c r="G16" s="17">
        <f>SUMIFS('06_Asset_Components'!$Z$7:$Z$206,'06_Asset_Components'!$G$7:$G$206,G$6,'06_Asset_Components'!$Y$7:$Y$206,$A16)+SUMIFS('06_Asset_Components'!$AB$7:$AB$206,'06_Asset_Components'!$G$7:$G$206,G$6,'06_Asset_Components'!$AA$7:$AA$206,$A16)+SUMIFS('06_Asset_Components'!$AD$7:$AD$206,'06_Asset_Components'!$G$7:$G$206,G$6,'06_Asset_Components'!$AC$7:$AC$206,$A16)</f>
        <v>0</v>
      </c>
      <c r="H16" s="17">
        <f>SUMIFS('06_Asset_Components'!$Z$7:$Z$206,'06_Asset_Components'!$G$7:$G$206,H$6,'06_Asset_Components'!$Y$7:$Y$206,$A16)+SUMIFS('06_Asset_Components'!$AB$7:$AB$206,'06_Asset_Components'!$G$7:$G$206,H$6,'06_Asset_Components'!$AA$7:$AA$206,$A16)+SUMIFS('06_Asset_Components'!$AD$7:$AD$206,'06_Asset_Components'!$G$7:$G$206,H$6,'06_Asset_Components'!$AC$7:$AC$206,$A16)</f>
        <v>0</v>
      </c>
      <c r="I16" s="17">
        <f>SUMIFS('06_Asset_Components'!$Z$7:$Z$206,'06_Asset_Components'!$G$7:$G$206,I$6,'06_Asset_Components'!$Y$7:$Y$206,$A16)+SUMIFS('06_Asset_Components'!$AB$7:$AB$206,'06_Asset_Components'!$G$7:$G$206,I$6,'06_Asset_Components'!$AA$7:$AA$206,$A16)+SUMIFS('06_Asset_Components'!$AD$7:$AD$206,'06_Asset_Components'!$G$7:$G$206,I$6,'06_Asset_Components'!$AC$7:$AC$206,$A16)</f>
        <v>0</v>
      </c>
      <c r="J16" s="17">
        <f>SUMIFS('06_Asset_Components'!$Z$7:$Z$206,'06_Asset_Components'!$G$7:$G$206,J$6,'06_Asset_Components'!$Y$7:$Y$206,$A16)+SUMIFS('06_Asset_Components'!$AB$7:$AB$206,'06_Asset_Components'!$G$7:$G$206,J$6,'06_Asset_Components'!$AA$7:$AA$206,$A16)+SUMIFS('06_Asset_Components'!$AD$7:$AD$206,'06_Asset_Components'!$G$7:$G$206,J$6,'06_Asset_Components'!$AC$7:$AC$206,$A16)</f>
        <v>0</v>
      </c>
      <c r="K16" s="17">
        <f>SUMIFS('06_Asset_Components'!$Z$7:$Z$206,'06_Asset_Components'!$G$7:$G$206,K$6,'06_Asset_Components'!$Y$7:$Y$206,$A16)+SUMIFS('06_Asset_Components'!$AB$7:$AB$206,'06_Asset_Components'!$G$7:$G$206,K$6,'06_Asset_Components'!$AA$7:$AA$206,$A16)+SUMIFS('06_Asset_Components'!$AD$7:$AD$206,'06_Asset_Components'!$G$7:$G$206,K$6,'06_Asset_Components'!$AC$7:$AC$206,$A16)</f>
        <v>0</v>
      </c>
      <c r="L16" s="17">
        <f>SUMIFS('06_Asset_Components'!$Z$7:$Z$206,'06_Asset_Components'!$G$7:$G$206,L$6,'06_Asset_Components'!$Y$7:$Y$206,$A16)+SUMIFS('06_Asset_Components'!$AB$7:$AB$206,'06_Asset_Components'!$G$7:$G$206,L$6,'06_Asset_Components'!$AA$7:$AA$206,$A16)+SUMIFS('06_Asset_Components'!$AD$7:$AD$206,'06_Asset_Components'!$G$7:$G$206,L$6,'06_Asset_Components'!$AC$7:$AC$206,$A16)</f>
        <v>0</v>
      </c>
      <c r="M16" s="17">
        <f>SUMIFS('06_Asset_Components'!$Z$7:$Z$206,'06_Asset_Components'!$G$7:$G$206,M$6,'06_Asset_Components'!$Y$7:$Y$206,$A16)+SUMIFS('06_Asset_Components'!$AB$7:$AB$206,'06_Asset_Components'!$G$7:$G$206,M$6,'06_Asset_Components'!$AA$7:$AA$206,$A16)+SUMIFS('06_Asset_Components'!$AD$7:$AD$206,'06_Asset_Components'!$G$7:$G$206,M$6,'06_Asset_Components'!$AC$7:$AC$206,$A16)</f>
        <v>0</v>
      </c>
      <c r="N16" s="17">
        <f>SUMIFS('06_Asset_Components'!$Z$7:$Z$206,'06_Asset_Components'!$G$7:$G$206,N$6,'06_Asset_Components'!$Y$7:$Y$206,$A16)+SUMIFS('06_Asset_Components'!$AB$7:$AB$206,'06_Asset_Components'!$G$7:$G$206,N$6,'06_Asset_Components'!$AA$7:$AA$206,$A16)+SUMIFS('06_Asset_Components'!$AD$7:$AD$206,'06_Asset_Components'!$G$7:$G$206,N$6,'06_Asset_Components'!$AC$7:$AC$206,$A16)</f>
        <v>0</v>
      </c>
      <c r="O16" s="17">
        <f>SUMIFS('06_Asset_Components'!$Z$7:$Z$206,'06_Asset_Components'!$G$7:$G$206,O$6,'06_Asset_Components'!$Y$7:$Y$206,$A16)+SUMIFS('06_Asset_Components'!$AB$7:$AB$206,'06_Asset_Components'!$G$7:$G$206,O$6,'06_Asset_Components'!$AA$7:$AA$206,$A16)+SUMIFS('06_Asset_Components'!$AD$7:$AD$206,'06_Asset_Components'!$G$7:$G$206,O$6,'06_Asset_Components'!$AC$7:$AC$206,$A16)</f>
        <v>0</v>
      </c>
      <c r="P16" s="17">
        <f t="shared" si="0"/>
        <v>0</v>
      </c>
      <c r="Q16" s="17">
        <f>SUM($P$7:P16)</f>
        <v>0</v>
      </c>
    </row>
    <row r="17" spans="1:17">
      <c r="A17" s="11">
        <f>'01_Setup'!B5+10</f>
        <v>2036</v>
      </c>
      <c r="B17" s="17">
        <f>SUMIFS('06_Asset_Components'!$Z$7:$Z$206,'06_Asset_Components'!$G$7:$G$206,B$6,'06_Asset_Components'!$Y$7:$Y$206,$A17)+SUMIFS('06_Asset_Components'!$AB$7:$AB$206,'06_Asset_Components'!$G$7:$G$206,B$6,'06_Asset_Components'!$AA$7:$AA$206,$A17)+SUMIFS('06_Asset_Components'!$AD$7:$AD$206,'06_Asset_Components'!$G$7:$G$206,B$6,'06_Asset_Components'!$AC$7:$AC$206,$A17)</f>
        <v>0</v>
      </c>
      <c r="C17" s="17">
        <f>SUMIFS('06_Asset_Components'!$Z$7:$Z$206,'06_Asset_Components'!$G$7:$G$206,C$6,'06_Asset_Components'!$Y$7:$Y$206,$A17)+SUMIFS('06_Asset_Components'!$AB$7:$AB$206,'06_Asset_Components'!$G$7:$G$206,C$6,'06_Asset_Components'!$AA$7:$AA$206,$A17)+SUMIFS('06_Asset_Components'!$AD$7:$AD$206,'06_Asset_Components'!$G$7:$G$206,C$6,'06_Asset_Components'!$AC$7:$AC$206,$A17)</f>
        <v>0</v>
      </c>
      <c r="D17" s="17">
        <f>SUMIFS('06_Asset_Components'!$Z$7:$Z$206,'06_Asset_Components'!$G$7:$G$206,D$6,'06_Asset_Components'!$Y$7:$Y$206,$A17)+SUMIFS('06_Asset_Components'!$AB$7:$AB$206,'06_Asset_Components'!$G$7:$G$206,D$6,'06_Asset_Components'!$AA$7:$AA$206,$A17)+SUMIFS('06_Asset_Components'!$AD$7:$AD$206,'06_Asset_Components'!$G$7:$G$206,D$6,'06_Asset_Components'!$AC$7:$AC$206,$A17)</f>
        <v>0</v>
      </c>
      <c r="E17" s="17">
        <f>SUMIFS('06_Asset_Components'!$Z$7:$Z$206,'06_Asset_Components'!$G$7:$G$206,E$6,'06_Asset_Components'!$Y$7:$Y$206,$A17)+SUMIFS('06_Asset_Components'!$AB$7:$AB$206,'06_Asset_Components'!$G$7:$G$206,E$6,'06_Asset_Components'!$AA$7:$AA$206,$A17)+SUMIFS('06_Asset_Components'!$AD$7:$AD$206,'06_Asset_Components'!$G$7:$G$206,E$6,'06_Asset_Components'!$AC$7:$AC$206,$A17)</f>
        <v>0</v>
      </c>
      <c r="F17" s="17">
        <f>SUMIFS('06_Asset_Components'!$Z$7:$Z$206,'06_Asset_Components'!$G$7:$G$206,F$6,'06_Asset_Components'!$Y$7:$Y$206,$A17)+SUMIFS('06_Asset_Components'!$AB$7:$AB$206,'06_Asset_Components'!$G$7:$G$206,F$6,'06_Asset_Components'!$AA$7:$AA$206,$A17)+SUMIFS('06_Asset_Components'!$AD$7:$AD$206,'06_Asset_Components'!$G$7:$G$206,F$6,'06_Asset_Components'!$AC$7:$AC$206,$A17)</f>
        <v>0</v>
      </c>
      <c r="G17" s="17">
        <f>SUMIFS('06_Asset_Components'!$Z$7:$Z$206,'06_Asset_Components'!$G$7:$G$206,G$6,'06_Asset_Components'!$Y$7:$Y$206,$A17)+SUMIFS('06_Asset_Components'!$AB$7:$AB$206,'06_Asset_Components'!$G$7:$G$206,G$6,'06_Asset_Components'!$AA$7:$AA$206,$A17)+SUMIFS('06_Asset_Components'!$AD$7:$AD$206,'06_Asset_Components'!$G$7:$G$206,G$6,'06_Asset_Components'!$AC$7:$AC$206,$A17)</f>
        <v>0</v>
      </c>
      <c r="H17" s="17">
        <f>SUMIFS('06_Asset_Components'!$Z$7:$Z$206,'06_Asset_Components'!$G$7:$G$206,H$6,'06_Asset_Components'!$Y$7:$Y$206,$A17)+SUMIFS('06_Asset_Components'!$AB$7:$AB$206,'06_Asset_Components'!$G$7:$G$206,H$6,'06_Asset_Components'!$AA$7:$AA$206,$A17)+SUMIFS('06_Asset_Components'!$AD$7:$AD$206,'06_Asset_Components'!$G$7:$G$206,H$6,'06_Asset_Components'!$AC$7:$AC$206,$A17)</f>
        <v>0</v>
      </c>
      <c r="I17" s="17">
        <f>SUMIFS('06_Asset_Components'!$Z$7:$Z$206,'06_Asset_Components'!$G$7:$G$206,I$6,'06_Asset_Components'!$Y$7:$Y$206,$A17)+SUMIFS('06_Asset_Components'!$AB$7:$AB$206,'06_Asset_Components'!$G$7:$G$206,I$6,'06_Asset_Components'!$AA$7:$AA$206,$A17)+SUMIFS('06_Asset_Components'!$AD$7:$AD$206,'06_Asset_Components'!$G$7:$G$206,I$6,'06_Asset_Components'!$AC$7:$AC$206,$A17)</f>
        <v>0</v>
      </c>
      <c r="J17" s="17">
        <f>SUMIFS('06_Asset_Components'!$Z$7:$Z$206,'06_Asset_Components'!$G$7:$G$206,J$6,'06_Asset_Components'!$Y$7:$Y$206,$A17)+SUMIFS('06_Asset_Components'!$AB$7:$AB$206,'06_Asset_Components'!$G$7:$G$206,J$6,'06_Asset_Components'!$AA$7:$AA$206,$A17)+SUMIFS('06_Asset_Components'!$AD$7:$AD$206,'06_Asset_Components'!$G$7:$G$206,J$6,'06_Asset_Components'!$AC$7:$AC$206,$A17)</f>
        <v>0</v>
      </c>
      <c r="K17" s="17">
        <f>SUMIFS('06_Asset_Components'!$Z$7:$Z$206,'06_Asset_Components'!$G$7:$G$206,K$6,'06_Asset_Components'!$Y$7:$Y$206,$A17)+SUMIFS('06_Asset_Components'!$AB$7:$AB$206,'06_Asset_Components'!$G$7:$G$206,K$6,'06_Asset_Components'!$AA$7:$AA$206,$A17)+SUMIFS('06_Asset_Components'!$AD$7:$AD$206,'06_Asset_Components'!$G$7:$G$206,K$6,'06_Asset_Components'!$AC$7:$AC$206,$A17)</f>
        <v>0</v>
      </c>
      <c r="L17" s="17">
        <f>SUMIFS('06_Asset_Components'!$Z$7:$Z$206,'06_Asset_Components'!$G$7:$G$206,L$6,'06_Asset_Components'!$Y$7:$Y$206,$A17)+SUMIFS('06_Asset_Components'!$AB$7:$AB$206,'06_Asset_Components'!$G$7:$G$206,L$6,'06_Asset_Components'!$AA$7:$AA$206,$A17)+SUMIFS('06_Asset_Components'!$AD$7:$AD$206,'06_Asset_Components'!$G$7:$G$206,L$6,'06_Asset_Components'!$AC$7:$AC$206,$A17)</f>
        <v>0</v>
      </c>
      <c r="M17" s="17">
        <f>SUMIFS('06_Asset_Components'!$Z$7:$Z$206,'06_Asset_Components'!$G$7:$G$206,M$6,'06_Asset_Components'!$Y$7:$Y$206,$A17)+SUMIFS('06_Asset_Components'!$AB$7:$AB$206,'06_Asset_Components'!$G$7:$G$206,M$6,'06_Asset_Components'!$AA$7:$AA$206,$A17)+SUMIFS('06_Asset_Components'!$AD$7:$AD$206,'06_Asset_Components'!$G$7:$G$206,M$6,'06_Asset_Components'!$AC$7:$AC$206,$A17)</f>
        <v>0</v>
      </c>
      <c r="N17" s="17">
        <f>SUMIFS('06_Asset_Components'!$Z$7:$Z$206,'06_Asset_Components'!$G$7:$G$206,N$6,'06_Asset_Components'!$Y$7:$Y$206,$A17)+SUMIFS('06_Asset_Components'!$AB$7:$AB$206,'06_Asset_Components'!$G$7:$G$206,N$6,'06_Asset_Components'!$AA$7:$AA$206,$A17)+SUMIFS('06_Asset_Components'!$AD$7:$AD$206,'06_Asset_Components'!$G$7:$G$206,N$6,'06_Asset_Components'!$AC$7:$AC$206,$A17)</f>
        <v>0</v>
      </c>
      <c r="O17" s="17">
        <f>SUMIFS('06_Asset_Components'!$Z$7:$Z$206,'06_Asset_Components'!$G$7:$G$206,O$6,'06_Asset_Components'!$Y$7:$Y$206,$A17)+SUMIFS('06_Asset_Components'!$AB$7:$AB$206,'06_Asset_Components'!$G$7:$G$206,O$6,'06_Asset_Components'!$AA$7:$AA$206,$A17)+SUMIFS('06_Asset_Components'!$AD$7:$AD$206,'06_Asset_Components'!$G$7:$G$206,O$6,'06_Asset_Components'!$AC$7:$AC$206,$A17)</f>
        <v>0</v>
      </c>
      <c r="P17" s="17">
        <f t="shared" si="0"/>
        <v>0</v>
      </c>
      <c r="Q17" s="17">
        <f>SUM($P$7:P17)</f>
        <v>0</v>
      </c>
    </row>
    <row r="18" spans="1:17">
      <c r="A18" s="11">
        <f>'01_Setup'!B5+11</f>
        <v>2037</v>
      </c>
      <c r="B18" s="17">
        <f>SUMIFS('06_Asset_Components'!$Z$7:$Z$206,'06_Asset_Components'!$G$7:$G$206,B$6,'06_Asset_Components'!$Y$7:$Y$206,$A18)+SUMIFS('06_Asset_Components'!$AB$7:$AB$206,'06_Asset_Components'!$G$7:$G$206,B$6,'06_Asset_Components'!$AA$7:$AA$206,$A18)+SUMIFS('06_Asset_Components'!$AD$7:$AD$206,'06_Asset_Components'!$G$7:$G$206,B$6,'06_Asset_Components'!$AC$7:$AC$206,$A18)</f>
        <v>0</v>
      </c>
      <c r="C18" s="17">
        <f>SUMIFS('06_Asset_Components'!$Z$7:$Z$206,'06_Asset_Components'!$G$7:$G$206,C$6,'06_Asset_Components'!$Y$7:$Y$206,$A18)+SUMIFS('06_Asset_Components'!$AB$7:$AB$206,'06_Asset_Components'!$G$7:$G$206,C$6,'06_Asset_Components'!$AA$7:$AA$206,$A18)+SUMIFS('06_Asset_Components'!$AD$7:$AD$206,'06_Asset_Components'!$G$7:$G$206,C$6,'06_Asset_Components'!$AC$7:$AC$206,$A18)</f>
        <v>0</v>
      </c>
      <c r="D18" s="17">
        <f>SUMIFS('06_Asset_Components'!$Z$7:$Z$206,'06_Asset_Components'!$G$7:$G$206,D$6,'06_Asset_Components'!$Y$7:$Y$206,$A18)+SUMIFS('06_Asset_Components'!$AB$7:$AB$206,'06_Asset_Components'!$G$7:$G$206,D$6,'06_Asset_Components'!$AA$7:$AA$206,$A18)+SUMIFS('06_Asset_Components'!$AD$7:$AD$206,'06_Asset_Components'!$G$7:$G$206,D$6,'06_Asset_Components'!$AC$7:$AC$206,$A18)</f>
        <v>0</v>
      </c>
      <c r="E18" s="17">
        <f>SUMIFS('06_Asset_Components'!$Z$7:$Z$206,'06_Asset_Components'!$G$7:$G$206,E$6,'06_Asset_Components'!$Y$7:$Y$206,$A18)+SUMIFS('06_Asset_Components'!$AB$7:$AB$206,'06_Asset_Components'!$G$7:$G$206,E$6,'06_Asset_Components'!$AA$7:$AA$206,$A18)+SUMIFS('06_Asset_Components'!$AD$7:$AD$206,'06_Asset_Components'!$G$7:$G$206,E$6,'06_Asset_Components'!$AC$7:$AC$206,$A18)</f>
        <v>0</v>
      </c>
      <c r="F18" s="17">
        <f>SUMIFS('06_Asset_Components'!$Z$7:$Z$206,'06_Asset_Components'!$G$7:$G$206,F$6,'06_Asset_Components'!$Y$7:$Y$206,$A18)+SUMIFS('06_Asset_Components'!$AB$7:$AB$206,'06_Asset_Components'!$G$7:$G$206,F$6,'06_Asset_Components'!$AA$7:$AA$206,$A18)+SUMIFS('06_Asset_Components'!$AD$7:$AD$206,'06_Asset_Components'!$G$7:$G$206,F$6,'06_Asset_Components'!$AC$7:$AC$206,$A18)</f>
        <v>0</v>
      </c>
      <c r="G18" s="17">
        <f>SUMIFS('06_Asset_Components'!$Z$7:$Z$206,'06_Asset_Components'!$G$7:$G$206,G$6,'06_Asset_Components'!$Y$7:$Y$206,$A18)+SUMIFS('06_Asset_Components'!$AB$7:$AB$206,'06_Asset_Components'!$G$7:$G$206,G$6,'06_Asset_Components'!$AA$7:$AA$206,$A18)+SUMIFS('06_Asset_Components'!$AD$7:$AD$206,'06_Asset_Components'!$G$7:$G$206,G$6,'06_Asset_Components'!$AC$7:$AC$206,$A18)</f>
        <v>0</v>
      </c>
      <c r="H18" s="17">
        <f>SUMIFS('06_Asset_Components'!$Z$7:$Z$206,'06_Asset_Components'!$G$7:$G$206,H$6,'06_Asset_Components'!$Y$7:$Y$206,$A18)+SUMIFS('06_Asset_Components'!$AB$7:$AB$206,'06_Asset_Components'!$G$7:$G$206,H$6,'06_Asset_Components'!$AA$7:$AA$206,$A18)+SUMIFS('06_Asset_Components'!$AD$7:$AD$206,'06_Asset_Components'!$G$7:$G$206,H$6,'06_Asset_Components'!$AC$7:$AC$206,$A18)</f>
        <v>0</v>
      </c>
      <c r="I18" s="17">
        <f>SUMIFS('06_Asset_Components'!$Z$7:$Z$206,'06_Asset_Components'!$G$7:$G$206,I$6,'06_Asset_Components'!$Y$7:$Y$206,$A18)+SUMIFS('06_Asset_Components'!$AB$7:$AB$206,'06_Asset_Components'!$G$7:$G$206,I$6,'06_Asset_Components'!$AA$7:$AA$206,$A18)+SUMIFS('06_Asset_Components'!$AD$7:$AD$206,'06_Asset_Components'!$G$7:$G$206,I$6,'06_Asset_Components'!$AC$7:$AC$206,$A18)</f>
        <v>0</v>
      </c>
      <c r="J18" s="17">
        <f>SUMIFS('06_Asset_Components'!$Z$7:$Z$206,'06_Asset_Components'!$G$7:$G$206,J$6,'06_Asset_Components'!$Y$7:$Y$206,$A18)+SUMIFS('06_Asset_Components'!$AB$7:$AB$206,'06_Asset_Components'!$G$7:$G$206,J$6,'06_Asset_Components'!$AA$7:$AA$206,$A18)+SUMIFS('06_Asset_Components'!$AD$7:$AD$206,'06_Asset_Components'!$G$7:$G$206,J$6,'06_Asset_Components'!$AC$7:$AC$206,$A18)</f>
        <v>0</v>
      </c>
      <c r="K18" s="17">
        <f>SUMIFS('06_Asset_Components'!$Z$7:$Z$206,'06_Asset_Components'!$G$7:$G$206,K$6,'06_Asset_Components'!$Y$7:$Y$206,$A18)+SUMIFS('06_Asset_Components'!$AB$7:$AB$206,'06_Asset_Components'!$G$7:$G$206,K$6,'06_Asset_Components'!$AA$7:$AA$206,$A18)+SUMIFS('06_Asset_Components'!$AD$7:$AD$206,'06_Asset_Components'!$G$7:$G$206,K$6,'06_Asset_Components'!$AC$7:$AC$206,$A18)</f>
        <v>0</v>
      </c>
      <c r="L18" s="17">
        <f>SUMIFS('06_Asset_Components'!$Z$7:$Z$206,'06_Asset_Components'!$G$7:$G$206,L$6,'06_Asset_Components'!$Y$7:$Y$206,$A18)+SUMIFS('06_Asset_Components'!$AB$7:$AB$206,'06_Asset_Components'!$G$7:$G$206,L$6,'06_Asset_Components'!$AA$7:$AA$206,$A18)+SUMIFS('06_Asset_Components'!$AD$7:$AD$206,'06_Asset_Components'!$G$7:$G$206,L$6,'06_Asset_Components'!$AC$7:$AC$206,$A18)</f>
        <v>0</v>
      </c>
      <c r="M18" s="17">
        <f>SUMIFS('06_Asset_Components'!$Z$7:$Z$206,'06_Asset_Components'!$G$7:$G$206,M$6,'06_Asset_Components'!$Y$7:$Y$206,$A18)+SUMIFS('06_Asset_Components'!$AB$7:$AB$206,'06_Asset_Components'!$G$7:$G$206,M$6,'06_Asset_Components'!$AA$7:$AA$206,$A18)+SUMIFS('06_Asset_Components'!$AD$7:$AD$206,'06_Asset_Components'!$G$7:$G$206,M$6,'06_Asset_Components'!$AC$7:$AC$206,$A18)</f>
        <v>0</v>
      </c>
      <c r="N18" s="17">
        <f>SUMIFS('06_Asset_Components'!$Z$7:$Z$206,'06_Asset_Components'!$G$7:$G$206,N$6,'06_Asset_Components'!$Y$7:$Y$206,$A18)+SUMIFS('06_Asset_Components'!$AB$7:$AB$206,'06_Asset_Components'!$G$7:$G$206,N$6,'06_Asset_Components'!$AA$7:$AA$206,$A18)+SUMIFS('06_Asset_Components'!$AD$7:$AD$206,'06_Asset_Components'!$G$7:$G$206,N$6,'06_Asset_Components'!$AC$7:$AC$206,$A18)</f>
        <v>0</v>
      </c>
      <c r="O18" s="17">
        <f>SUMIFS('06_Asset_Components'!$Z$7:$Z$206,'06_Asset_Components'!$G$7:$G$206,O$6,'06_Asset_Components'!$Y$7:$Y$206,$A18)+SUMIFS('06_Asset_Components'!$AB$7:$AB$206,'06_Asset_Components'!$G$7:$G$206,O$6,'06_Asset_Components'!$AA$7:$AA$206,$A18)+SUMIFS('06_Asset_Components'!$AD$7:$AD$206,'06_Asset_Components'!$G$7:$G$206,O$6,'06_Asset_Components'!$AC$7:$AC$206,$A18)</f>
        <v>0</v>
      </c>
      <c r="P18" s="17">
        <f t="shared" si="0"/>
        <v>0</v>
      </c>
      <c r="Q18" s="17">
        <f>SUM($P$7:P18)</f>
        <v>0</v>
      </c>
    </row>
    <row r="19" spans="1:17">
      <c r="A19" s="11">
        <f>'01_Setup'!B5+12</f>
        <v>2038</v>
      </c>
      <c r="B19" s="17">
        <f>SUMIFS('06_Asset_Components'!$Z$7:$Z$206,'06_Asset_Components'!$G$7:$G$206,B$6,'06_Asset_Components'!$Y$7:$Y$206,$A19)+SUMIFS('06_Asset_Components'!$AB$7:$AB$206,'06_Asset_Components'!$G$7:$G$206,B$6,'06_Asset_Components'!$AA$7:$AA$206,$A19)+SUMIFS('06_Asset_Components'!$AD$7:$AD$206,'06_Asset_Components'!$G$7:$G$206,B$6,'06_Asset_Components'!$AC$7:$AC$206,$A19)</f>
        <v>0</v>
      </c>
      <c r="C19" s="17">
        <f>SUMIFS('06_Asset_Components'!$Z$7:$Z$206,'06_Asset_Components'!$G$7:$G$206,C$6,'06_Asset_Components'!$Y$7:$Y$206,$A19)+SUMIFS('06_Asset_Components'!$AB$7:$AB$206,'06_Asset_Components'!$G$7:$G$206,C$6,'06_Asset_Components'!$AA$7:$AA$206,$A19)+SUMIFS('06_Asset_Components'!$AD$7:$AD$206,'06_Asset_Components'!$G$7:$G$206,C$6,'06_Asset_Components'!$AC$7:$AC$206,$A19)</f>
        <v>0</v>
      </c>
      <c r="D19" s="17">
        <f>SUMIFS('06_Asset_Components'!$Z$7:$Z$206,'06_Asset_Components'!$G$7:$G$206,D$6,'06_Asset_Components'!$Y$7:$Y$206,$A19)+SUMIFS('06_Asset_Components'!$AB$7:$AB$206,'06_Asset_Components'!$G$7:$G$206,D$6,'06_Asset_Components'!$AA$7:$AA$206,$A19)+SUMIFS('06_Asset_Components'!$AD$7:$AD$206,'06_Asset_Components'!$G$7:$G$206,D$6,'06_Asset_Components'!$AC$7:$AC$206,$A19)</f>
        <v>0</v>
      </c>
      <c r="E19" s="17">
        <f>SUMIFS('06_Asset_Components'!$Z$7:$Z$206,'06_Asset_Components'!$G$7:$G$206,E$6,'06_Asset_Components'!$Y$7:$Y$206,$A19)+SUMIFS('06_Asset_Components'!$AB$7:$AB$206,'06_Asset_Components'!$G$7:$G$206,E$6,'06_Asset_Components'!$AA$7:$AA$206,$A19)+SUMIFS('06_Asset_Components'!$AD$7:$AD$206,'06_Asset_Components'!$G$7:$G$206,E$6,'06_Asset_Components'!$AC$7:$AC$206,$A19)</f>
        <v>0</v>
      </c>
      <c r="F19" s="17">
        <f>SUMIFS('06_Asset_Components'!$Z$7:$Z$206,'06_Asset_Components'!$G$7:$G$206,F$6,'06_Asset_Components'!$Y$7:$Y$206,$A19)+SUMIFS('06_Asset_Components'!$AB$7:$AB$206,'06_Asset_Components'!$G$7:$G$206,F$6,'06_Asset_Components'!$AA$7:$AA$206,$A19)+SUMIFS('06_Asset_Components'!$AD$7:$AD$206,'06_Asset_Components'!$G$7:$G$206,F$6,'06_Asset_Components'!$AC$7:$AC$206,$A19)</f>
        <v>0</v>
      </c>
      <c r="G19" s="17">
        <f>SUMIFS('06_Asset_Components'!$Z$7:$Z$206,'06_Asset_Components'!$G$7:$G$206,G$6,'06_Asset_Components'!$Y$7:$Y$206,$A19)+SUMIFS('06_Asset_Components'!$AB$7:$AB$206,'06_Asset_Components'!$G$7:$G$206,G$6,'06_Asset_Components'!$AA$7:$AA$206,$A19)+SUMIFS('06_Asset_Components'!$AD$7:$AD$206,'06_Asset_Components'!$G$7:$G$206,G$6,'06_Asset_Components'!$AC$7:$AC$206,$A19)</f>
        <v>0</v>
      </c>
      <c r="H19" s="17">
        <f>SUMIFS('06_Asset_Components'!$Z$7:$Z$206,'06_Asset_Components'!$G$7:$G$206,H$6,'06_Asset_Components'!$Y$7:$Y$206,$A19)+SUMIFS('06_Asset_Components'!$AB$7:$AB$206,'06_Asset_Components'!$G$7:$G$206,H$6,'06_Asset_Components'!$AA$7:$AA$206,$A19)+SUMIFS('06_Asset_Components'!$AD$7:$AD$206,'06_Asset_Components'!$G$7:$G$206,H$6,'06_Asset_Components'!$AC$7:$AC$206,$A19)</f>
        <v>0</v>
      </c>
      <c r="I19" s="17">
        <f>SUMIFS('06_Asset_Components'!$Z$7:$Z$206,'06_Asset_Components'!$G$7:$G$206,I$6,'06_Asset_Components'!$Y$7:$Y$206,$A19)+SUMIFS('06_Asset_Components'!$AB$7:$AB$206,'06_Asset_Components'!$G$7:$G$206,I$6,'06_Asset_Components'!$AA$7:$AA$206,$A19)+SUMIFS('06_Asset_Components'!$AD$7:$AD$206,'06_Asset_Components'!$G$7:$G$206,I$6,'06_Asset_Components'!$AC$7:$AC$206,$A19)</f>
        <v>0</v>
      </c>
      <c r="J19" s="17">
        <f>SUMIFS('06_Asset_Components'!$Z$7:$Z$206,'06_Asset_Components'!$G$7:$G$206,J$6,'06_Asset_Components'!$Y$7:$Y$206,$A19)+SUMIFS('06_Asset_Components'!$AB$7:$AB$206,'06_Asset_Components'!$G$7:$G$206,J$6,'06_Asset_Components'!$AA$7:$AA$206,$A19)+SUMIFS('06_Asset_Components'!$AD$7:$AD$206,'06_Asset_Components'!$G$7:$G$206,J$6,'06_Asset_Components'!$AC$7:$AC$206,$A19)</f>
        <v>0</v>
      </c>
      <c r="K19" s="17">
        <f>SUMIFS('06_Asset_Components'!$Z$7:$Z$206,'06_Asset_Components'!$G$7:$G$206,K$6,'06_Asset_Components'!$Y$7:$Y$206,$A19)+SUMIFS('06_Asset_Components'!$AB$7:$AB$206,'06_Asset_Components'!$G$7:$G$206,K$6,'06_Asset_Components'!$AA$7:$AA$206,$A19)+SUMIFS('06_Asset_Components'!$AD$7:$AD$206,'06_Asset_Components'!$G$7:$G$206,K$6,'06_Asset_Components'!$AC$7:$AC$206,$A19)</f>
        <v>0</v>
      </c>
      <c r="L19" s="17">
        <f>SUMIFS('06_Asset_Components'!$Z$7:$Z$206,'06_Asset_Components'!$G$7:$G$206,L$6,'06_Asset_Components'!$Y$7:$Y$206,$A19)+SUMIFS('06_Asset_Components'!$AB$7:$AB$206,'06_Asset_Components'!$G$7:$G$206,L$6,'06_Asset_Components'!$AA$7:$AA$206,$A19)+SUMIFS('06_Asset_Components'!$AD$7:$AD$206,'06_Asset_Components'!$G$7:$G$206,L$6,'06_Asset_Components'!$AC$7:$AC$206,$A19)</f>
        <v>0</v>
      </c>
      <c r="M19" s="17">
        <f>SUMIFS('06_Asset_Components'!$Z$7:$Z$206,'06_Asset_Components'!$G$7:$G$206,M$6,'06_Asset_Components'!$Y$7:$Y$206,$A19)+SUMIFS('06_Asset_Components'!$AB$7:$AB$206,'06_Asset_Components'!$G$7:$G$206,M$6,'06_Asset_Components'!$AA$7:$AA$206,$A19)+SUMIFS('06_Asset_Components'!$AD$7:$AD$206,'06_Asset_Components'!$G$7:$G$206,M$6,'06_Asset_Components'!$AC$7:$AC$206,$A19)</f>
        <v>0</v>
      </c>
      <c r="N19" s="17">
        <f>SUMIFS('06_Asset_Components'!$Z$7:$Z$206,'06_Asset_Components'!$G$7:$G$206,N$6,'06_Asset_Components'!$Y$7:$Y$206,$A19)+SUMIFS('06_Asset_Components'!$AB$7:$AB$206,'06_Asset_Components'!$G$7:$G$206,N$6,'06_Asset_Components'!$AA$7:$AA$206,$A19)+SUMIFS('06_Asset_Components'!$AD$7:$AD$206,'06_Asset_Components'!$G$7:$G$206,N$6,'06_Asset_Components'!$AC$7:$AC$206,$A19)</f>
        <v>0</v>
      </c>
      <c r="O19" s="17">
        <f>SUMIFS('06_Asset_Components'!$Z$7:$Z$206,'06_Asset_Components'!$G$7:$G$206,O$6,'06_Asset_Components'!$Y$7:$Y$206,$A19)+SUMIFS('06_Asset_Components'!$AB$7:$AB$206,'06_Asset_Components'!$G$7:$G$206,O$6,'06_Asset_Components'!$AA$7:$AA$206,$A19)+SUMIFS('06_Asset_Components'!$AD$7:$AD$206,'06_Asset_Components'!$G$7:$G$206,O$6,'06_Asset_Components'!$AC$7:$AC$206,$A19)</f>
        <v>0</v>
      </c>
      <c r="P19" s="17">
        <f t="shared" si="0"/>
        <v>0</v>
      </c>
      <c r="Q19" s="17">
        <f>SUM($P$7:P19)</f>
        <v>0</v>
      </c>
    </row>
    <row r="20" spans="1:17">
      <c r="A20" s="11">
        <f>'01_Setup'!B5+13</f>
        <v>2039</v>
      </c>
      <c r="B20" s="17">
        <f>SUMIFS('06_Asset_Components'!$Z$7:$Z$206,'06_Asset_Components'!$G$7:$G$206,B$6,'06_Asset_Components'!$Y$7:$Y$206,$A20)+SUMIFS('06_Asset_Components'!$AB$7:$AB$206,'06_Asset_Components'!$G$7:$G$206,B$6,'06_Asset_Components'!$AA$7:$AA$206,$A20)+SUMIFS('06_Asset_Components'!$AD$7:$AD$206,'06_Asset_Components'!$G$7:$G$206,B$6,'06_Asset_Components'!$AC$7:$AC$206,$A20)</f>
        <v>0</v>
      </c>
      <c r="C20" s="17">
        <f>SUMIFS('06_Asset_Components'!$Z$7:$Z$206,'06_Asset_Components'!$G$7:$G$206,C$6,'06_Asset_Components'!$Y$7:$Y$206,$A20)+SUMIFS('06_Asset_Components'!$AB$7:$AB$206,'06_Asset_Components'!$G$7:$G$206,C$6,'06_Asset_Components'!$AA$7:$AA$206,$A20)+SUMIFS('06_Asset_Components'!$AD$7:$AD$206,'06_Asset_Components'!$G$7:$G$206,C$6,'06_Asset_Components'!$AC$7:$AC$206,$A20)</f>
        <v>0</v>
      </c>
      <c r="D20" s="17">
        <f>SUMIFS('06_Asset_Components'!$Z$7:$Z$206,'06_Asset_Components'!$G$7:$G$206,D$6,'06_Asset_Components'!$Y$7:$Y$206,$A20)+SUMIFS('06_Asset_Components'!$AB$7:$AB$206,'06_Asset_Components'!$G$7:$G$206,D$6,'06_Asset_Components'!$AA$7:$AA$206,$A20)+SUMIFS('06_Asset_Components'!$AD$7:$AD$206,'06_Asset_Components'!$G$7:$G$206,D$6,'06_Asset_Components'!$AC$7:$AC$206,$A20)</f>
        <v>0</v>
      </c>
      <c r="E20" s="17">
        <f>SUMIFS('06_Asset_Components'!$Z$7:$Z$206,'06_Asset_Components'!$G$7:$G$206,E$6,'06_Asset_Components'!$Y$7:$Y$206,$A20)+SUMIFS('06_Asset_Components'!$AB$7:$AB$206,'06_Asset_Components'!$G$7:$G$206,E$6,'06_Asset_Components'!$AA$7:$AA$206,$A20)+SUMIFS('06_Asset_Components'!$AD$7:$AD$206,'06_Asset_Components'!$G$7:$G$206,E$6,'06_Asset_Components'!$AC$7:$AC$206,$A20)</f>
        <v>0</v>
      </c>
      <c r="F20" s="17">
        <f>SUMIFS('06_Asset_Components'!$Z$7:$Z$206,'06_Asset_Components'!$G$7:$G$206,F$6,'06_Asset_Components'!$Y$7:$Y$206,$A20)+SUMIFS('06_Asset_Components'!$AB$7:$AB$206,'06_Asset_Components'!$G$7:$G$206,F$6,'06_Asset_Components'!$AA$7:$AA$206,$A20)+SUMIFS('06_Asset_Components'!$AD$7:$AD$206,'06_Asset_Components'!$G$7:$G$206,F$6,'06_Asset_Components'!$AC$7:$AC$206,$A20)</f>
        <v>0</v>
      </c>
      <c r="G20" s="17">
        <f>SUMIFS('06_Asset_Components'!$Z$7:$Z$206,'06_Asset_Components'!$G$7:$G$206,G$6,'06_Asset_Components'!$Y$7:$Y$206,$A20)+SUMIFS('06_Asset_Components'!$AB$7:$AB$206,'06_Asset_Components'!$G$7:$G$206,G$6,'06_Asset_Components'!$AA$7:$AA$206,$A20)+SUMIFS('06_Asset_Components'!$AD$7:$AD$206,'06_Asset_Components'!$G$7:$G$206,G$6,'06_Asset_Components'!$AC$7:$AC$206,$A20)</f>
        <v>0</v>
      </c>
      <c r="H20" s="17">
        <f>SUMIFS('06_Asset_Components'!$Z$7:$Z$206,'06_Asset_Components'!$G$7:$G$206,H$6,'06_Asset_Components'!$Y$7:$Y$206,$A20)+SUMIFS('06_Asset_Components'!$AB$7:$AB$206,'06_Asset_Components'!$G$7:$G$206,H$6,'06_Asset_Components'!$AA$7:$AA$206,$A20)+SUMIFS('06_Asset_Components'!$AD$7:$AD$206,'06_Asset_Components'!$G$7:$G$206,H$6,'06_Asset_Components'!$AC$7:$AC$206,$A20)</f>
        <v>0</v>
      </c>
      <c r="I20" s="17">
        <f>SUMIFS('06_Asset_Components'!$Z$7:$Z$206,'06_Asset_Components'!$G$7:$G$206,I$6,'06_Asset_Components'!$Y$7:$Y$206,$A20)+SUMIFS('06_Asset_Components'!$AB$7:$AB$206,'06_Asset_Components'!$G$7:$G$206,I$6,'06_Asset_Components'!$AA$7:$AA$206,$A20)+SUMIFS('06_Asset_Components'!$AD$7:$AD$206,'06_Asset_Components'!$G$7:$G$206,I$6,'06_Asset_Components'!$AC$7:$AC$206,$A20)</f>
        <v>0</v>
      </c>
      <c r="J20" s="17">
        <f>SUMIFS('06_Asset_Components'!$Z$7:$Z$206,'06_Asset_Components'!$G$7:$G$206,J$6,'06_Asset_Components'!$Y$7:$Y$206,$A20)+SUMIFS('06_Asset_Components'!$AB$7:$AB$206,'06_Asset_Components'!$G$7:$G$206,J$6,'06_Asset_Components'!$AA$7:$AA$206,$A20)+SUMIFS('06_Asset_Components'!$AD$7:$AD$206,'06_Asset_Components'!$G$7:$G$206,J$6,'06_Asset_Components'!$AC$7:$AC$206,$A20)</f>
        <v>0</v>
      </c>
      <c r="K20" s="17">
        <f>SUMIFS('06_Asset_Components'!$Z$7:$Z$206,'06_Asset_Components'!$G$7:$G$206,K$6,'06_Asset_Components'!$Y$7:$Y$206,$A20)+SUMIFS('06_Asset_Components'!$AB$7:$AB$206,'06_Asset_Components'!$G$7:$G$206,K$6,'06_Asset_Components'!$AA$7:$AA$206,$A20)+SUMIFS('06_Asset_Components'!$AD$7:$AD$206,'06_Asset_Components'!$G$7:$G$206,K$6,'06_Asset_Components'!$AC$7:$AC$206,$A20)</f>
        <v>0</v>
      </c>
      <c r="L20" s="17">
        <f>SUMIFS('06_Asset_Components'!$Z$7:$Z$206,'06_Asset_Components'!$G$7:$G$206,L$6,'06_Asset_Components'!$Y$7:$Y$206,$A20)+SUMIFS('06_Asset_Components'!$AB$7:$AB$206,'06_Asset_Components'!$G$7:$G$206,L$6,'06_Asset_Components'!$AA$7:$AA$206,$A20)+SUMIFS('06_Asset_Components'!$AD$7:$AD$206,'06_Asset_Components'!$G$7:$G$206,L$6,'06_Asset_Components'!$AC$7:$AC$206,$A20)</f>
        <v>0</v>
      </c>
      <c r="M20" s="17">
        <f>SUMIFS('06_Asset_Components'!$Z$7:$Z$206,'06_Asset_Components'!$G$7:$G$206,M$6,'06_Asset_Components'!$Y$7:$Y$206,$A20)+SUMIFS('06_Asset_Components'!$AB$7:$AB$206,'06_Asset_Components'!$G$7:$G$206,M$6,'06_Asset_Components'!$AA$7:$AA$206,$A20)+SUMIFS('06_Asset_Components'!$AD$7:$AD$206,'06_Asset_Components'!$G$7:$G$206,M$6,'06_Asset_Components'!$AC$7:$AC$206,$A20)</f>
        <v>0</v>
      </c>
      <c r="N20" s="17">
        <f>SUMIFS('06_Asset_Components'!$Z$7:$Z$206,'06_Asset_Components'!$G$7:$G$206,N$6,'06_Asset_Components'!$Y$7:$Y$206,$A20)+SUMIFS('06_Asset_Components'!$AB$7:$AB$206,'06_Asset_Components'!$G$7:$G$206,N$6,'06_Asset_Components'!$AA$7:$AA$206,$A20)+SUMIFS('06_Asset_Components'!$AD$7:$AD$206,'06_Asset_Components'!$G$7:$G$206,N$6,'06_Asset_Components'!$AC$7:$AC$206,$A20)</f>
        <v>0</v>
      </c>
      <c r="O20" s="17">
        <f>SUMIFS('06_Asset_Components'!$Z$7:$Z$206,'06_Asset_Components'!$G$7:$G$206,O$6,'06_Asset_Components'!$Y$7:$Y$206,$A20)+SUMIFS('06_Asset_Components'!$AB$7:$AB$206,'06_Asset_Components'!$G$7:$G$206,O$6,'06_Asset_Components'!$AA$7:$AA$206,$A20)+SUMIFS('06_Asset_Components'!$AD$7:$AD$206,'06_Asset_Components'!$G$7:$G$206,O$6,'06_Asset_Components'!$AC$7:$AC$206,$A20)</f>
        <v>0</v>
      </c>
      <c r="P20" s="17">
        <f t="shared" si="0"/>
        <v>0</v>
      </c>
      <c r="Q20" s="17">
        <f>SUM($P$7:P20)</f>
        <v>0</v>
      </c>
    </row>
    <row r="21" spans="1:17">
      <c r="A21" s="11">
        <f>'01_Setup'!B5+14</f>
        <v>2040</v>
      </c>
      <c r="B21" s="17">
        <f>SUMIFS('06_Asset_Components'!$Z$7:$Z$206,'06_Asset_Components'!$G$7:$G$206,B$6,'06_Asset_Components'!$Y$7:$Y$206,$A21)+SUMIFS('06_Asset_Components'!$AB$7:$AB$206,'06_Asset_Components'!$G$7:$G$206,B$6,'06_Asset_Components'!$AA$7:$AA$206,$A21)+SUMIFS('06_Asset_Components'!$AD$7:$AD$206,'06_Asset_Components'!$G$7:$G$206,B$6,'06_Asset_Components'!$AC$7:$AC$206,$A21)</f>
        <v>0</v>
      </c>
      <c r="C21" s="17">
        <f>SUMIFS('06_Asset_Components'!$Z$7:$Z$206,'06_Asset_Components'!$G$7:$G$206,C$6,'06_Asset_Components'!$Y$7:$Y$206,$A21)+SUMIFS('06_Asset_Components'!$AB$7:$AB$206,'06_Asset_Components'!$G$7:$G$206,C$6,'06_Asset_Components'!$AA$7:$AA$206,$A21)+SUMIFS('06_Asset_Components'!$AD$7:$AD$206,'06_Asset_Components'!$G$7:$G$206,C$6,'06_Asset_Components'!$AC$7:$AC$206,$A21)</f>
        <v>0</v>
      </c>
      <c r="D21" s="17">
        <f>SUMIFS('06_Asset_Components'!$Z$7:$Z$206,'06_Asset_Components'!$G$7:$G$206,D$6,'06_Asset_Components'!$Y$7:$Y$206,$A21)+SUMIFS('06_Asset_Components'!$AB$7:$AB$206,'06_Asset_Components'!$G$7:$G$206,D$6,'06_Asset_Components'!$AA$7:$AA$206,$A21)+SUMIFS('06_Asset_Components'!$AD$7:$AD$206,'06_Asset_Components'!$G$7:$G$206,D$6,'06_Asset_Components'!$AC$7:$AC$206,$A21)</f>
        <v>0</v>
      </c>
      <c r="E21" s="17">
        <f>SUMIFS('06_Asset_Components'!$Z$7:$Z$206,'06_Asset_Components'!$G$7:$G$206,E$6,'06_Asset_Components'!$Y$7:$Y$206,$A21)+SUMIFS('06_Asset_Components'!$AB$7:$AB$206,'06_Asset_Components'!$G$7:$G$206,E$6,'06_Asset_Components'!$AA$7:$AA$206,$A21)+SUMIFS('06_Asset_Components'!$AD$7:$AD$206,'06_Asset_Components'!$G$7:$G$206,E$6,'06_Asset_Components'!$AC$7:$AC$206,$A21)</f>
        <v>0</v>
      </c>
      <c r="F21" s="17">
        <f>SUMIFS('06_Asset_Components'!$Z$7:$Z$206,'06_Asset_Components'!$G$7:$G$206,F$6,'06_Asset_Components'!$Y$7:$Y$206,$A21)+SUMIFS('06_Asset_Components'!$AB$7:$AB$206,'06_Asset_Components'!$G$7:$G$206,F$6,'06_Asset_Components'!$AA$7:$AA$206,$A21)+SUMIFS('06_Asset_Components'!$AD$7:$AD$206,'06_Asset_Components'!$G$7:$G$206,F$6,'06_Asset_Components'!$AC$7:$AC$206,$A21)</f>
        <v>0</v>
      </c>
      <c r="G21" s="17">
        <f>SUMIFS('06_Asset_Components'!$Z$7:$Z$206,'06_Asset_Components'!$G$7:$G$206,G$6,'06_Asset_Components'!$Y$7:$Y$206,$A21)+SUMIFS('06_Asset_Components'!$AB$7:$AB$206,'06_Asset_Components'!$G$7:$G$206,G$6,'06_Asset_Components'!$AA$7:$AA$206,$A21)+SUMIFS('06_Asset_Components'!$AD$7:$AD$206,'06_Asset_Components'!$G$7:$G$206,G$6,'06_Asset_Components'!$AC$7:$AC$206,$A21)</f>
        <v>0</v>
      </c>
      <c r="H21" s="17">
        <f>SUMIFS('06_Asset_Components'!$Z$7:$Z$206,'06_Asset_Components'!$G$7:$G$206,H$6,'06_Asset_Components'!$Y$7:$Y$206,$A21)+SUMIFS('06_Asset_Components'!$AB$7:$AB$206,'06_Asset_Components'!$G$7:$G$206,H$6,'06_Asset_Components'!$AA$7:$AA$206,$A21)+SUMIFS('06_Asset_Components'!$AD$7:$AD$206,'06_Asset_Components'!$G$7:$G$206,H$6,'06_Asset_Components'!$AC$7:$AC$206,$A21)</f>
        <v>0</v>
      </c>
      <c r="I21" s="17">
        <f>SUMIFS('06_Asset_Components'!$Z$7:$Z$206,'06_Asset_Components'!$G$7:$G$206,I$6,'06_Asset_Components'!$Y$7:$Y$206,$A21)+SUMIFS('06_Asset_Components'!$AB$7:$AB$206,'06_Asset_Components'!$G$7:$G$206,I$6,'06_Asset_Components'!$AA$7:$AA$206,$A21)+SUMIFS('06_Asset_Components'!$AD$7:$AD$206,'06_Asset_Components'!$G$7:$G$206,I$6,'06_Asset_Components'!$AC$7:$AC$206,$A21)</f>
        <v>0</v>
      </c>
      <c r="J21" s="17">
        <f>SUMIFS('06_Asset_Components'!$Z$7:$Z$206,'06_Asset_Components'!$G$7:$G$206,J$6,'06_Asset_Components'!$Y$7:$Y$206,$A21)+SUMIFS('06_Asset_Components'!$AB$7:$AB$206,'06_Asset_Components'!$G$7:$G$206,J$6,'06_Asset_Components'!$AA$7:$AA$206,$A21)+SUMIFS('06_Asset_Components'!$AD$7:$AD$206,'06_Asset_Components'!$G$7:$G$206,J$6,'06_Asset_Components'!$AC$7:$AC$206,$A21)</f>
        <v>0</v>
      </c>
      <c r="K21" s="17">
        <f>SUMIFS('06_Asset_Components'!$Z$7:$Z$206,'06_Asset_Components'!$G$7:$G$206,K$6,'06_Asset_Components'!$Y$7:$Y$206,$A21)+SUMIFS('06_Asset_Components'!$AB$7:$AB$206,'06_Asset_Components'!$G$7:$G$206,K$6,'06_Asset_Components'!$AA$7:$AA$206,$A21)+SUMIFS('06_Asset_Components'!$AD$7:$AD$206,'06_Asset_Components'!$G$7:$G$206,K$6,'06_Asset_Components'!$AC$7:$AC$206,$A21)</f>
        <v>0</v>
      </c>
      <c r="L21" s="17">
        <f>SUMIFS('06_Asset_Components'!$Z$7:$Z$206,'06_Asset_Components'!$G$7:$G$206,L$6,'06_Asset_Components'!$Y$7:$Y$206,$A21)+SUMIFS('06_Asset_Components'!$AB$7:$AB$206,'06_Asset_Components'!$G$7:$G$206,L$6,'06_Asset_Components'!$AA$7:$AA$206,$A21)+SUMIFS('06_Asset_Components'!$AD$7:$AD$206,'06_Asset_Components'!$G$7:$G$206,L$6,'06_Asset_Components'!$AC$7:$AC$206,$A21)</f>
        <v>0</v>
      </c>
      <c r="M21" s="17">
        <f>SUMIFS('06_Asset_Components'!$Z$7:$Z$206,'06_Asset_Components'!$G$7:$G$206,M$6,'06_Asset_Components'!$Y$7:$Y$206,$A21)+SUMIFS('06_Asset_Components'!$AB$7:$AB$206,'06_Asset_Components'!$G$7:$G$206,M$6,'06_Asset_Components'!$AA$7:$AA$206,$A21)+SUMIFS('06_Asset_Components'!$AD$7:$AD$206,'06_Asset_Components'!$G$7:$G$206,M$6,'06_Asset_Components'!$AC$7:$AC$206,$A21)</f>
        <v>0</v>
      </c>
      <c r="N21" s="17">
        <f>SUMIFS('06_Asset_Components'!$Z$7:$Z$206,'06_Asset_Components'!$G$7:$G$206,N$6,'06_Asset_Components'!$Y$7:$Y$206,$A21)+SUMIFS('06_Asset_Components'!$AB$7:$AB$206,'06_Asset_Components'!$G$7:$G$206,N$6,'06_Asset_Components'!$AA$7:$AA$206,$A21)+SUMIFS('06_Asset_Components'!$AD$7:$AD$206,'06_Asset_Components'!$G$7:$G$206,N$6,'06_Asset_Components'!$AC$7:$AC$206,$A21)</f>
        <v>0</v>
      </c>
      <c r="O21" s="17">
        <f>SUMIFS('06_Asset_Components'!$Z$7:$Z$206,'06_Asset_Components'!$G$7:$G$206,O$6,'06_Asset_Components'!$Y$7:$Y$206,$A21)+SUMIFS('06_Asset_Components'!$AB$7:$AB$206,'06_Asset_Components'!$G$7:$G$206,O$6,'06_Asset_Components'!$AA$7:$AA$206,$A21)+SUMIFS('06_Asset_Components'!$AD$7:$AD$206,'06_Asset_Components'!$G$7:$G$206,O$6,'06_Asset_Components'!$AC$7:$AC$206,$A21)</f>
        <v>0</v>
      </c>
      <c r="P21" s="17">
        <f t="shared" si="0"/>
        <v>0</v>
      </c>
      <c r="Q21" s="17">
        <f>SUM($P$7:P21)</f>
        <v>0</v>
      </c>
    </row>
  </sheetData>
  <sheetProtection sheet="1" objects="1" scenarios="1" sort="0" autoFilter="0"/>
  <mergeCells count="2">
    <mergeCell ref="A1:Q1"/>
    <mergeCell ref="A3:Q4"/>
  </mergeCells>
  <conditionalFormatting sqref="P7:P21">
    <cfRule type="dataBar" priority="1">
      <dataBar>
        <cfvo type="min"/>
        <cfvo type="max"/>
        <color rgb="FFA02B93"/>
      </dataBar>
    </cfRule>
    <cfRule type="dataBar" priority="2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{C7474A35-1375-2E51-3612-DE5CC4226107}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7474A35-1375-2E51-3612-DE5CC4226107}">
            <x14:dataBar>
              <x14:cfvo type="min"/>
              <x14:cfvo type="max"/>
              <x14:negativeFillColor auto="1"/>
              <x14:axisColor auto="1"/>
            </x14:dataBar>
          </x14:cfRule>
          <xm:sqref>P7:P21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6"/>
  <sheetViews>
    <sheetView workbookViewId="0"/>
  </sheetViews>
  <sheetFormatPr defaultRowHeight="14.25"/>
  <cols>
    <col min="1" max="1" width="12" customWidth="1"/>
    <col min="2" max="15" width="16" customWidth="1"/>
    <col min="16" max="17" width="18" customWidth="1"/>
  </cols>
  <sheetData>
    <row r="1" spans="1:17" ht="27.95" customHeight="1">
      <c r="A1" s="2" t="s">
        <v>299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12" t="s">
        <v>300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5">
      <c r="A4" s="13" t="s">
        <v>301</v>
      </c>
      <c r="B4" s="9" t="s">
        <v>302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30">
      <c r="A6" s="6" t="s">
        <v>141</v>
      </c>
      <c r="B6" s="6" t="s">
        <v>284</v>
      </c>
      <c r="C6" s="6" t="s">
        <v>285</v>
      </c>
      <c r="D6" s="6" t="s">
        <v>286</v>
      </c>
      <c r="E6" s="6" t="s">
        <v>287</v>
      </c>
      <c r="F6" s="6" t="s">
        <v>288</v>
      </c>
      <c r="G6" s="6" t="s">
        <v>289</v>
      </c>
      <c r="H6" s="6" t="s">
        <v>290</v>
      </c>
      <c r="I6" s="6" t="s">
        <v>291</v>
      </c>
      <c r="J6" s="6" t="s">
        <v>292</v>
      </c>
      <c r="K6" s="6" t="s">
        <v>154</v>
      </c>
      <c r="L6" s="6" t="s">
        <v>293</v>
      </c>
      <c r="M6" s="6" t="s">
        <v>294</v>
      </c>
      <c r="N6" s="6" t="s">
        <v>295</v>
      </c>
      <c r="O6" s="6" t="s">
        <v>296</v>
      </c>
      <c r="P6" s="6" t="s">
        <v>297</v>
      </c>
      <c r="Q6" s="6" t="s">
        <v>298</v>
      </c>
    </row>
    <row r="7" spans="1:17">
      <c r="A7" s="11">
        <f>'01_Setup'!B5+0</f>
        <v>2026</v>
      </c>
      <c r="B7" s="17">
        <f>IF($B$4="Accelerated",SUMIFS('06_Asset_Components'!$AF$7:$AF$206,'06_Asset_Components'!$G$7:$G$206,B$6,'06_Asset_Components'!$AE$7:$AE$206,$A7)+SUMIFS('06_Asset_Components'!$AH$7:$AH$206,'06_Asset_Components'!$G$7:$G$206,B$6,'06_Asset_Components'!$AG$7:$AG$206,$A7)+SUMIFS('06_Asset_Components'!$AJ$7:$AJ$206,'06_Asset_Components'!$G$7:$G$206,B$6,'06_Asset_Components'!$AI$7:$AI$206,$A7),IF($B$4="Deferred",SUMIFS('06_Asset_Components'!$AL$7:$AL$206,'06_Asset_Components'!$G$7:$G$206,B$6,'06_Asset_Components'!$AK$7:$AK$206,$A7)+SUMIFS('06_Asset_Components'!$AN$7:$AN$206,'06_Asset_Components'!$G$7:$G$206,B$6,'06_Asset_Components'!$AM$7:$AM$206,$A7)+SUMIFS('06_Asset_Components'!$AP$7:$AP$206,'06_Asset_Components'!$G$7:$G$206,B$6,'06_Asset_Components'!$AO$7:$AO$206,$A7),SUMIFS('06_Asset_Components'!$Z$7:$Z$206,'06_Asset_Components'!$G$7:$G$206,B$6,'06_Asset_Components'!$Y$7:$Y$206,$A7)+SUMIFS('06_Asset_Components'!$AB$7:$AB$206,'06_Asset_Components'!$G$7:$G$206,B$6,'06_Asset_Components'!$AA$7:$AA$206,$A7)+SUMIFS('06_Asset_Components'!$AD$7:$AD$206,'06_Asset_Components'!$G$7:$G$206,B$6,'06_Asset_Components'!$AC$7:$AC$206,$A7)))</f>
        <v>0</v>
      </c>
      <c r="C7" s="17">
        <f>IF($B$4="Accelerated",SUMIFS('06_Asset_Components'!$AF$7:$AF$206,'06_Asset_Components'!$G$7:$G$206,C$6,'06_Asset_Components'!$AE$7:$AE$206,$A7)+SUMIFS('06_Asset_Components'!$AH$7:$AH$206,'06_Asset_Components'!$G$7:$G$206,C$6,'06_Asset_Components'!$AG$7:$AG$206,$A7)+SUMIFS('06_Asset_Components'!$AJ$7:$AJ$206,'06_Asset_Components'!$G$7:$G$206,C$6,'06_Asset_Components'!$AI$7:$AI$206,$A7),IF($B$4="Deferred",SUMIFS('06_Asset_Components'!$AL$7:$AL$206,'06_Asset_Components'!$G$7:$G$206,C$6,'06_Asset_Components'!$AK$7:$AK$206,$A7)+SUMIFS('06_Asset_Components'!$AN$7:$AN$206,'06_Asset_Components'!$G$7:$G$206,C$6,'06_Asset_Components'!$AM$7:$AM$206,$A7)+SUMIFS('06_Asset_Components'!$AP$7:$AP$206,'06_Asset_Components'!$G$7:$G$206,C$6,'06_Asset_Components'!$AO$7:$AO$206,$A7),SUMIFS('06_Asset_Components'!$Z$7:$Z$206,'06_Asset_Components'!$G$7:$G$206,C$6,'06_Asset_Components'!$Y$7:$Y$206,$A7)+SUMIFS('06_Asset_Components'!$AB$7:$AB$206,'06_Asset_Components'!$G$7:$G$206,C$6,'06_Asset_Components'!$AA$7:$AA$206,$A7)+SUMIFS('06_Asset_Components'!$AD$7:$AD$206,'06_Asset_Components'!$G$7:$G$206,C$6,'06_Asset_Components'!$AC$7:$AC$206,$A7)))</f>
        <v>0</v>
      </c>
      <c r="D7" s="17">
        <f>IF($B$4="Accelerated",SUMIFS('06_Asset_Components'!$AF$7:$AF$206,'06_Asset_Components'!$G$7:$G$206,D$6,'06_Asset_Components'!$AE$7:$AE$206,$A7)+SUMIFS('06_Asset_Components'!$AH$7:$AH$206,'06_Asset_Components'!$G$7:$G$206,D$6,'06_Asset_Components'!$AG$7:$AG$206,$A7)+SUMIFS('06_Asset_Components'!$AJ$7:$AJ$206,'06_Asset_Components'!$G$7:$G$206,D$6,'06_Asset_Components'!$AI$7:$AI$206,$A7),IF($B$4="Deferred",SUMIFS('06_Asset_Components'!$AL$7:$AL$206,'06_Asset_Components'!$G$7:$G$206,D$6,'06_Asset_Components'!$AK$7:$AK$206,$A7)+SUMIFS('06_Asset_Components'!$AN$7:$AN$206,'06_Asset_Components'!$G$7:$G$206,D$6,'06_Asset_Components'!$AM$7:$AM$206,$A7)+SUMIFS('06_Asset_Components'!$AP$7:$AP$206,'06_Asset_Components'!$G$7:$G$206,D$6,'06_Asset_Components'!$AO$7:$AO$206,$A7),SUMIFS('06_Asset_Components'!$Z$7:$Z$206,'06_Asset_Components'!$G$7:$G$206,D$6,'06_Asset_Components'!$Y$7:$Y$206,$A7)+SUMIFS('06_Asset_Components'!$AB$7:$AB$206,'06_Asset_Components'!$G$7:$G$206,D$6,'06_Asset_Components'!$AA$7:$AA$206,$A7)+SUMIFS('06_Asset_Components'!$AD$7:$AD$206,'06_Asset_Components'!$G$7:$G$206,D$6,'06_Asset_Components'!$AC$7:$AC$206,$A7)))</f>
        <v>0</v>
      </c>
      <c r="E7" s="17">
        <f>IF($B$4="Accelerated",SUMIFS('06_Asset_Components'!$AF$7:$AF$206,'06_Asset_Components'!$G$7:$G$206,E$6,'06_Asset_Components'!$AE$7:$AE$206,$A7)+SUMIFS('06_Asset_Components'!$AH$7:$AH$206,'06_Asset_Components'!$G$7:$G$206,E$6,'06_Asset_Components'!$AG$7:$AG$206,$A7)+SUMIFS('06_Asset_Components'!$AJ$7:$AJ$206,'06_Asset_Components'!$G$7:$G$206,E$6,'06_Asset_Components'!$AI$7:$AI$206,$A7),IF($B$4="Deferred",SUMIFS('06_Asset_Components'!$AL$7:$AL$206,'06_Asset_Components'!$G$7:$G$206,E$6,'06_Asset_Components'!$AK$7:$AK$206,$A7)+SUMIFS('06_Asset_Components'!$AN$7:$AN$206,'06_Asset_Components'!$G$7:$G$206,E$6,'06_Asset_Components'!$AM$7:$AM$206,$A7)+SUMIFS('06_Asset_Components'!$AP$7:$AP$206,'06_Asset_Components'!$G$7:$G$206,E$6,'06_Asset_Components'!$AO$7:$AO$206,$A7),SUMIFS('06_Asset_Components'!$Z$7:$Z$206,'06_Asset_Components'!$G$7:$G$206,E$6,'06_Asset_Components'!$Y$7:$Y$206,$A7)+SUMIFS('06_Asset_Components'!$AB$7:$AB$206,'06_Asset_Components'!$G$7:$G$206,E$6,'06_Asset_Components'!$AA$7:$AA$206,$A7)+SUMIFS('06_Asset_Components'!$AD$7:$AD$206,'06_Asset_Components'!$G$7:$G$206,E$6,'06_Asset_Components'!$AC$7:$AC$206,$A7)))</f>
        <v>0</v>
      </c>
      <c r="F7" s="17">
        <f>IF($B$4="Accelerated",SUMIFS('06_Asset_Components'!$AF$7:$AF$206,'06_Asset_Components'!$G$7:$G$206,F$6,'06_Asset_Components'!$AE$7:$AE$206,$A7)+SUMIFS('06_Asset_Components'!$AH$7:$AH$206,'06_Asset_Components'!$G$7:$G$206,F$6,'06_Asset_Components'!$AG$7:$AG$206,$A7)+SUMIFS('06_Asset_Components'!$AJ$7:$AJ$206,'06_Asset_Components'!$G$7:$G$206,F$6,'06_Asset_Components'!$AI$7:$AI$206,$A7),IF($B$4="Deferred",SUMIFS('06_Asset_Components'!$AL$7:$AL$206,'06_Asset_Components'!$G$7:$G$206,F$6,'06_Asset_Components'!$AK$7:$AK$206,$A7)+SUMIFS('06_Asset_Components'!$AN$7:$AN$206,'06_Asset_Components'!$G$7:$G$206,F$6,'06_Asset_Components'!$AM$7:$AM$206,$A7)+SUMIFS('06_Asset_Components'!$AP$7:$AP$206,'06_Asset_Components'!$G$7:$G$206,F$6,'06_Asset_Components'!$AO$7:$AO$206,$A7),SUMIFS('06_Asset_Components'!$Z$7:$Z$206,'06_Asset_Components'!$G$7:$G$206,F$6,'06_Asset_Components'!$Y$7:$Y$206,$A7)+SUMIFS('06_Asset_Components'!$AB$7:$AB$206,'06_Asset_Components'!$G$7:$G$206,F$6,'06_Asset_Components'!$AA$7:$AA$206,$A7)+SUMIFS('06_Asset_Components'!$AD$7:$AD$206,'06_Asset_Components'!$G$7:$G$206,F$6,'06_Asset_Components'!$AC$7:$AC$206,$A7)))</f>
        <v>0</v>
      </c>
      <c r="G7" s="17">
        <f>IF($B$4="Accelerated",SUMIFS('06_Asset_Components'!$AF$7:$AF$206,'06_Asset_Components'!$G$7:$G$206,G$6,'06_Asset_Components'!$AE$7:$AE$206,$A7)+SUMIFS('06_Asset_Components'!$AH$7:$AH$206,'06_Asset_Components'!$G$7:$G$206,G$6,'06_Asset_Components'!$AG$7:$AG$206,$A7)+SUMIFS('06_Asset_Components'!$AJ$7:$AJ$206,'06_Asset_Components'!$G$7:$G$206,G$6,'06_Asset_Components'!$AI$7:$AI$206,$A7),IF($B$4="Deferred",SUMIFS('06_Asset_Components'!$AL$7:$AL$206,'06_Asset_Components'!$G$7:$G$206,G$6,'06_Asset_Components'!$AK$7:$AK$206,$A7)+SUMIFS('06_Asset_Components'!$AN$7:$AN$206,'06_Asset_Components'!$G$7:$G$206,G$6,'06_Asset_Components'!$AM$7:$AM$206,$A7)+SUMIFS('06_Asset_Components'!$AP$7:$AP$206,'06_Asset_Components'!$G$7:$G$206,G$6,'06_Asset_Components'!$AO$7:$AO$206,$A7),SUMIFS('06_Asset_Components'!$Z$7:$Z$206,'06_Asset_Components'!$G$7:$G$206,G$6,'06_Asset_Components'!$Y$7:$Y$206,$A7)+SUMIFS('06_Asset_Components'!$AB$7:$AB$206,'06_Asset_Components'!$G$7:$G$206,G$6,'06_Asset_Components'!$AA$7:$AA$206,$A7)+SUMIFS('06_Asset_Components'!$AD$7:$AD$206,'06_Asset_Components'!$G$7:$G$206,G$6,'06_Asset_Components'!$AC$7:$AC$206,$A7)))</f>
        <v>0</v>
      </c>
      <c r="H7" s="17">
        <f>IF($B$4="Accelerated",SUMIFS('06_Asset_Components'!$AF$7:$AF$206,'06_Asset_Components'!$G$7:$G$206,H$6,'06_Asset_Components'!$AE$7:$AE$206,$A7)+SUMIFS('06_Asset_Components'!$AH$7:$AH$206,'06_Asset_Components'!$G$7:$G$206,H$6,'06_Asset_Components'!$AG$7:$AG$206,$A7)+SUMIFS('06_Asset_Components'!$AJ$7:$AJ$206,'06_Asset_Components'!$G$7:$G$206,H$6,'06_Asset_Components'!$AI$7:$AI$206,$A7),IF($B$4="Deferred",SUMIFS('06_Asset_Components'!$AL$7:$AL$206,'06_Asset_Components'!$G$7:$G$206,H$6,'06_Asset_Components'!$AK$7:$AK$206,$A7)+SUMIFS('06_Asset_Components'!$AN$7:$AN$206,'06_Asset_Components'!$G$7:$G$206,H$6,'06_Asset_Components'!$AM$7:$AM$206,$A7)+SUMIFS('06_Asset_Components'!$AP$7:$AP$206,'06_Asset_Components'!$G$7:$G$206,H$6,'06_Asset_Components'!$AO$7:$AO$206,$A7),SUMIFS('06_Asset_Components'!$Z$7:$Z$206,'06_Asset_Components'!$G$7:$G$206,H$6,'06_Asset_Components'!$Y$7:$Y$206,$A7)+SUMIFS('06_Asset_Components'!$AB$7:$AB$206,'06_Asset_Components'!$G$7:$G$206,H$6,'06_Asset_Components'!$AA$7:$AA$206,$A7)+SUMIFS('06_Asset_Components'!$AD$7:$AD$206,'06_Asset_Components'!$G$7:$G$206,H$6,'06_Asset_Components'!$AC$7:$AC$206,$A7)))</f>
        <v>0</v>
      </c>
      <c r="I7" s="17">
        <f>IF($B$4="Accelerated",SUMIFS('06_Asset_Components'!$AF$7:$AF$206,'06_Asset_Components'!$G$7:$G$206,I$6,'06_Asset_Components'!$AE$7:$AE$206,$A7)+SUMIFS('06_Asset_Components'!$AH$7:$AH$206,'06_Asset_Components'!$G$7:$G$206,I$6,'06_Asset_Components'!$AG$7:$AG$206,$A7)+SUMIFS('06_Asset_Components'!$AJ$7:$AJ$206,'06_Asset_Components'!$G$7:$G$206,I$6,'06_Asset_Components'!$AI$7:$AI$206,$A7),IF($B$4="Deferred",SUMIFS('06_Asset_Components'!$AL$7:$AL$206,'06_Asset_Components'!$G$7:$G$206,I$6,'06_Asset_Components'!$AK$7:$AK$206,$A7)+SUMIFS('06_Asset_Components'!$AN$7:$AN$206,'06_Asset_Components'!$G$7:$G$206,I$6,'06_Asset_Components'!$AM$7:$AM$206,$A7)+SUMIFS('06_Asset_Components'!$AP$7:$AP$206,'06_Asset_Components'!$G$7:$G$206,I$6,'06_Asset_Components'!$AO$7:$AO$206,$A7),SUMIFS('06_Asset_Components'!$Z$7:$Z$206,'06_Asset_Components'!$G$7:$G$206,I$6,'06_Asset_Components'!$Y$7:$Y$206,$A7)+SUMIFS('06_Asset_Components'!$AB$7:$AB$206,'06_Asset_Components'!$G$7:$G$206,I$6,'06_Asset_Components'!$AA$7:$AA$206,$A7)+SUMIFS('06_Asset_Components'!$AD$7:$AD$206,'06_Asset_Components'!$G$7:$G$206,I$6,'06_Asset_Components'!$AC$7:$AC$206,$A7)))</f>
        <v>0</v>
      </c>
      <c r="J7" s="17">
        <f>IF($B$4="Accelerated",SUMIFS('06_Asset_Components'!$AF$7:$AF$206,'06_Asset_Components'!$G$7:$G$206,J$6,'06_Asset_Components'!$AE$7:$AE$206,$A7)+SUMIFS('06_Asset_Components'!$AH$7:$AH$206,'06_Asset_Components'!$G$7:$G$206,J$6,'06_Asset_Components'!$AG$7:$AG$206,$A7)+SUMIFS('06_Asset_Components'!$AJ$7:$AJ$206,'06_Asset_Components'!$G$7:$G$206,J$6,'06_Asset_Components'!$AI$7:$AI$206,$A7),IF($B$4="Deferred",SUMIFS('06_Asset_Components'!$AL$7:$AL$206,'06_Asset_Components'!$G$7:$G$206,J$6,'06_Asset_Components'!$AK$7:$AK$206,$A7)+SUMIFS('06_Asset_Components'!$AN$7:$AN$206,'06_Asset_Components'!$G$7:$G$206,J$6,'06_Asset_Components'!$AM$7:$AM$206,$A7)+SUMIFS('06_Asset_Components'!$AP$7:$AP$206,'06_Asset_Components'!$G$7:$G$206,J$6,'06_Asset_Components'!$AO$7:$AO$206,$A7),SUMIFS('06_Asset_Components'!$Z$7:$Z$206,'06_Asset_Components'!$G$7:$G$206,J$6,'06_Asset_Components'!$Y$7:$Y$206,$A7)+SUMIFS('06_Asset_Components'!$AB$7:$AB$206,'06_Asset_Components'!$G$7:$G$206,J$6,'06_Asset_Components'!$AA$7:$AA$206,$A7)+SUMIFS('06_Asset_Components'!$AD$7:$AD$206,'06_Asset_Components'!$G$7:$G$206,J$6,'06_Asset_Components'!$AC$7:$AC$206,$A7)))</f>
        <v>0</v>
      </c>
      <c r="K7" s="17">
        <f>IF($B$4="Accelerated",SUMIFS('06_Asset_Components'!$AF$7:$AF$206,'06_Asset_Components'!$G$7:$G$206,K$6,'06_Asset_Components'!$AE$7:$AE$206,$A7)+SUMIFS('06_Asset_Components'!$AH$7:$AH$206,'06_Asset_Components'!$G$7:$G$206,K$6,'06_Asset_Components'!$AG$7:$AG$206,$A7)+SUMIFS('06_Asset_Components'!$AJ$7:$AJ$206,'06_Asset_Components'!$G$7:$G$206,K$6,'06_Asset_Components'!$AI$7:$AI$206,$A7),IF($B$4="Deferred",SUMIFS('06_Asset_Components'!$AL$7:$AL$206,'06_Asset_Components'!$G$7:$G$206,K$6,'06_Asset_Components'!$AK$7:$AK$206,$A7)+SUMIFS('06_Asset_Components'!$AN$7:$AN$206,'06_Asset_Components'!$G$7:$G$206,K$6,'06_Asset_Components'!$AM$7:$AM$206,$A7)+SUMIFS('06_Asset_Components'!$AP$7:$AP$206,'06_Asset_Components'!$G$7:$G$206,K$6,'06_Asset_Components'!$AO$7:$AO$206,$A7),SUMIFS('06_Asset_Components'!$Z$7:$Z$206,'06_Asset_Components'!$G$7:$G$206,K$6,'06_Asset_Components'!$Y$7:$Y$206,$A7)+SUMIFS('06_Asset_Components'!$AB$7:$AB$206,'06_Asset_Components'!$G$7:$G$206,K$6,'06_Asset_Components'!$AA$7:$AA$206,$A7)+SUMIFS('06_Asset_Components'!$AD$7:$AD$206,'06_Asset_Components'!$G$7:$G$206,K$6,'06_Asset_Components'!$AC$7:$AC$206,$A7)))</f>
        <v>0</v>
      </c>
      <c r="L7" s="17">
        <f>IF($B$4="Accelerated",SUMIFS('06_Asset_Components'!$AF$7:$AF$206,'06_Asset_Components'!$G$7:$G$206,L$6,'06_Asset_Components'!$AE$7:$AE$206,$A7)+SUMIFS('06_Asset_Components'!$AH$7:$AH$206,'06_Asset_Components'!$G$7:$G$206,L$6,'06_Asset_Components'!$AG$7:$AG$206,$A7)+SUMIFS('06_Asset_Components'!$AJ$7:$AJ$206,'06_Asset_Components'!$G$7:$G$206,L$6,'06_Asset_Components'!$AI$7:$AI$206,$A7),IF($B$4="Deferred",SUMIFS('06_Asset_Components'!$AL$7:$AL$206,'06_Asset_Components'!$G$7:$G$206,L$6,'06_Asset_Components'!$AK$7:$AK$206,$A7)+SUMIFS('06_Asset_Components'!$AN$7:$AN$206,'06_Asset_Components'!$G$7:$G$206,L$6,'06_Asset_Components'!$AM$7:$AM$206,$A7)+SUMIFS('06_Asset_Components'!$AP$7:$AP$206,'06_Asset_Components'!$G$7:$G$206,L$6,'06_Asset_Components'!$AO$7:$AO$206,$A7),SUMIFS('06_Asset_Components'!$Z$7:$Z$206,'06_Asset_Components'!$G$7:$G$206,L$6,'06_Asset_Components'!$Y$7:$Y$206,$A7)+SUMIFS('06_Asset_Components'!$AB$7:$AB$206,'06_Asset_Components'!$G$7:$G$206,L$6,'06_Asset_Components'!$AA$7:$AA$206,$A7)+SUMIFS('06_Asset_Components'!$AD$7:$AD$206,'06_Asset_Components'!$G$7:$G$206,L$6,'06_Asset_Components'!$AC$7:$AC$206,$A7)))</f>
        <v>0</v>
      </c>
      <c r="M7" s="17">
        <f>IF($B$4="Accelerated",SUMIFS('06_Asset_Components'!$AF$7:$AF$206,'06_Asset_Components'!$G$7:$G$206,M$6,'06_Asset_Components'!$AE$7:$AE$206,$A7)+SUMIFS('06_Asset_Components'!$AH$7:$AH$206,'06_Asset_Components'!$G$7:$G$206,M$6,'06_Asset_Components'!$AG$7:$AG$206,$A7)+SUMIFS('06_Asset_Components'!$AJ$7:$AJ$206,'06_Asset_Components'!$G$7:$G$206,M$6,'06_Asset_Components'!$AI$7:$AI$206,$A7),IF($B$4="Deferred",SUMIFS('06_Asset_Components'!$AL$7:$AL$206,'06_Asset_Components'!$G$7:$G$206,M$6,'06_Asset_Components'!$AK$7:$AK$206,$A7)+SUMIFS('06_Asset_Components'!$AN$7:$AN$206,'06_Asset_Components'!$G$7:$G$206,M$6,'06_Asset_Components'!$AM$7:$AM$206,$A7)+SUMIFS('06_Asset_Components'!$AP$7:$AP$206,'06_Asset_Components'!$G$7:$G$206,M$6,'06_Asset_Components'!$AO$7:$AO$206,$A7),SUMIFS('06_Asset_Components'!$Z$7:$Z$206,'06_Asset_Components'!$G$7:$G$206,M$6,'06_Asset_Components'!$Y$7:$Y$206,$A7)+SUMIFS('06_Asset_Components'!$AB$7:$AB$206,'06_Asset_Components'!$G$7:$G$206,M$6,'06_Asset_Components'!$AA$7:$AA$206,$A7)+SUMIFS('06_Asset_Components'!$AD$7:$AD$206,'06_Asset_Components'!$G$7:$G$206,M$6,'06_Asset_Components'!$AC$7:$AC$206,$A7)))</f>
        <v>0</v>
      </c>
      <c r="N7" s="17">
        <f>IF($B$4="Accelerated",SUMIFS('06_Asset_Components'!$AF$7:$AF$206,'06_Asset_Components'!$G$7:$G$206,N$6,'06_Asset_Components'!$AE$7:$AE$206,$A7)+SUMIFS('06_Asset_Components'!$AH$7:$AH$206,'06_Asset_Components'!$G$7:$G$206,N$6,'06_Asset_Components'!$AG$7:$AG$206,$A7)+SUMIFS('06_Asset_Components'!$AJ$7:$AJ$206,'06_Asset_Components'!$G$7:$G$206,N$6,'06_Asset_Components'!$AI$7:$AI$206,$A7),IF($B$4="Deferred",SUMIFS('06_Asset_Components'!$AL$7:$AL$206,'06_Asset_Components'!$G$7:$G$206,N$6,'06_Asset_Components'!$AK$7:$AK$206,$A7)+SUMIFS('06_Asset_Components'!$AN$7:$AN$206,'06_Asset_Components'!$G$7:$G$206,N$6,'06_Asset_Components'!$AM$7:$AM$206,$A7)+SUMIFS('06_Asset_Components'!$AP$7:$AP$206,'06_Asset_Components'!$G$7:$G$206,N$6,'06_Asset_Components'!$AO$7:$AO$206,$A7),SUMIFS('06_Asset_Components'!$Z$7:$Z$206,'06_Asset_Components'!$G$7:$G$206,N$6,'06_Asset_Components'!$Y$7:$Y$206,$A7)+SUMIFS('06_Asset_Components'!$AB$7:$AB$206,'06_Asset_Components'!$G$7:$G$206,N$6,'06_Asset_Components'!$AA$7:$AA$206,$A7)+SUMIFS('06_Asset_Components'!$AD$7:$AD$206,'06_Asset_Components'!$G$7:$G$206,N$6,'06_Asset_Components'!$AC$7:$AC$206,$A7)))</f>
        <v>0</v>
      </c>
      <c r="O7" s="17">
        <f>IF($B$4="Accelerated",SUMIFS('06_Asset_Components'!$AF$7:$AF$206,'06_Asset_Components'!$G$7:$G$206,O$6,'06_Asset_Components'!$AE$7:$AE$206,$A7)+SUMIFS('06_Asset_Components'!$AH$7:$AH$206,'06_Asset_Components'!$G$7:$G$206,O$6,'06_Asset_Components'!$AG$7:$AG$206,$A7)+SUMIFS('06_Asset_Components'!$AJ$7:$AJ$206,'06_Asset_Components'!$G$7:$G$206,O$6,'06_Asset_Components'!$AI$7:$AI$206,$A7),IF($B$4="Deferred",SUMIFS('06_Asset_Components'!$AL$7:$AL$206,'06_Asset_Components'!$G$7:$G$206,O$6,'06_Asset_Components'!$AK$7:$AK$206,$A7)+SUMIFS('06_Asset_Components'!$AN$7:$AN$206,'06_Asset_Components'!$G$7:$G$206,O$6,'06_Asset_Components'!$AM$7:$AM$206,$A7)+SUMIFS('06_Asset_Components'!$AP$7:$AP$206,'06_Asset_Components'!$G$7:$G$206,O$6,'06_Asset_Components'!$AO$7:$AO$206,$A7),SUMIFS('06_Asset_Components'!$Z$7:$Z$206,'06_Asset_Components'!$G$7:$G$206,O$6,'06_Asset_Components'!$Y$7:$Y$206,$A7)+SUMIFS('06_Asset_Components'!$AB$7:$AB$206,'06_Asset_Components'!$G$7:$G$206,O$6,'06_Asset_Components'!$AA$7:$AA$206,$A7)+SUMIFS('06_Asset_Components'!$AD$7:$AD$206,'06_Asset_Components'!$G$7:$G$206,O$6,'06_Asset_Components'!$AC$7:$AC$206,$A7)))</f>
        <v>0</v>
      </c>
      <c r="P7" s="17">
        <f t="shared" ref="P7:P36" si="0">SUM(B7:O7)</f>
        <v>0</v>
      </c>
      <c r="Q7" s="17">
        <f>SUM($P$7:P7)</f>
        <v>0</v>
      </c>
    </row>
    <row r="8" spans="1:17">
      <c r="A8" s="11">
        <f>'01_Setup'!B5+1</f>
        <v>2027</v>
      </c>
      <c r="B8" s="17">
        <f>IF($B$4="Accelerated",SUMIFS('06_Asset_Components'!$AF$7:$AF$206,'06_Asset_Components'!$G$7:$G$206,B$6,'06_Asset_Components'!$AE$7:$AE$206,$A8)+SUMIFS('06_Asset_Components'!$AH$7:$AH$206,'06_Asset_Components'!$G$7:$G$206,B$6,'06_Asset_Components'!$AG$7:$AG$206,$A8)+SUMIFS('06_Asset_Components'!$AJ$7:$AJ$206,'06_Asset_Components'!$G$7:$G$206,B$6,'06_Asset_Components'!$AI$7:$AI$206,$A8),IF($B$4="Deferred",SUMIFS('06_Asset_Components'!$AL$7:$AL$206,'06_Asset_Components'!$G$7:$G$206,B$6,'06_Asset_Components'!$AK$7:$AK$206,$A8)+SUMIFS('06_Asset_Components'!$AN$7:$AN$206,'06_Asset_Components'!$G$7:$G$206,B$6,'06_Asset_Components'!$AM$7:$AM$206,$A8)+SUMIFS('06_Asset_Components'!$AP$7:$AP$206,'06_Asset_Components'!$G$7:$G$206,B$6,'06_Asset_Components'!$AO$7:$AO$206,$A8),SUMIFS('06_Asset_Components'!$Z$7:$Z$206,'06_Asset_Components'!$G$7:$G$206,B$6,'06_Asset_Components'!$Y$7:$Y$206,$A8)+SUMIFS('06_Asset_Components'!$AB$7:$AB$206,'06_Asset_Components'!$G$7:$G$206,B$6,'06_Asset_Components'!$AA$7:$AA$206,$A8)+SUMIFS('06_Asset_Components'!$AD$7:$AD$206,'06_Asset_Components'!$G$7:$G$206,B$6,'06_Asset_Components'!$AC$7:$AC$206,$A8)))</f>
        <v>0</v>
      </c>
      <c r="C8" s="17">
        <f>IF($B$4="Accelerated",SUMIFS('06_Asset_Components'!$AF$7:$AF$206,'06_Asset_Components'!$G$7:$G$206,C$6,'06_Asset_Components'!$AE$7:$AE$206,$A8)+SUMIFS('06_Asset_Components'!$AH$7:$AH$206,'06_Asset_Components'!$G$7:$G$206,C$6,'06_Asset_Components'!$AG$7:$AG$206,$A8)+SUMIFS('06_Asset_Components'!$AJ$7:$AJ$206,'06_Asset_Components'!$G$7:$G$206,C$6,'06_Asset_Components'!$AI$7:$AI$206,$A8),IF($B$4="Deferred",SUMIFS('06_Asset_Components'!$AL$7:$AL$206,'06_Asset_Components'!$G$7:$G$206,C$6,'06_Asset_Components'!$AK$7:$AK$206,$A8)+SUMIFS('06_Asset_Components'!$AN$7:$AN$206,'06_Asset_Components'!$G$7:$G$206,C$6,'06_Asset_Components'!$AM$7:$AM$206,$A8)+SUMIFS('06_Asset_Components'!$AP$7:$AP$206,'06_Asset_Components'!$G$7:$G$206,C$6,'06_Asset_Components'!$AO$7:$AO$206,$A8),SUMIFS('06_Asset_Components'!$Z$7:$Z$206,'06_Asset_Components'!$G$7:$G$206,C$6,'06_Asset_Components'!$Y$7:$Y$206,$A8)+SUMIFS('06_Asset_Components'!$AB$7:$AB$206,'06_Asset_Components'!$G$7:$G$206,C$6,'06_Asset_Components'!$AA$7:$AA$206,$A8)+SUMIFS('06_Asset_Components'!$AD$7:$AD$206,'06_Asset_Components'!$G$7:$G$206,C$6,'06_Asset_Components'!$AC$7:$AC$206,$A8)))</f>
        <v>0</v>
      </c>
      <c r="D8" s="17">
        <f>IF($B$4="Accelerated",SUMIFS('06_Asset_Components'!$AF$7:$AF$206,'06_Asset_Components'!$G$7:$G$206,D$6,'06_Asset_Components'!$AE$7:$AE$206,$A8)+SUMIFS('06_Asset_Components'!$AH$7:$AH$206,'06_Asset_Components'!$G$7:$G$206,D$6,'06_Asset_Components'!$AG$7:$AG$206,$A8)+SUMIFS('06_Asset_Components'!$AJ$7:$AJ$206,'06_Asset_Components'!$G$7:$G$206,D$6,'06_Asset_Components'!$AI$7:$AI$206,$A8),IF($B$4="Deferred",SUMIFS('06_Asset_Components'!$AL$7:$AL$206,'06_Asset_Components'!$G$7:$G$206,D$6,'06_Asset_Components'!$AK$7:$AK$206,$A8)+SUMIFS('06_Asset_Components'!$AN$7:$AN$206,'06_Asset_Components'!$G$7:$G$206,D$6,'06_Asset_Components'!$AM$7:$AM$206,$A8)+SUMIFS('06_Asset_Components'!$AP$7:$AP$206,'06_Asset_Components'!$G$7:$G$206,D$6,'06_Asset_Components'!$AO$7:$AO$206,$A8),SUMIFS('06_Asset_Components'!$Z$7:$Z$206,'06_Asset_Components'!$G$7:$G$206,D$6,'06_Asset_Components'!$Y$7:$Y$206,$A8)+SUMIFS('06_Asset_Components'!$AB$7:$AB$206,'06_Asset_Components'!$G$7:$G$206,D$6,'06_Asset_Components'!$AA$7:$AA$206,$A8)+SUMIFS('06_Asset_Components'!$AD$7:$AD$206,'06_Asset_Components'!$G$7:$G$206,D$6,'06_Asset_Components'!$AC$7:$AC$206,$A8)))</f>
        <v>0</v>
      </c>
      <c r="E8" s="17">
        <f>IF($B$4="Accelerated",SUMIFS('06_Asset_Components'!$AF$7:$AF$206,'06_Asset_Components'!$G$7:$G$206,E$6,'06_Asset_Components'!$AE$7:$AE$206,$A8)+SUMIFS('06_Asset_Components'!$AH$7:$AH$206,'06_Asset_Components'!$G$7:$G$206,E$6,'06_Asset_Components'!$AG$7:$AG$206,$A8)+SUMIFS('06_Asset_Components'!$AJ$7:$AJ$206,'06_Asset_Components'!$G$7:$G$206,E$6,'06_Asset_Components'!$AI$7:$AI$206,$A8),IF($B$4="Deferred",SUMIFS('06_Asset_Components'!$AL$7:$AL$206,'06_Asset_Components'!$G$7:$G$206,E$6,'06_Asset_Components'!$AK$7:$AK$206,$A8)+SUMIFS('06_Asset_Components'!$AN$7:$AN$206,'06_Asset_Components'!$G$7:$G$206,E$6,'06_Asset_Components'!$AM$7:$AM$206,$A8)+SUMIFS('06_Asset_Components'!$AP$7:$AP$206,'06_Asset_Components'!$G$7:$G$206,E$6,'06_Asset_Components'!$AO$7:$AO$206,$A8),SUMIFS('06_Asset_Components'!$Z$7:$Z$206,'06_Asset_Components'!$G$7:$G$206,E$6,'06_Asset_Components'!$Y$7:$Y$206,$A8)+SUMIFS('06_Asset_Components'!$AB$7:$AB$206,'06_Asset_Components'!$G$7:$G$206,E$6,'06_Asset_Components'!$AA$7:$AA$206,$A8)+SUMIFS('06_Asset_Components'!$AD$7:$AD$206,'06_Asset_Components'!$G$7:$G$206,E$6,'06_Asset_Components'!$AC$7:$AC$206,$A8)))</f>
        <v>0</v>
      </c>
      <c r="F8" s="17">
        <f>IF($B$4="Accelerated",SUMIFS('06_Asset_Components'!$AF$7:$AF$206,'06_Asset_Components'!$G$7:$G$206,F$6,'06_Asset_Components'!$AE$7:$AE$206,$A8)+SUMIFS('06_Asset_Components'!$AH$7:$AH$206,'06_Asset_Components'!$G$7:$G$206,F$6,'06_Asset_Components'!$AG$7:$AG$206,$A8)+SUMIFS('06_Asset_Components'!$AJ$7:$AJ$206,'06_Asset_Components'!$G$7:$G$206,F$6,'06_Asset_Components'!$AI$7:$AI$206,$A8),IF($B$4="Deferred",SUMIFS('06_Asset_Components'!$AL$7:$AL$206,'06_Asset_Components'!$G$7:$G$206,F$6,'06_Asset_Components'!$AK$7:$AK$206,$A8)+SUMIFS('06_Asset_Components'!$AN$7:$AN$206,'06_Asset_Components'!$G$7:$G$206,F$6,'06_Asset_Components'!$AM$7:$AM$206,$A8)+SUMIFS('06_Asset_Components'!$AP$7:$AP$206,'06_Asset_Components'!$G$7:$G$206,F$6,'06_Asset_Components'!$AO$7:$AO$206,$A8),SUMIFS('06_Asset_Components'!$Z$7:$Z$206,'06_Asset_Components'!$G$7:$G$206,F$6,'06_Asset_Components'!$Y$7:$Y$206,$A8)+SUMIFS('06_Asset_Components'!$AB$7:$AB$206,'06_Asset_Components'!$G$7:$G$206,F$6,'06_Asset_Components'!$AA$7:$AA$206,$A8)+SUMIFS('06_Asset_Components'!$AD$7:$AD$206,'06_Asset_Components'!$G$7:$G$206,F$6,'06_Asset_Components'!$AC$7:$AC$206,$A8)))</f>
        <v>0</v>
      </c>
      <c r="G8" s="17">
        <f>IF($B$4="Accelerated",SUMIFS('06_Asset_Components'!$AF$7:$AF$206,'06_Asset_Components'!$G$7:$G$206,G$6,'06_Asset_Components'!$AE$7:$AE$206,$A8)+SUMIFS('06_Asset_Components'!$AH$7:$AH$206,'06_Asset_Components'!$G$7:$G$206,G$6,'06_Asset_Components'!$AG$7:$AG$206,$A8)+SUMIFS('06_Asset_Components'!$AJ$7:$AJ$206,'06_Asset_Components'!$G$7:$G$206,G$6,'06_Asset_Components'!$AI$7:$AI$206,$A8),IF($B$4="Deferred",SUMIFS('06_Asset_Components'!$AL$7:$AL$206,'06_Asset_Components'!$G$7:$G$206,G$6,'06_Asset_Components'!$AK$7:$AK$206,$A8)+SUMIFS('06_Asset_Components'!$AN$7:$AN$206,'06_Asset_Components'!$G$7:$G$206,G$6,'06_Asset_Components'!$AM$7:$AM$206,$A8)+SUMIFS('06_Asset_Components'!$AP$7:$AP$206,'06_Asset_Components'!$G$7:$G$206,G$6,'06_Asset_Components'!$AO$7:$AO$206,$A8),SUMIFS('06_Asset_Components'!$Z$7:$Z$206,'06_Asset_Components'!$G$7:$G$206,G$6,'06_Asset_Components'!$Y$7:$Y$206,$A8)+SUMIFS('06_Asset_Components'!$AB$7:$AB$206,'06_Asset_Components'!$G$7:$G$206,G$6,'06_Asset_Components'!$AA$7:$AA$206,$A8)+SUMIFS('06_Asset_Components'!$AD$7:$AD$206,'06_Asset_Components'!$G$7:$G$206,G$6,'06_Asset_Components'!$AC$7:$AC$206,$A8)))</f>
        <v>0</v>
      </c>
      <c r="H8" s="17">
        <f>IF($B$4="Accelerated",SUMIFS('06_Asset_Components'!$AF$7:$AF$206,'06_Asset_Components'!$G$7:$G$206,H$6,'06_Asset_Components'!$AE$7:$AE$206,$A8)+SUMIFS('06_Asset_Components'!$AH$7:$AH$206,'06_Asset_Components'!$G$7:$G$206,H$6,'06_Asset_Components'!$AG$7:$AG$206,$A8)+SUMIFS('06_Asset_Components'!$AJ$7:$AJ$206,'06_Asset_Components'!$G$7:$G$206,H$6,'06_Asset_Components'!$AI$7:$AI$206,$A8),IF($B$4="Deferred",SUMIFS('06_Asset_Components'!$AL$7:$AL$206,'06_Asset_Components'!$G$7:$G$206,H$6,'06_Asset_Components'!$AK$7:$AK$206,$A8)+SUMIFS('06_Asset_Components'!$AN$7:$AN$206,'06_Asset_Components'!$G$7:$G$206,H$6,'06_Asset_Components'!$AM$7:$AM$206,$A8)+SUMIFS('06_Asset_Components'!$AP$7:$AP$206,'06_Asset_Components'!$G$7:$G$206,H$6,'06_Asset_Components'!$AO$7:$AO$206,$A8),SUMIFS('06_Asset_Components'!$Z$7:$Z$206,'06_Asset_Components'!$G$7:$G$206,H$6,'06_Asset_Components'!$Y$7:$Y$206,$A8)+SUMIFS('06_Asset_Components'!$AB$7:$AB$206,'06_Asset_Components'!$G$7:$G$206,H$6,'06_Asset_Components'!$AA$7:$AA$206,$A8)+SUMIFS('06_Asset_Components'!$AD$7:$AD$206,'06_Asset_Components'!$G$7:$G$206,H$6,'06_Asset_Components'!$AC$7:$AC$206,$A8)))</f>
        <v>0</v>
      </c>
      <c r="I8" s="17">
        <f>IF($B$4="Accelerated",SUMIFS('06_Asset_Components'!$AF$7:$AF$206,'06_Asset_Components'!$G$7:$G$206,I$6,'06_Asset_Components'!$AE$7:$AE$206,$A8)+SUMIFS('06_Asset_Components'!$AH$7:$AH$206,'06_Asset_Components'!$G$7:$G$206,I$6,'06_Asset_Components'!$AG$7:$AG$206,$A8)+SUMIFS('06_Asset_Components'!$AJ$7:$AJ$206,'06_Asset_Components'!$G$7:$G$206,I$6,'06_Asset_Components'!$AI$7:$AI$206,$A8),IF($B$4="Deferred",SUMIFS('06_Asset_Components'!$AL$7:$AL$206,'06_Asset_Components'!$G$7:$G$206,I$6,'06_Asset_Components'!$AK$7:$AK$206,$A8)+SUMIFS('06_Asset_Components'!$AN$7:$AN$206,'06_Asset_Components'!$G$7:$G$206,I$6,'06_Asset_Components'!$AM$7:$AM$206,$A8)+SUMIFS('06_Asset_Components'!$AP$7:$AP$206,'06_Asset_Components'!$G$7:$G$206,I$6,'06_Asset_Components'!$AO$7:$AO$206,$A8),SUMIFS('06_Asset_Components'!$Z$7:$Z$206,'06_Asset_Components'!$G$7:$G$206,I$6,'06_Asset_Components'!$Y$7:$Y$206,$A8)+SUMIFS('06_Asset_Components'!$AB$7:$AB$206,'06_Asset_Components'!$G$7:$G$206,I$6,'06_Asset_Components'!$AA$7:$AA$206,$A8)+SUMIFS('06_Asset_Components'!$AD$7:$AD$206,'06_Asset_Components'!$G$7:$G$206,I$6,'06_Asset_Components'!$AC$7:$AC$206,$A8)))</f>
        <v>0</v>
      </c>
      <c r="J8" s="17">
        <f>IF($B$4="Accelerated",SUMIFS('06_Asset_Components'!$AF$7:$AF$206,'06_Asset_Components'!$G$7:$G$206,J$6,'06_Asset_Components'!$AE$7:$AE$206,$A8)+SUMIFS('06_Asset_Components'!$AH$7:$AH$206,'06_Asset_Components'!$G$7:$G$206,J$6,'06_Asset_Components'!$AG$7:$AG$206,$A8)+SUMIFS('06_Asset_Components'!$AJ$7:$AJ$206,'06_Asset_Components'!$G$7:$G$206,J$6,'06_Asset_Components'!$AI$7:$AI$206,$A8),IF($B$4="Deferred",SUMIFS('06_Asset_Components'!$AL$7:$AL$206,'06_Asset_Components'!$G$7:$G$206,J$6,'06_Asset_Components'!$AK$7:$AK$206,$A8)+SUMIFS('06_Asset_Components'!$AN$7:$AN$206,'06_Asset_Components'!$G$7:$G$206,J$6,'06_Asset_Components'!$AM$7:$AM$206,$A8)+SUMIFS('06_Asset_Components'!$AP$7:$AP$206,'06_Asset_Components'!$G$7:$G$206,J$6,'06_Asset_Components'!$AO$7:$AO$206,$A8),SUMIFS('06_Asset_Components'!$Z$7:$Z$206,'06_Asset_Components'!$G$7:$G$206,J$6,'06_Asset_Components'!$Y$7:$Y$206,$A8)+SUMIFS('06_Asset_Components'!$AB$7:$AB$206,'06_Asset_Components'!$G$7:$G$206,J$6,'06_Asset_Components'!$AA$7:$AA$206,$A8)+SUMIFS('06_Asset_Components'!$AD$7:$AD$206,'06_Asset_Components'!$G$7:$G$206,J$6,'06_Asset_Components'!$AC$7:$AC$206,$A8)))</f>
        <v>0</v>
      </c>
      <c r="K8" s="17">
        <f>IF($B$4="Accelerated",SUMIFS('06_Asset_Components'!$AF$7:$AF$206,'06_Asset_Components'!$G$7:$G$206,K$6,'06_Asset_Components'!$AE$7:$AE$206,$A8)+SUMIFS('06_Asset_Components'!$AH$7:$AH$206,'06_Asset_Components'!$G$7:$G$206,K$6,'06_Asset_Components'!$AG$7:$AG$206,$A8)+SUMIFS('06_Asset_Components'!$AJ$7:$AJ$206,'06_Asset_Components'!$G$7:$G$206,K$6,'06_Asset_Components'!$AI$7:$AI$206,$A8),IF($B$4="Deferred",SUMIFS('06_Asset_Components'!$AL$7:$AL$206,'06_Asset_Components'!$G$7:$G$206,K$6,'06_Asset_Components'!$AK$7:$AK$206,$A8)+SUMIFS('06_Asset_Components'!$AN$7:$AN$206,'06_Asset_Components'!$G$7:$G$206,K$6,'06_Asset_Components'!$AM$7:$AM$206,$A8)+SUMIFS('06_Asset_Components'!$AP$7:$AP$206,'06_Asset_Components'!$G$7:$G$206,K$6,'06_Asset_Components'!$AO$7:$AO$206,$A8),SUMIFS('06_Asset_Components'!$Z$7:$Z$206,'06_Asset_Components'!$G$7:$G$206,K$6,'06_Asset_Components'!$Y$7:$Y$206,$A8)+SUMIFS('06_Asset_Components'!$AB$7:$AB$206,'06_Asset_Components'!$G$7:$G$206,K$6,'06_Asset_Components'!$AA$7:$AA$206,$A8)+SUMIFS('06_Asset_Components'!$AD$7:$AD$206,'06_Asset_Components'!$G$7:$G$206,K$6,'06_Asset_Components'!$AC$7:$AC$206,$A8)))</f>
        <v>0</v>
      </c>
      <c r="L8" s="17">
        <f>IF($B$4="Accelerated",SUMIFS('06_Asset_Components'!$AF$7:$AF$206,'06_Asset_Components'!$G$7:$G$206,L$6,'06_Asset_Components'!$AE$7:$AE$206,$A8)+SUMIFS('06_Asset_Components'!$AH$7:$AH$206,'06_Asset_Components'!$G$7:$G$206,L$6,'06_Asset_Components'!$AG$7:$AG$206,$A8)+SUMIFS('06_Asset_Components'!$AJ$7:$AJ$206,'06_Asset_Components'!$G$7:$G$206,L$6,'06_Asset_Components'!$AI$7:$AI$206,$A8),IF($B$4="Deferred",SUMIFS('06_Asset_Components'!$AL$7:$AL$206,'06_Asset_Components'!$G$7:$G$206,L$6,'06_Asset_Components'!$AK$7:$AK$206,$A8)+SUMIFS('06_Asset_Components'!$AN$7:$AN$206,'06_Asset_Components'!$G$7:$G$206,L$6,'06_Asset_Components'!$AM$7:$AM$206,$A8)+SUMIFS('06_Asset_Components'!$AP$7:$AP$206,'06_Asset_Components'!$G$7:$G$206,L$6,'06_Asset_Components'!$AO$7:$AO$206,$A8),SUMIFS('06_Asset_Components'!$Z$7:$Z$206,'06_Asset_Components'!$G$7:$G$206,L$6,'06_Asset_Components'!$Y$7:$Y$206,$A8)+SUMIFS('06_Asset_Components'!$AB$7:$AB$206,'06_Asset_Components'!$G$7:$G$206,L$6,'06_Asset_Components'!$AA$7:$AA$206,$A8)+SUMIFS('06_Asset_Components'!$AD$7:$AD$206,'06_Asset_Components'!$G$7:$G$206,L$6,'06_Asset_Components'!$AC$7:$AC$206,$A8)))</f>
        <v>0</v>
      </c>
      <c r="M8" s="17">
        <f>IF($B$4="Accelerated",SUMIFS('06_Asset_Components'!$AF$7:$AF$206,'06_Asset_Components'!$G$7:$G$206,M$6,'06_Asset_Components'!$AE$7:$AE$206,$A8)+SUMIFS('06_Asset_Components'!$AH$7:$AH$206,'06_Asset_Components'!$G$7:$G$206,M$6,'06_Asset_Components'!$AG$7:$AG$206,$A8)+SUMIFS('06_Asset_Components'!$AJ$7:$AJ$206,'06_Asset_Components'!$G$7:$G$206,M$6,'06_Asset_Components'!$AI$7:$AI$206,$A8),IF($B$4="Deferred",SUMIFS('06_Asset_Components'!$AL$7:$AL$206,'06_Asset_Components'!$G$7:$G$206,M$6,'06_Asset_Components'!$AK$7:$AK$206,$A8)+SUMIFS('06_Asset_Components'!$AN$7:$AN$206,'06_Asset_Components'!$G$7:$G$206,M$6,'06_Asset_Components'!$AM$7:$AM$206,$A8)+SUMIFS('06_Asset_Components'!$AP$7:$AP$206,'06_Asset_Components'!$G$7:$G$206,M$6,'06_Asset_Components'!$AO$7:$AO$206,$A8),SUMIFS('06_Asset_Components'!$Z$7:$Z$206,'06_Asset_Components'!$G$7:$G$206,M$6,'06_Asset_Components'!$Y$7:$Y$206,$A8)+SUMIFS('06_Asset_Components'!$AB$7:$AB$206,'06_Asset_Components'!$G$7:$G$206,M$6,'06_Asset_Components'!$AA$7:$AA$206,$A8)+SUMIFS('06_Asset_Components'!$AD$7:$AD$206,'06_Asset_Components'!$G$7:$G$206,M$6,'06_Asset_Components'!$AC$7:$AC$206,$A8)))</f>
        <v>0</v>
      </c>
      <c r="N8" s="17">
        <f>IF($B$4="Accelerated",SUMIFS('06_Asset_Components'!$AF$7:$AF$206,'06_Asset_Components'!$G$7:$G$206,N$6,'06_Asset_Components'!$AE$7:$AE$206,$A8)+SUMIFS('06_Asset_Components'!$AH$7:$AH$206,'06_Asset_Components'!$G$7:$G$206,N$6,'06_Asset_Components'!$AG$7:$AG$206,$A8)+SUMIFS('06_Asset_Components'!$AJ$7:$AJ$206,'06_Asset_Components'!$G$7:$G$206,N$6,'06_Asset_Components'!$AI$7:$AI$206,$A8),IF($B$4="Deferred",SUMIFS('06_Asset_Components'!$AL$7:$AL$206,'06_Asset_Components'!$G$7:$G$206,N$6,'06_Asset_Components'!$AK$7:$AK$206,$A8)+SUMIFS('06_Asset_Components'!$AN$7:$AN$206,'06_Asset_Components'!$G$7:$G$206,N$6,'06_Asset_Components'!$AM$7:$AM$206,$A8)+SUMIFS('06_Asset_Components'!$AP$7:$AP$206,'06_Asset_Components'!$G$7:$G$206,N$6,'06_Asset_Components'!$AO$7:$AO$206,$A8),SUMIFS('06_Asset_Components'!$Z$7:$Z$206,'06_Asset_Components'!$G$7:$G$206,N$6,'06_Asset_Components'!$Y$7:$Y$206,$A8)+SUMIFS('06_Asset_Components'!$AB$7:$AB$206,'06_Asset_Components'!$G$7:$G$206,N$6,'06_Asset_Components'!$AA$7:$AA$206,$A8)+SUMIFS('06_Asset_Components'!$AD$7:$AD$206,'06_Asset_Components'!$G$7:$G$206,N$6,'06_Asset_Components'!$AC$7:$AC$206,$A8)))</f>
        <v>0</v>
      </c>
      <c r="O8" s="17">
        <f>IF($B$4="Accelerated",SUMIFS('06_Asset_Components'!$AF$7:$AF$206,'06_Asset_Components'!$G$7:$G$206,O$6,'06_Asset_Components'!$AE$7:$AE$206,$A8)+SUMIFS('06_Asset_Components'!$AH$7:$AH$206,'06_Asset_Components'!$G$7:$G$206,O$6,'06_Asset_Components'!$AG$7:$AG$206,$A8)+SUMIFS('06_Asset_Components'!$AJ$7:$AJ$206,'06_Asset_Components'!$G$7:$G$206,O$6,'06_Asset_Components'!$AI$7:$AI$206,$A8),IF($B$4="Deferred",SUMIFS('06_Asset_Components'!$AL$7:$AL$206,'06_Asset_Components'!$G$7:$G$206,O$6,'06_Asset_Components'!$AK$7:$AK$206,$A8)+SUMIFS('06_Asset_Components'!$AN$7:$AN$206,'06_Asset_Components'!$G$7:$G$206,O$6,'06_Asset_Components'!$AM$7:$AM$206,$A8)+SUMIFS('06_Asset_Components'!$AP$7:$AP$206,'06_Asset_Components'!$G$7:$G$206,O$6,'06_Asset_Components'!$AO$7:$AO$206,$A8),SUMIFS('06_Asset_Components'!$Z$7:$Z$206,'06_Asset_Components'!$G$7:$G$206,O$6,'06_Asset_Components'!$Y$7:$Y$206,$A8)+SUMIFS('06_Asset_Components'!$AB$7:$AB$206,'06_Asset_Components'!$G$7:$G$206,O$6,'06_Asset_Components'!$AA$7:$AA$206,$A8)+SUMIFS('06_Asset_Components'!$AD$7:$AD$206,'06_Asset_Components'!$G$7:$G$206,O$6,'06_Asset_Components'!$AC$7:$AC$206,$A8)))</f>
        <v>0</v>
      </c>
      <c r="P8" s="17">
        <f t="shared" si="0"/>
        <v>0</v>
      </c>
      <c r="Q8" s="17">
        <f>SUM($P$7:P8)</f>
        <v>0</v>
      </c>
    </row>
    <row r="9" spans="1:17">
      <c r="A9" s="11">
        <f>'01_Setup'!B5+2</f>
        <v>2028</v>
      </c>
      <c r="B9" s="17">
        <f>IF($B$4="Accelerated",SUMIFS('06_Asset_Components'!$AF$7:$AF$206,'06_Asset_Components'!$G$7:$G$206,B$6,'06_Asset_Components'!$AE$7:$AE$206,$A9)+SUMIFS('06_Asset_Components'!$AH$7:$AH$206,'06_Asset_Components'!$G$7:$G$206,B$6,'06_Asset_Components'!$AG$7:$AG$206,$A9)+SUMIFS('06_Asset_Components'!$AJ$7:$AJ$206,'06_Asset_Components'!$G$7:$G$206,B$6,'06_Asset_Components'!$AI$7:$AI$206,$A9),IF($B$4="Deferred",SUMIFS('06_Asset_Components'!$AL$7:$AL$206,'06_Asset_Components'!$G$7:$G$206,B$6,'06_Asset_Components'!$AK$7:$AK$206,$A9)+SUMIFS('06_Asset_Components'!$AN$7:$AN$206,'06_Asset_Components'!$G$7:$G$206,B$6,'06_Asset_Components'!$AM$7:$AM$206,$A9)+SUMIFS('06_Asset_Components'!$AP$7:$AP$206,'06_Asset_Components'!$G$7:$G$206,B$6,'06_Asset_Components'!$AO$7:$AO$206,$A9),SUMIFS('06_Asset_Components'!$Z$7:$Z$206,'06_Asset_Components'!$G$7:$G$206,B$6,'06_Asset_Components'!$Y$7:$Y$206,$A9)+SUMIFS('06_Asset_Components'!$AB$7:$AB$206,'06_Asset_Components'!$G$7:$G$206,B$6,'06_Asset_Components'!$AA$7:$AA$206,$A9)+SUMIFS('06_Asset_Components'!$AD$7:$AD$206,'06_Asset_Components'!$G$7:$G$206,B$6,'06_Asset_Components'!$AC$7:$AC$206,$A9)))</f>
        <v>0</v>
      </c>
      <c r="C9" s="17">
        <f>IF($B$4="Accelerated",SUMIFS('06_Asset_Components'!$AF$7:$AF$206,'06_Asset_Components'!$G$7:$G$206,C$6,'06_Asset_Components'!$AE$7:$AE$206,$A9)+SUMIFS('06_Asset_Components'!$AH$7:$AH$206,'06_Asset_Components'!$G$7:$G$206,C$6,'06_Asset_Components'!$AG$7:$AG$206,$A9)+SUMIFS('06_Asset_Components'!$AJ$7:$AJ$206,'06_Asset_Components'!$G$7:$G$206,C$6,'06_Asset_Components'!$AI$7:$AI$206,$A9),IF($B$4="Deferred",SUMIFS('06_Asset_Components'!$AL$7:$AL$206,'06_Asset_Components'!$G$7:$G$206,C$6,'06_Asset_Components'!$AK$7:$AK$206,$A9)+SUMIFS('06_Asset_Components'!$AN$7:$AN$206,'06_Asset_Components'!$G$7:$G$206,C$6,'06_Asset_Components'!$AM$7:$AM$206,$A9)+SUMIFS('06_Asset_Components'!$AP$7:$AP$206,'06_Asset_Components'!$G$7:$G$206,C$6,'06_Asset_Components'!$AO$7:$AO$206,$A9),SUMIFS('06_Asset_Components'!$Z$7:$Z$206,'06_Asset_Components'!$G$7:$G$206,C$6,'06_Asset_Components'!$Y$7:$Y$206,$A9)+SUMIFS('06_Asset_Components'!$AB$7:$AB$206,'06_Asset_Components'!$G$7:$G$206,C$6,'06_Asset_Components'!$AA$7:$AA$206,$A9)+SUMIFS('06_Asset_Components'!$AD$7:$AD$206,'06_Asset_Components'!$G$7:$G$206,C$6,'06_Asset_Components'!$AC$7:$AC$206,$A9)))</f>
        <v>0</v>
      </c>
      <c r="D9" s="17">
        <f>IF($B$4="Accelerated",SUMIFS('06_Asset_Components'!$AF$7:$AF$206,'06_Asset_Components'!$G$7:$G$206,D$6,'06_Asset_Components'!$AE$7:$AE$206,$A9)+SUMIFS('06_Asset_Components'!$AH$7:$AH$206,'06_Asset_Components'!$G$7:$G$206,D$6,'06_Asset_Components'!$AG$7:$AG$206,$A9)+SUMIFS('06_Asset_Components'!$AJ$7:$AJ$206,'06_Asset_Components'!$G$7:$G$206,D$6,'06_Asset_Components'!$AI$7:$AI$206,$A9),IF($B$4="Deferred",SUMIFS('06_Asset_Components'!$AL$7:$AL$206,'06_Asset_Components'!$G$7:$G$206,D$6,'06_Asset_Components'!$AK$7:$AK$206,$A9)+SUMIFS('06_Asset_Components'!$AN$7:$AN$206,'06_Asset_Components'!$G$7:$G$206,D$6,'06_Asset_Components'!$AM$7:$AM$206,$A9)+SUMIFS('06_Asset_Components'!$AP$7:$AP$206,'06_Asset_Components'!$G$7:$G$206,D$6,'06_Asset_Components'!$AO$7:$AO$206,$A9),SUMIFS('06_Asset_Components'!$Z$7:$Z$206,'06_Asset_Components'!$G$7:$G$206,D$6,'06_Asset_Components'!$Y$7:$Y$206,$A9)+SUMIFS('06_Asset_Components'!$AB$7:$AB$206,'06_Asset_Components'!$G$7:$G$206,D$6,'06_Asset_Components'!$AA$7:$AA$206,$A9)+SUMIFS('06_Asset_Components'!$AD$7:$AD$206,'06_Asset_Components'!$G$7:$G$206,D$6,'06_Asset_Components'!$AC$7:$AC$206,$A9)))</f>
        <v>0</v>
      </c>
      <c r="E9" s="17">
        <f>IF($B$4="Accelerated",SUMIFS('06_Asset_Components'!$AF$7:$AF$206,'06_Asset_Components'!$G$7:$G$206,E$6,'06_Asset_Components'!$AE$7:$AE$206,$A9)+SUMIFS('06_Asset_Components'!$AH$7:$AH$206,'06_Asset_Components'!$G$7:$G$206,E$6,'06_Asset_Components'!$AG$7:$AG$206,$A9)+SUMIFS('06_Asset_Components'!$AJ$7:$AJ$206,'06_Asset_Components'!$G$7:$G$206,E$6,'06_Asset_Components'!$AI$7:$AI$206,$A9),IF($B$4="Deferred",SUMIFS('06_Asset_Components'!$AL$7:$AL$206,'06_Asset_Components'!$G$7:$G$206,E$6,'06_Asset_Components'!$AK$7:$AK$206,$A9)+SUMIFS('06_Asset_Components'!$AN$7:$AN$206,'06_Asset_Components'!$G$7:$G$206,E$6,'06_Asset_Components'!$AM$7:$AM$206,$A9)+SUMIFS('06_Asset_Components'!$AP$7:$AP$206,'06_Asset_Components'!$G$7:$G$206,E$6,'06_Asset_Components'!$AO$7:$AO$206,$A9),SUMIFS('06_Asset_Components'!$Z$7:$Z$206,'06_Asset_Components'!$G$7:$G$206,E$6,'06_Asset_Components'!$Y$7:$Y$206,$A9)+SUMIFS('06_Asset_Components'!$AB$7:$AB$206,'06_Asset_Components'!$G$7:$G$206,E$6,'06_Asset_Components'!$AA$7:$AA$206,$A9)+SUMIFS('06_Asset_Components'!$AD$7:$AD$206,'06_Asset_Components'!$G$7:$G$206,E$6,'06_Asset_Components'!$AC$7:$AC$206,$A9)))</f>
        <v>0</v>
      </c>
      <c r="F9" s="17">
        <f>IF($B$4="Accelerated",SUMIFS('06_Asset_Components'!$AF$7:$AF$206,'06_Asset_Components'!$G$7:$G$206,F$6,'06_Asset_Components'!$AE$7:$AE$206,$A9)+SUMIFS('06_Asset_Components'!$AH$7:$AH$206,'06_Asset_Components'!$G$7:$G$206,F$6,'06_Asset_Components'!$AG$7:$AG$206,$A9)+SUMIFS('06_Asset_Components'!$AJ$7:$AJ$206,'06_Asset_Components'!$G$7:$G$206,F$6,'06_Asset_Components'!$AI$7:$AI$206,$A9),IF($B$4="Deferred",SUMIFS('06_Asset_Components'!$AL$7:$AL$206,'06_Asset_Components'!$G$7:$G$206,F$6,'06_Asset_Components'!$AK$7:$AK$206,$A9)+SUMIFS('06_Asset_Components'!$AN$7:$AN$206,'06_Asset_Components'!$G$7:$G$206,F$6,'06_Asset_Components'!$AM$7:$AM$206,$A9)+SUMIFS('06_Asset_Components'!$AP$7:$AP$206,'06_Asset_Components'!$G$7:$G$206,F$6,'06_Asset_Components'!$AO$7:$AO$206,$A9),SUMIFS('06_Asset_Components'!$Z$7:$Z$206,'06_Asset_Components'!$G$7:$G$206,F$6,'06_Asset_Components'!$Y$7:$Y$206,$A9)+SUMIFS('06_Asset_Components'!$AB$7:$AB$206,'06_Asset_Components'!$G$7:$G$206,F$6,'06_Asset_Components'!$AA$7:$AA$206,$A9)+SUMIFS('06_Asset_Components'!$AD$7:$AD$206,'06_Asset_Components'!$G$7:$G$206,F$6,'06_Asset_Components'!$AC$7:$AC$206,$A9)))</f>
        <v>0</v>
      </c>
      <c r="G9" s="17">
        <f>IF($B$4="Accelerated",SUMIFS('06_Asset_Components'!$AF$7:$AF$206,'06_Asset_Components'!$G$7:$G$206,G$6,'06_Asset_Components'!$AE$7:$AE$206,$A9)+SUMIFS('06_Asset_Components'!$AH$7:$AH$206,'06_Asset_Components'!$G$7:$G$206,G$6,'06_Asset_Components'!$AG$7:$AG$206,$A9)+SUMIFS('06_Asset_Components'!$AJ$7:$AJ$206,'06_Asset_Components'!$G$7:$G$206,G$6,'06_Asset_Components'!$AI$7:$AI$206,$A9),IF($B$4="Deferred",SUMIFS('06_Asset_Components'!$AL$7:$AL$206,'06_Asset_Components'!$G$7:$G$206,G$6,'06_Asset_Components'!$AK$7:$AK$206,$A9)+SUMIFS('06_Asset_Components'!$AN$7:$AN$206,'06_Asset_Components'!$G$7:$G$206,G$6,'06_Asset_Components'!$AM$7:$AM$206,$A9)+SUMIFS('06_Asset_Components'!$AP$7:$AP$206,'06_Asset_Components'!$G$7:$G$206,G$6,'06_Asset_Components'!$AO$7:$AO$206,$A9),SUMIFS('06_Asset_Components'!$Z$7:$Z$206,'06_Asset_Components'!$G$7:$G$206,G$6,'06_Asset_Components'!$Y$7:$Y$206,$A9)+SUMIFS('06_Asset_Components'!$AB$7:$AB$206,'06_Asset_Components'!$G$7:$G$206,G$6,'06_Asset_Components'!$AA$7:$AA$206,$A9)+SUMIFS('06_Asset_Components'!$AD$7:$AD$206,'06_Asset_Components'!$G$7:$G$206,G$6,'06_Asset_Components'!$AC$7:$AC$206,$A9)))</f>
        <v>0</v>
      </c>
      <c r="H9" s="17">
        <f>IF($B$4="Accelerated",SUMIFS('06_Asset_Components'!$AF$7:$AF$206,'06_Asset_Components'!$G$7:$G$206,H$6,'06_Asset_Components'!$AE$7:$AE$206,$A9)+SUMIFS('06_Asset_Components'!$AH$7:$AH$206,'06_Asset_Components'!$G$7:$G$206,H$6,'06_Asset_Components'!$AG$7:$AG$206,$A9)+SUMIFS('06_Asset_Components'!$AJ$7:$AJ$206,'06_Asset_Components'!$G$7:$G$206,H$6,'06_Asset_Components'!$AI$7:$AI$206,$A9),IF($B$4="Deferred",SUMIFS('06_Asset_Components'!$AL$7:$AL$206,'06_Asset_Components'!$G$7:$G$206,H$6,'06_Asset_Components'!$AK$7:$AK$206,$A9)+SUMIFS('06_Asset_Components'!$AN$7:$AN$206,'06_Asset_Components'!$G$7:$G$206,H$6,'06_Asset_Components'!$AM$7:$AM$206,$A9)+SUMIFS('06_Asset_Components'!$AP$7:$AP$206,'06_Asset_Components'!$G$7:$G$206,H$6,'06_Asset_Components'!$AO$7:$AO$206,$A9),SUMIFS('06_Asset_Components'!$Z$7:$Z$206,'06_Asset_Components'!$G$7:$G$206,H$6,'06_Asset_Components'!$Y$7:$Y$206,$A9)+SUMIFS('06_Asset_Components'!$AB$7:$AB$206,'06_Asset_Components'!$G$7:$G$206,H$6,'06_Asset_Components'!$AA$7:$AA$206,$A9)+SUMIFS('06_Asset_Components'!$AD$7:$AD$206,'06_Asset_Components'!$G$7:$G$206,H$6,'06_Asset_Components'!$AC$7:$AC$206,$A9)))</f>
        <v>0</v>
      </c>
      <c r="I9" s="17">
        <f>IF($B$4="Accelerated",SUMIFS('06_Asset_Components'!$AF$7:$AF$206,'06_Asset_Components'!$G$7:$G$206,I$6,'06_Asset_Components'!$AE$7:$AE$206,$A9)+SUMIFS('06_Asset_Components'!$AH$7:$AH$206,'06_Asset_Components'!$G$7:$G$206,I$6,'06_Asset_Components'!$AG$7:$AG$206,$A9)+SUMIFS('06_Asset_Components'!$AJ$7:$AJ$206,'06_Asset_Components'!$G$7:$G$206,I$6,'06_Asset_Components'!$AI$7:$AI$206,$A9),IF($B$4="Deferred",SUMIFS('06_Asset_Components'!$AL$7:$AL$206,'06_Asset_Components'!$G$7:$G$206,I$6,'06_Asset_Components'!$AK$7:$AK$206,$A9)+SUMIFS('06_Asset_Components'!$AN$7:$AN$206,'06_Asset_Components'!$G$7:$G$206,I$6,'06_Asset_Components'!$AM$7:$AM$206,$A9)+SUMIFS('06_Asset_Components'!$AP$7:$AP$206,'06_Asset_Components'!$G$7:$G$206,I$6,'06_Asset_Components'!$AO$7:$AO$206,$A9),SUMIFS('06_Asset_Components'!$Z$7:$Z$206,'06_Asset_Components'!$G$7:$G$206,I$6,'06_Asset_Components'!$Y$7:$Y$206,$A9)+SUMIFS('06_Asset_Components'!$AB$7:$AB$206,'06_Asset_Components'!$G$7:$G$206,I$6,'06_Asset_Components'!$AA$7:$AA$206,$A9)+SUMIFS('06_Asset_Components'!$AD$7:$AD$206,'06_Asset_Components'!$G$7:$G$206,I$6,'06_Asset_Components'!$AC$7:$AC$206,$A9)))</f>
        <v>0</v>
      </c>
      <c r="J9" s="17">
        <f>IF($B$4="Accelerated",SUMIFS('06_Asset_Components'!$AF$7:$AF$206,'06_Asset_Components'!$G$7:$G$206,J$6,'06_Asset_Components'!$AE$7:$AE$206,$A9)+SUMIFS('06_Asset_Components'!$AH$7:$AH$206,'06_Asset_Components'!$G$7:$G$206,J$6,'06_Asset_Components'!$AG$7:$AG$206,$A9)+SUMIFS('06_Asset_Components'!$AJ$7:$AJ$206,'06_Asset_Components'!$G$7:$G$206,J$6,'06_Asset_Components'!$AI$7:$AI$206,$A9),IF($B$4="Deferred",SUMIFS('06_Asset_Components'!$AL$7:$AL$206,'06_Asset_Components'!$G$7:$G$206,J$6,'06_Asset_Components'!$AK$7:$AK$206,$A9)+SUMIFS('06_Asset_Components'!$AN$7:$AN$206,'06_Asset_Components'!$G$7:$G$206,J$6,'06_Asset_Components'!$AM$7:$AM$206,$A9)+SUMIFS('06_Asset_Components'!$AP$7:$AP$206,'06_Asset_Components'!$G$7:$G$206,J$6,'06_Asset_Components'!$AO$7:$AO$206,$A9),SUMIFS('06_Asset_Components'!$Z$7:$Z$206,'06_Asset_Components'!$G$7:$G$206,J$6,'06_Asset_Components'!$Y$7:$Y$206,$A9)+SUMIFS('06_Asset_Components'!$AB$7:$AB$206,'06_Asset_Components'!$G$7:$G$206,J$6,'06_Asset_Components'!$AA$7:$AA$206,$A9)+SUMIFS('06_Asset_Components'!$AD$7:$AD$206,'06_Asset_Components'!$G$7:$G$206,J$6,'06_Asset_Components'!$AC$7:$AC$206,$A9)))</f>
        <v>0</v>
      </c>
      <c r="K9" s="17">
        <f>IF($B$4="Accelerated",SUMIFS('06_Asset_Components'!$AF$7:$AF$206,'06_Asset_Components'!$G$7:$G$206,K$6,'06_Asset_Components'!$AE$7:$AE$206,$A9)+SUMIFS('06_Asset_Components'!$AH$7:$AH$206,'06_Asset_Components'!$G$7:$G$206,K$6,'06_Asset_Components'!$AG$7:$AG$206,$A9)+SUMIFS('06_Asset_Components'!$AJ$7:$AJ$206,'06_Asset_Components'!$G$7:$G$206,K$6,'06_Asset_Components'!$AI$7:$AI$206,$A9),IF($B$4="Deferred",SUMIFS('06_Asset_Components'!$AL$7:$AL$206,'06_Asset_Components'!$G$7:$G$206,K$6,'06_Asset_Components'!$AK$7:$AK$206,$A9)+SUMIFS('06_Asset_Components'!$AN$7:$AN$206,'06_Asset_Components'!$G$7:$G$206,K$6,'06_Asset_Components'!$AM$7:$AM$206,$A9)+SUMIFS('06_Asset_Components'!$AP$7:$AP$206,'06_Asset_Components'!$G$7:$G$206,K$6,'06_Asset_Components'!$AO$7:$AO$206,$A9),SUMIFS('06_Asset_Components'!$Z$7:$Z$206,'06_Asset_Components'!$G$7:$G$206,K$6,'06_Asset_Components'!$Y$7:$Y$206,$A9)+SUMIFS('06_Asset_Components'!$AB$7:$AB$206,'06_Asset_Components'!$G$7:$G$206,K$6,'06_Asset_Components'!$AA$7:$AA$206,$A9)+SUMIFS('06_Asset_Components'!$AD$7:$AD$206,'06_Asset_Components'!$G$7:$G$206,K$6,'06_Asset_Components'!$AC$7:$AC$206,$A9)))</f>
        <v>0</v>
      </c>
      <c r="L9" s="17">
        <f>IF($B$4="Accelerated",SUMIFS('06_Asset_Components'!$AF$7:$AF$206,'06_Asset_Components'!$G$7:$G$206,L$6,'06_Asset_Components'!$AE$7:$AE$206,$A9)+SUMIFS('06_Asset_Components'!$AH$7:$AH$206,'06_Asset_Components'!$G$7:$G$206,L$6,'06_Asset_Components'!$AG$7:$AG$206,$A9)+SUMIFS('06_Asset_Components'!$AJ$7:$AJ$206,'06_Asset_Components'!$G$7:$G$206,L$6,'06_Asset_Components'!$AI$7:$AI$206,$A9),IF($B$4="Deferred",SUMIFS('06_Asset_Components'!$AL$7:$AL$206,'06_Asset_Components'!$G$7:$G$206,L$6,'06_Asset_Components'!$AK$7:$AK$206,$A9)+SUMIFS('06_Asset_Components'!$AN$7:$AN$206,'06_Asset_Components'!$G$7:$G$206,L$6,'06_Asset_Components'!$AM$7:$AM$206,$A9)+SUMIFS('06_Asset_Components'!$AP$7:$AP$206,'06_Asset_Components'!$G$7:$G$206,L$6,'06_Asset_Components'!$AO$7:$AO$206,$A9),SUMIFS('06_Asset_Components'!$Z$7:$Z$206,'06_Asset_Components'!$G$7:$G$206,L$6,'06_Asset_Components'!$Y$7:$Y$206,$A9)+SUMIFS('06_Asset_Components'!$AB$7:$AB$206,'06_Asset_Components'!$G$7:$G$206,L$6,'06_Asset_Components'!$AA$7:$AA$206,$A9)+SUMIFS('06_Asset_Components'!$AD$7:$AD$206,'06_Asset_Components'!$G$7:$G$206,L$6,'06_Asset_Components'!$AC$7:$AC$206,$A9)))</f>
        <v>0</v>
      </c>
      <c r="M9" s="17">
        <f>IF($B$4="Accelerated",SUMIFS('06_Asset_Components'!$AF$7:$AF$206,'06_Asset_Components'!$G$7:$G$206,M$6,'06_Asset_Components'!$AE$7:$AE$206,$A9)+SUMIFS('06_Asset_Components'!$AH$7:$AH$206,'06_Asset_Components'!$G$7:$G$206,M$6,'06_Asset_Components'!$AG$7:$AG$206,$A9)+SUMIFS('06_Asset_Components'!$AJ$7:$AJ$206,'06_Asset_Components'!$G$7:$G$206,M$6,'06_Asset_Components'!$AI$7:$AI$206,$A9),IF($B$4="Deferred",SUMIFS('06_Asset_Components'!$AL$7:$AL$206,'06_Asset_Components'!$G$7:$G$206,M$6,'06_Asset_Components'!$AK$7:$AK$206,$A9)+SUMIFS('06_Asset_Components'!$AN$7:$AN$206,'06_Asset_Components'!$G$7:$G$206,M$6,'06_Asset_Components'!$AM$7:$AM$206,$A9)+SUMIFS('06_Asset_Components'!$AP$7:$AP$206,'06_Asset_Components'!$G$7:$G$206,M$6,'06_Asset_Components'!$AO$7:$AO$206,$A9),SUMIFS('06_Asset_Components'!$Z$7:$Z$206,'06_Asset_Components'!$G$7:$G$206,M$6,'06_Asset_Components'!$Y$7:$Y$206,$A9)+SUMIFS('06_Asset_Components'!$AB$7:$AB$206,'06_Asset_Components'!$G$7:$G$206,M$6,'06_Asset_Components'!$AA$7:$AA$206,$A9)+SUMIFS('06_Asset_Components'!$AD$7:$AD$206,'06_Asset_Components'!$G$7:$G$206,M$6,'06_Asset_Components'!$AC$7:$AC$206,$A9)))</f>
        <v>0</v>
      </c>
      <c r="N9" s="17">
        <f>IF($B$4="Accelerated",SUMIFS('06_Asset_Components'!$AF$7:$AF$206,'06_Asset_Components'!$G$7:$G$206,N$6,'06_Asset_Components'!$AE$7:$AE$206,$A9)+SUMIFS('06_Asset_Components'!$AH$7:$AH$206,'06_Asset_Components'!$G$7:$G$206,N$6,'06_Asset_Components'!$AG$7:$AG$206,$A9)+SUMIFS('06_Asset_Components'!$AJ$7:$AJ$206,'06_Asset_Components'!$G$7:$G$206,N$6,'06_Asset_Components'!$AI$7:$AI$206,$A9),IF($B$4="Deferred",SUMIFS('06_Asset_Components'!$AL$7:$AL$206,'06_Asset_Components'!$G$7:$G$206,N$6,'06_Asset_Components'!$AK$7:$AK$206,$A9)+SUMIFS('06_Asset_Components'!$AN$7:$AN$206,'06_Asset_Components'!$G$7:$G$206,N$6,'06_Asset_Components'!$AM$7:$AM$206,$A9)+SUMIFS('06_Asset_Components'!$AP$7:$AP$206,'06_Asset_Components'!$G$7:$G$206,N$6,'06_Asset_Components'!$AO$7:$AO$206,$A9),SUMIFS('06_Asset_Components'!$Z$7:$Z$206,'06_Asset_Components'!$G$7:$G$206,N$6,'06_Asset_Components'!$Y$7:$Y$206,$A9)+SUMIFS('06_Asset_Components'!$AB$7:$AB$206,'06_Asset_Components'!$G$7:$G$206,N$6,'06_Asset_Components'!$AA$7:$AA$206,$A9)+SUMIFS('06_Asset_Components'!$AD$7:$AD$206,'06_Asset_Components'!$G$7:$G$206,N$6,'06_Asset_Components'!$AC$7:$AC$206,$A9)))</f>
        <v>0</v>
      </c>
      <c r="O9" s="17">
        <f>IF($B$4="Accelerated",SUMIFS('06_Asset_Components'!$AF$7:$AF$206,'06_Asset_Components'!$G$7:$G$206,O$6,'06_Asset_Components'!$AE$7:$AE$206,$A9)+SUMIFS('06_Asset_Components'!$AH$7:$AH$206,'06_Asset_Components'!$G$7:$G$206,O$6,'06_Asset_Components'!$AG$7:$AG$206,$A9)+SUMIFS('06_Asset_Components'!$AJ$7:$AJ$206,'06_Asset_Components'!$G$7:$G$206,O$6,'06_Asset_Components'!$AI$7:$AI$206,$A9),IF($B$4="Deferred",SUMIFS('06_Asset_Components'!$AL$7:$AL$206,'06_Asset_Components'!$G$7:$G$206,O$6,'06_Asset_Components'!$AK$7:$AK$206,$A9)+SUMIFS('06_Asset_Components'!$AN$7:$AN$206,'06_Asset_Components'!$G$7:$G$206,O$6,'06_Asset_Components'!$AM$7:$AM$206,$A9)+SUMIFS('06_Asset_Components'!$AP$7:$AP$206,'06_Asset_Components'!$G$7:$G$206,O$6,'06_Asset_Components'!$AO$7:$AO$206,$A9),SUMIFS('06_Asset_Components'!$Z$7:$Z$206,'06_Asset_Components'!$G$7:$G$206,O$6,'06_Asset_Components'!$Y$7:$Y$206,$A9)+SUMIFS('06_Asset_Components'!$AB$7:$AB$206,'06_Asset_Components'!$G$7:$G$206,O$6,'06_Asset_Components'!$AA$7:$AA$206,$A9)+SUMIFS('06_Asset_Components'!$AD$7:$AD$206,'06_Asset_Components'!$G$7:$G$206,O$6,'06_Asset_Components'!$AC$7:$AC$206,$A9)))</f>
        <v>0</v>
      </c>
      <c r="P9" s="17">
        <f t="shared" si="0"/>
        <v>0</v>
      </c>
      <c r="Q9" s="17">
        <f>SUM($P$7:P9)</f>
        <v>0</v>
      </c>
    </row>
    <row r="10" spans="1:17">
      <c r="A10" s="11">
        <f>'01_Setup'!B5+3</f>
        <v>2029</v>
      </c>
      <c r="B10" s="17">
        <f>IF($B$4="Accelerated",SUMIFS('06_Asset_Components'!$AF$7:$AF$206,'06_Asset_Components'!$G$7:$G$206,B$6,'06_Asset_Components'!$AE$7:$AE$206,$A10)+SUMIFS('06_Asset_Components'!$AH$7:$AH$206,'06_Asset_Components'!$G$7:$G$206,B$6,'06_Asset_Components'!$AG$7:$AG$206,$A10)+SUMIFS('06_Asset_Components'!$AJ$7:$AJ$206,'06_Asset_Components'!$G$7:$G$206,B$6,'06_Asset_Components'!$AI$7:$AI$206,$A10),IF($B$4="Deferred",SUMIFS('06_Asset_Components'!$AL$7:$AL$206,'06_Asset_Components'!$G$7:$G$206,B$6,'06_Asset_Components'!$AK$7:$AK$206,$A10)+SUMIFS('06_Asset_Components'!$AN$7:$AN$206,'06_Asset_Components'!$G$7:$G$206,B$6,'06_Asset_Components'!$AM$7:$AM$206,$A10)+SUMIFS('06_Asset_Components'!$AP$7:$AP$206,'06_Asset_Components'!$G$7:$G$206,B$6,'06_Asset_Components'!$AO$7:$AO$206,$A10),SUMIFS('06_Asset_Components'!$Z$7:$Z$206,'06_Asset_Components'!$G$7:$G$206,B$6,'06_Asset_Components'!$Y$7:$Y$206,$A10)+SUMIFS('06_Asset_Components'!$AB$7:$AB$206,'06_Asset_Components'!$G$7:$G$206,B$6,'06_Asset_Components'!$AA$7:$AA$206,$A10)+SUMIFS('06_Asset_Components'!$AD$7:$AD$206,'06_Asset_Components'!$G$7:$G$206,B$6,'06_Asset_Components'!$AC$7:$AC$206,$A10)))</f>
        <v>0</v>
      </c>
      <c r="C10" s="17">
        <f>IF($B$4="Accelerated",SUMIFS('06_Asset_Components'!$AF$7:$AF$206,'06_Asset_Components'!$G$7:$G$206,C$6,'06_Asset_Components'!$AE$7:$AE$206,$A10)+SUMIFS('06_Asset_Components'!$AH$7:$AH$206,'06_Asset_Components'!$G$7:$G$206,C$6,'06_Asset_Components'!$AG$7:$AG$206,$A10)+SUMIFS('06_Asset_Components'!$AJ$7:$AJ$206,'06_Asset_Components'!$G$7:$G$206,C$6,'06_Asset_Components'!$AI$7:$AI$206,$A10),IF($B$4="Deferred",SUMIFS('06_Asset_Components'!$AL$7:$AL$206,'06_Asset_Components'!$G$7:$G$206,C$6,'06_Asset_Components'!$AK$7:$AK$206,$A10)+SUMIFS('06_Asset_Components'!$AN$7:$AN$206,'06_Asset_Components'!$G$7:$G$206,C$6,'06_Asset_Components'!$AM$7:$AM$206,$A10)+SUMIFS('06_Asset_Components'!$AP$7:$AP$206,'06_Asset_Components'!$G$7:$G$206,C$6,'06_Asset_Components'!$AO$7:$AO$206,$A10),SUMIFS('06_Asset_Components'!$Z$7:$Z$206,'06_Asset_Components'!$G$7:$G$206,C$6,'06_Asset_Components'!$Y$7:$Y$206,$A10)+SUMIFS('06_Asset_Components'!$AB$7:$AB$206,'06_Asset_Components'!$G$7:$G$206,C$6,'06_Asset_Components'!$AA$7:$AA$206,$A10)+SUMIFS('06_Asset_Components'!$AD$7:$AD$206,'06_Asset_Components'!$G$7:$G$206,C$6,'06_Asset_Components'!$AC$7:$AC$206,$A10)))</f>
        <v>0</v>
      </c>
      <c r="D10" s="17">
        <f>IF($B$4="Accelerated",SUMIFS('06_Asset_Components'!$AF$7:$AF$206,'06_Asset_Components'!$G$7:$G$206,D$6,'06_Asset_Components'!$AE$7:$AE$206,$A10)+SUMIFS('06_Asset_Components'!$AH$7:$AH$206,'06_Asset_Components'!$G$7:$G$206,D$6,'06_Asset_Components'!$AG$7:$AG$206,$A10)+SUMIFS('06_Asset_Components'!$AJ$7:$AJ$206,'06_Asset_Components'!$G$7:$G$206,D$6,'06_Asset_Components'!$AI$7:$AI$206,$A10),IF($B$4="Deferred",SUMIFS('06_Asset_Components'!$AL$7:$AL$206,'06_Asset_Components'!$G$7:$G$206,D$6,'06_Asset_Components'!$AK$7:$AK$206,$A10)+SUMIFS('06_Asset_Components'!$AN$7:$AN$206,'06_Asset_Components'!$G$7:$G$206,D$6,'06_Asset_Components'!$AM$7:$AM$206,$A10)+SUMIFS('06_Asset_Components'!$AP$7:$AP$206,'06_Asset_Components'!$G$7:$G$206,D$6,'06_Asset_Components'!$AO$7:$AO$206,$A10),SUMIFS('06_Asset_Components'!$Z$7:$Z$206,'06_Asset_Components'!$G$7:$G$206,D$6,'06_Asset_Components'!$Y$7:$Y$206,$A10)+SUMIFS('06_Asset_Components'!$AB$7:$AB$206,'06_Asset_Components'!$G$7:$G$206,D$6,'06_Asset_Components'!$AA$7:$AA$206,$A10)+SUMIFS('06_Asset_Components'!$AD$7:$AD$206,'06_Asset_Components'!$G$7:$G$206,D$6,'06_Asset_Components'!$AC$7:$AC$206,$A10)))</f>
        <v>0</v>
      </c>
      <c r="E10" s="17">
        <f>IF($B$4="Accelerated",SUMIFS('06_Asset_Components'!$AF$7:$AF$206,'06_Asset_Components'!$G$7:$G$206,E$6,'06_Asset_Components'!$AE$7:$AE$206,$A10)+SUMIFS('06_Asset_Components'!$AH$7:$AH$206,'06_Asset_Components'!$G$7:$G$206,E$6,'06_Asset_Components'!$AG$7:$AG$206,$A10)+SUMIFS('06_Asset_Components'!$AJ$7:$AJ$206,'06_Asset_Components'!$G$7:$G$206,E$6,'06_Asset_Components'!$AI$7:$AI$206,$A10),IF($B$4="Deferred",SUMIFS('06_Asset_Components'!$AL$7:$AL$206,'06_Asset_Components'!$G$7:$G$206,E$6,'06_Asset_Components'!$AK$7:$AK$206,$A10)+SUMIFS('06_Asset_Components'!$AN$7:$AN$206,'06_Asset_Components'!$G$7:$G$206,E$6,'06_Asset_Components'!$AM$7:$AM$206,$A10)+SUMIFS('06_Asset_Components'!$AP$7:$AP$206,'06_Asset_Components'!$G$7:$G$206,E$6,'06_Asset_Components'!$AO$7:$AO$206,$A10),SUMIFS('06_Asset_Components'!$Z$7:$Z$206,'06_Asset_Components'!$G$7:$G$206,E$6,'06_Asset_Components'!$Y$7:$Y$206,$A10)+SUMIFS('06_Asset_Components'!$AB$7:$AB$206,'06_Asset_Components'!$G$7:$G$206,E$6,'06_Asset_Components'!$AA$7:$AA$206,$A10)+SUMIFS('06_Asset_Components'!$AD$7:$AD$206,'06_Asset_Components'!$G$7:$G$206,E$6,'06_Asset_Components'!$AC$7:$AC$206,$A10)))</f>
        <v>0</v>
      </c>
      <c r="F10" s="17">
        <f>IF($B$4="Accelerated",SUMIFS('06_Asset_Components'!$AF$7:$AF$206,'06_Asset_Components'!$G$7:$G$206,F$6,'06_Asset_Components'!$AE$7:$AE$206,$A10)+SUMIFS('06_Asset_Components'!$AH$7:$AH$206,'06_Asset_Components'!$G$7:$G$206,F$6,'06_Asset_Components'!$AG$7:$AG$206,$A10)+SUMIFS('06_Asset_Components'!$AJ$7:$AJ$206,'06_Asset_Components'!$G$7:$G$206,F$6,'06_Asset_Components'!$AI$7:$AI$206,$A10),IF($B$4="Deferred",SUMIFS('06_Asset_Components'!$AL$7:$AL$206,'06_Asset_Components'!$G$7:$G$206,F$6,'06_Asset_Components'!$AK$7:$AK$206,$A10)+SUMIFS('06_Asset_Components'!$AN$7:$AN$206,'06_Asset_Components'!$G$7:$G$206,F$6,'06_Asset_Components'!$AM$7:$AM$206,$A10)+SUMIFS('06_Asset_Components'!$AP$7:$AP$206,'06_Asset_Components'!$G$7:$G$206,F$6,'06_Asset_Components'!$AO$7:$AO$206,$A10),SUMIFS('06_Asset_Components'!$Z$7:$Z$206,'06_Asset_Components'!$G$7:$G$206,F$6,'06_Asset_Components'!$Y$7:$Y$206,$A10)+SUMIFS('06_Asset_Components'!$AB$7:$AB$206,'06_Asset_Components'!$G$7:$G$206,F$6,'06_Asset_Components'!$AA$7:$AA$206,$A10)+SUMIFS('06_Asset_Components'!$AD$7:$AD$206,'06_Asset_Components'!$G$7:$G$206,F$6,'06_Asset_Components'!$AC$7:$AC$206,$A10)))</f>
        <v>0</v>
      </c>
      <c r="G10" s="17">
        <f>IF($B$4="Accelerated",SUMIFS('06_Asset_Components'!$AF$7:$AF$206,'06_Asset_Components'!$G$7:$G$206,G$6,'06_Asset_Components'!$AE$7:$AE$206,$A10)+SUMIFS('06_Asset_Components'!$AH$7:$AH$206,'06_Asset_Components'!$G$7:$G$206,G$6,'06_Asset_Components'!$AG$7:$AG$206,$A10)+SUMIFS('06_Asset_Components'!$AJ$7:$AJ$206,'06_Asset_Components'!$G$7:$G$206,G$6,'06_Asset_Components'!$AI$7:$AI$206,$A10),IF($B$4="Deferred",SUMIFS('06_Asset_Components'!$AL$7:$AL$206,'06_Asset_Components'!$G$7:$G$206,G$6,'06_Asset_Components'!$AK$7:$AK$206,$A10)+SUMIFS('06_Asset_Components'!$AN$7:$AN$206,'06_Asset_Components'!$G$7:$G$206,G$6,'06_Asset_Components'!$AM$7:$AM$206,$A10)+SUMIFS('06_Asset_Components'!$AP$7:$AP$206,'06_Asset_Components'!$G$7:$G$206,G$6,'06_Asset_Components'!$AO$7:$AO$206,$A10),SUMIFS('06_Asset_Components'!$Z$7:$Z$206,'06_Asset_Components'!$G$7:$G$206,G$6,'06_Asset_Components'!$Y$7:$Y$206,$A10)+SUMIFS('06_Asset_Components'!$AB$7:$AB$206,'06_Asset_Components'!$G$7:$G$206,G$6,'06_Asset_Components'!$AA$7:$AA$206,$A10)+SUMIFS('06_Asset_Components'!$AD$7:$AD$206,'06_Asset_Components'!$G$7:$G$206,G$6,'06_Asset_Components'!$AC$7:$AC$206,$A10)))</f>
        <v>0</v>
      </c>
      <c r="H10" s="17">
        <f>IF($B$4="Accelerated",SUMIFS('06_Asset_Components'!$AF$7:$AF$206,'06_Asset_Components'!$G$7:$G$206,H$6,'06_Asset_Components'!$AE$7:$AE$206,$A10)+SUMIFS('06_Asset_Components'!$AH$7:$AH$206,'06_Asset_Components'!$G$7:$G$206,H$6,'06_Asset_Components'!$AG$7:$AG$206,$A10)+SUMIFS('06_Asset_Components'!$AJ$7:$AJ$206,'06_Asset_Components'!$G$7:$G$206,H$6,'06_Asset_Components'!$AI$7:$AI$206,$A10),IF($B$4="Deferred",SUMIFS('06_Asset_Components'!$AL$7:$AL$206,'06_Asset_Components'!$G$7:$G$206,H$6,'06_Asset_Components'!$AK$7:$AK$206,$A10)+SUMIFS('06_Asset_Components'!$AN$7:$AN$206,'06_Asset_Components'!$G$7:$G$206,H$6,'06_Asset_Components'!$AM$7:$AM$206,$A10)+SUMIFS('06_Asset_Components'!$AP$7:$AP$206,'06_Asset_Components'!$G$7:$G$206,H$6,'06_Asset_Components'!$AO$7:$AO$206,$A10),SUMIFS('06_Asset_Components'!$Z$7:$Z$206,'06_Asset_Components'!$G$7:$G$206,H$6,'06_Asset_Components'!$Y$7:$Y$206,$A10)+SUMIFS('06_Asset_Components'!$AB$7:$AB$206,'06_Asset_Components'!$G$7:$G$206,H$6,'06_Asset_Components'!$AA$7:$AA$206,$A10)+SUMIFS('06_Asset_Components'!$AD$7:$AD$206,'06_Asset_Components'!$G$7:$G$206,H$6,'06_Asset_Components'!$AC$7:$AC$206,$A10)))</f>
        <v>0</v>
      </c>
      <c r="I10" s="17">
        <f>IF($B$4="Accelerated",SUMIFS('06_Asset_Components'!$AF$7:$AF$206,'06_Asset_Components'!$G$7:$G$206,I$6,'06_Asset_Components'!$AE$7:$AE$206,$A10)+SUMIFS('06_Asset_Components'!$AH$7:$AH$206,'06_Asset_Components'!$G$7:$G$206,I$6,'06_Asset_Components'!$AG$7:$AG$206,$A10)+SUMIFS('06_Asset_Components'!$AJ$7:$AJ$206,'06_Asset_Components'!$G$7:$G$206,I$6,'06_Asset_Components'!$AI$7:$AI$206,$A10),IF($B$4="Deferred",SUMIFS('06_Asset_Components'!$AL$7:$AL$206,'06_Asset_Components'!$G$7:$G$206,I$6,'06_Asset_Components'!$AK$7:$AK$206,$A10)+SUMIFS('06_Asset_Components'!$AN$7:$AN$206,'06_Asset_Components'!$G$7:$G$206,I$6,'06_Asset_Components'!$AM$7:$AM$206,$A10)+SUMIFS('06_Asset_Components'!$AP$7:$AP$206,'06_Asset_Components'!$G$7:$G$206,I$6,'06_Asset_Components'!$AO$7:$AO$206,$A10),SUMIFS('06_Asset_Components'!$Z$7:$Z$206,'06_Asset_Components'!$G$7:$G$206,I$6,'06_Asset_Components'!$Y$7:$Y$206,$A10)+SUMIFS('06_Asset_Components'!$AB$7:$AB$206,'06_Asset_Components'!$G$7:$G$206,I$6,'06_Asset_Components'!$AA$7:$AA$206,$A10)+SUMIFS('06_Asset_Components'!$AD$7:$AD$206,'06_Asset_Components'!$G$7:$G$206,I$6,'06_Asset_Components'!$AC$7:$AC$206,$A10)))</f>
        <v>0</v>
      </c>
      <c r="J10" s="17">
        <f>IF($B$4="Accelerated",SUMIFS('06_Asset_Components'!$AF$7:$AF$206,'06_Asset_Components'!$G$7:$G$206,J$6,'06_Asset_Components'!$AE$7:$AE$206,$A10)+SUMIFS('06_Asset_Components'!$AH$7:$AH$206,'06_Asset_Components'!$G$7:$G$206,J$6,'06_Asset_Components'!$AG$7:$AG$206,$A10)+SUMIFS('06_Asset_Components'!$AJ$7:$AJ$206,'06_Asset_Components'!$G$7:$G$206,J$6,'06_Asset_Components'!$AI$7:$AI$206,$A10),IF($B$4="Deferred",SUMIFS('06_Asset_Components'!$AL$7:$AL$206,'06_Asset_Components'!$G$7:$G$206,J$6,'06_Asset_Components'!$AK$7:$AK$206,$A10)+SUMIFS('06_Asset_Components'!$AN$7:$AN$206,'06_Asset_Components'!$G$7:$G$206,J$6,'06_Asset_Components'!$AM$7:$AM$206,$A10)+SUMIFS('06_Asset_Components'!$AP$7:$AP$206,'06_Asset_Components'!$G$7:$G$206,J$6,'06_Asset_Components'!$AO$7:$AO$206,$A10),SUMIFS('06_Asset_Components'!$Z$7:$Z$206,'06_Asset_Components'!$G$7:$G$206,J$6,'06_Asset_Components'!$Y$7:$Y$206,$A10)+SUMIFS('06_Asset_Components'!$AB$7:$AB$206,'06_Asset_Components'!$G$7:$G$206,J$6,'06_Asset_Components'!$AA$7:$AA$206,$A10)+SUMIFS('06_Asset_Components'!$AD$7:$AD$206,'06_Asset_Components'!$G$7:$G$206,J$6,'06_Asset_Components'!$AC$7:$AC$206,$A10)))</f>
        <v>0</v>
      </c>
      <c r="K10" s="17">
        <f>IF($B$4="Accelerated",SUMIFS('06_Asset_Components'!$AF$7:$AF$206,'06_Asset_Components'!$G$7:$G$206,K$6,'06_Asset_Components'!$AE$7:$AE$206,$A10)+SUMIFS('06_Asset_Components'!$AH$7:$AH$206,'06_Asset_Components'!$G$7:$G$206,K$6,'06_Asset_Components'!$AG$7:$AG$206,$A10)+SUMIFS('06_Asset_Components'!$AJ$7:$AJ$206,'06_Asset_Components'!$G$7:$G$206,K$6,'06_Asset_Components'!$AI$7:$AI$206,$A10),IF($B$4="Deferred",SUMIFS('06_Asset_Components'!$AL$7:$AL$206,'06_Asset_Components'!$G$7:$G$206,K$6,'06_Asset_Components'!$AK$7:$AK$206,$A10)+SUMIFS('06_Asset_Components'!$AN$7:$AN$206,'06_Asset_Components'!$G$7:$G$206,K$6,'06_Asset_Components'!$AM$7:$AM$206,$A10)+SUMIFS('06_Asset_Components'!$AP$7:$AP$206,'06_Asset_Components'!$G$7:$G$206,K$6,'06_Asset_Components'!$AO$7:$AO$206,$A10),SUMIFS('06_Asset_Components'!$Z$7:$Z$206,'06_Asset_Components'!$G$7:$G$206,K$6,'06_Asset_Components'!$Y$7:$Y$206,$A10)+SUMIFS('06_Asset_Components'!$AB$7:$AB$206,'06_Asset_Components'!$G$7:$G$206,K$6,'06_Asset_Components'!$AA$7:$AA$206,$A10)+SUMIFS('06_Asset_Components'!$AD$7:$AD$206,'06_Asset_Components'!$G$7:$G$206,K$6,'06_Asset_Components'!$AC$7:$AC$206,$A10)))</f>
        <v>0</v>
      </c>
      <c r="L10" s="17">
        <f>IF($B$4="Accelerated",SUMIFS('06_Asset_Components'!$AF$7:$AF$206,'06_Asset_Components'!$G$7:$G$206,L$6,'06_Asset_Components'!$AE$7:$AE$206,$A10)+SUMIFS('06_Asset_Components'!$AH$7:$AH$206,'06_Asset_Components'!$G$7:$G$206,L$6,'06_Asset_Components'!$AG$7:$AG$206,$A10)+SUMIFS('06_Asset_Components'!$AJ$7:$AJ$206,'06_Asset_Components'!$G$7:$G$206,L$6,'06_Asset_Components'!$AI$7:$AI$206,$A10),IF($B$4="Deferred",SUMIFS('06_Asset_Components'!$AL$7:$AL$206,'06_Asset_Components'!$G$7:$G$206,L$6,'06_Asset_Components'!$AK$7:$AK$206,$A10)+SUMIFS('06_Asset_Components'!$AN$7:$AN$206,'06_Asset_Components'!$G$7:$G$206,L$6,'06_Asset_Components'!$AM$7:$AM$206,$A10)+SUMIFS('06_Asset_Components'!$AP$7:$AP$206,'06_Asset_Components'!$G$7:$G$206,L$6,'06_Asset_Components'!$AO$7:$AO$206,$A10),SUMIFS('06_Asset_Components'!$Z$7:$Z$206,'06_Asset_Components'!$G$7:$G$206,L$6,'06_Asset_Components'!$Y$7:$Y$206,$A10)+SUMIFS('06_Asset_Components'!$AB$7:$AB$206,'06_Asset_Components'!$G$7:$G$206,L$6,'06_Asset_Components'!$AA$7:$AA$206,$A10)+SUMIFS('06_Asset_Components'!$AD$7:$AD$206,'06_Asset_Components'!$G$7:$G$206,L$6,'06_Asset_Components'!$AC$7:$AC$206,$A10)))</f>
        <v>0</v>
      </c>
      <c r="M10" s="17">
        <f>IF($B$4="Accelerated",SUMIFS('06_Asset_Components'!$AF$7:$AF$206,'06_Asset_Components'!$G$7:$G$206,M$6,'06_Asset_Components'!$AE$7:$AE$206,$A10)+SUMIFS('06_Asset_Components'!$AH$7:$AH$206,'06_Asset_Components'!$G$7:$G$206,M$6,'06_Asset_Components'!$AG$7:$AG$206,$A10)+SUMIFS('06_Asset_Components'!$AJ$7:$AJ$206,'06_Asset_Components'!$G$7:$G$206,M$6,'06_Asset_Components'!$AI$7:$AI$206,$A10),IF($B$4="Deferred",SUMIFS('06_Asset_Components'!$AL$7:$AL$206,'06_Asset_Components'!$G$7:$G$206,M$6,'06_Asset_Components'!$AK$7:$AK$206,$A10)+SUMIFS('06_Asset_Components'!$AN$7:$AN$206,'06_Asset_Components'!$G$7:$G$206,M$6,'06_Asset_Components'!$AM$7:$AM$206,$A10)+SUMIFS('06_Asset_Components'!$AP$7:$AP$206,'06_Asset_Components'!$G$7:$G$206,M$6,'06_Asset_Components'!$AO$7:$AO$206,$A10),SUMIFS('06_Asset_Components'!$Z$7:$Z$206,'06_Asset_Components'!$G$7:$G$206,M$6,'06_Asset_Components'!$Y$7:$Y$206,$A10)+SUMIFS('06_Asset_Components'!$AB$7:$AB$206,'06_Asset_Components'!$G$7:$G$206,M$6,'06_Asset_Components'!$AA$7:$AA$206,$A10)+SUMIFS('06_Asset_Components'!$AD$7:$AD$206,'06_Asset_Components'!$G$7:$G$206,M$6,'06_Asset_Components'!$AC$7:$AC$206,$A10)))</f>
        <v>0</v>
      </c>
      <c r="N10" s="17">
        <f>IF($B$4="Accelerated",SUMIFS('06_Asset_Components'!$AF$7:$AF$206,'06_Asset_Components'!$G$7:$G$206,N$6,'06_Asset_Components'!$AE$7:$AE$206,$A10)+SUMIFS('06_Asset_Components'!$AH$7:$AH$206,'06_Asset_Components'!$G$7:$G$206,N$6,'06_Asset_Components'!$AG$7:$AG$206,$A10)+SUMIFS('06_Asset_Components'!$AJ$7:$AJ$206,'06_Asset_Components'!$G$7:$G$206,N$6,'06_Asset_Components'!$AI$7:$AI$206,$A10),IF($B$4="Deferred",SUMIFS('06_Asset_Components'!$AL$7:$AL$206,'06_Asset_Components'!$G$7:$G$206,N$6,'06_Asset_Components'!$AK$7:$AK$206,$A10)+SUMIFS('06_Asset_Components'!$AN$7:$AN$206,'06_Asset_Components'!$G$7:$G$206,N$6,'06_Asset_Components'!$AM$7:$AM$206,$A10)+SUMIFS('06_Asset_Components'!$AP$7:$AP$206,'06_Asset_Components'!$G$7:$G$206,N$6,'06_Asset_Components'!$AO$7:$AO$206,$A10),SUMIFS('06_Asset_Components'!$Z$7:$Z$206,'06_Asset_Components'!$G$7:$G$206,N$6,'06_Asset_Components'!$Y$7:$Y$206,$A10)+SUMIFS('06_Asset_Components'!$AB$7:$AB$206,'06_Asset_Components'!$G$7:$G$206,N$6,'06_Asset_Components'!$AA$7:$AA$206,$A10)+SUMIFS('06_Asset_Components'!$AD$7:$AD$206,'06_Asset_Components'!$G$7:$G$206,N$6,'06_Asset_Components'!$AC$7:$AC$206,$A10)))</f>
        <v>0</v>
      </c>
      <c r="O10" s="17">
        <f>IF($B$4="Accelerated",SUMIFS('06_Asset_Components'!$AF$7:$AF$206,'06_Asset_Components'!$G$7:$G$206,O$6,'06_Asset_Components'!$AE$7:$AE$206,$A10)+SUMIFS('06_Asset_Components'!$AH$7:$AH$206,'06_Asset_Components'!$G$7:$G$206,O$6,'06_Asset_Components'!$AG$7:$AG$206,$A10)+SUMIFS('06_Asset_Components'!$AJ$7:$AJ$206,'06_Asset_Components'!$G$7:$G$206,O$6,'06_Asset_Components'!$AI$7:$AI$206,$A10),IF($B$4="Deferred",SUMIFS('06_Asset_Components'!$AL$7:$AL$206,'06_Asset_Components'!$G$7:$G$206,O$6,'06_Asset_Components'!$AK$7:$AK$206,$A10)+SUMIFS('06_Asset_Components'!$AN$7:$AN$206,'06_Asset_Components'!$G$7:$G$206,O$6,'06_Asset_Components'!$AM$7:$AM$206,$A10)+SUMIFS('06_Asset_Components'!$AP$7:$AP$206,'06_Asset_Components'!$G$7:$G$206,O$6,'06_Asset_Components'!$AO$7:$AO$206,$A10),SUMIFS('06_Asset_Components'!$Z$7:$Z$206,'06_Asset_Components'!$G$7:$G$206,O$6,'06_Asset_Components'!$Y$7:$Y$206,$A10)+SUMIFS('06_Asset_Components'!$AB$7:$AB$206,'06_Asset_Components'!$G$7:$G$206,O$6,'06_Asset_Components'!$AA$7:$AA$206,$A10)+SUMIFS('06_Asset_Components'!$AD$7:$AD$206,'06_Asset_Components'!$G$7:$G$206,O$6,'06_Asset_Components'!$AC$7:$AC$206,$A10)))</f>
        <v>0</v>
      </c>
      <c r="P10" s="17">
        <f t="shared" si="0"/>
        <v>0</v>
      </c>
      <c r="Q10" s="17">
        <f>SUM($P$7:P10)</f>
        <v>0</v>
      </c>
    </row>
    <row r="11" spans="1:17">
      <c r="A11" s="11">
        <f>'01_Setup'!B5+4</f>
        <v>2030</v>
      </c>
      <c r="B11" s="17">
        <f>IF($B$4="Accelerated",SUMIFS('06_Asset_Components'!$AF$7:$AF$206,'06_Asset_Components'!$G$7:$G$206,B$6,'06_Asset_Components'!$AE$7:$AE$206,$A11)+SUMIFS('06_Asset_Components'!$AH$7:$AH$206,'06_Asset_Components'!$G$7:$G$206,B$6,'06_Asset_Components'!$AG$7:$AG$206,$A11)+SUMIFS('06_Asset_Components'!$AJ$7:$AJ$206,'06_Asset_Components'!$G$7:$G$206,B$6,'06_Asset_Components'!$AI$7:$AI$206,$A11),IF($B$4="Deferred",SUMIFS('06_Asset_Components'!$AL$7:$AL$206,'06_Asset_Components'!$G$7:$G$206,B$6,'06_Asset_Components'!$AK$7:$AK$206,$A11)+SUMIFS('06_Asset_Components'!$AN$7:$AN$206,'06_Asset_Components'!$G$7:$G$206,B$6,'06_Asset_Components'!$AM$7:$AM$206,$A11)+SUMIFS('06_Asset_Components'!$AP$7:$AP$206,'06_Asset_Components'!$G$7:$G$206,B$6,'06_Asset_Components'!$AO$7:$AO$206,$A11),SUMIFS('06_Asset_Components'!$Z$7:$Z$206,'06_Asset_Components'!$G$7:$G$206,B$6,'06_Asset_Components'!$Y$7:$Y$206,$A11)+SUMIFS('06_Asset_Components'!$AB$7:$AB$206,'06_Asset_Components'!$G$7:$G$206,B$6,'06_Asset_Components'!$AA$7:$AA$206,$A11)+SUMIFS('06_Asset_Components'!$AD$7:$AD$206,'06_Asset_Components'!$G$7:$G$206,B$6,'06_Asset_Components'!$AC$7:$AC$206,$A11)))</f>
        <v>0</v>
      </c>
      <c r="C11" s="17">
        <f>IF($B$4="Accelerated",SUMIFS('06_Asset_Components'!$AF$7:$AF$206,'06_Asset_Components'!$G$7:$G$206,C$6,'06_Asset_Components'!$AE$7:$AE$206,$A11)+SUMIFS('06_Asset_Components'!$AH$7:$AH$206,'06_Asset_Components'!$G$7:$G$206,C$6,'06_Asset_Components'!$AG$7:$AG$206,$A11)+SUMIFS('06_Asset_Components'!$AJ$7:$AJ$206,'06_Asset_Components'!$G$7:$G$206,C$6,'06_Asset_Components'!$AI$7:$AI$206,$A11),IF($B$4="Deferred",SUMIFS('06_Asset_Components'!$AL$7:$AL$206,'06_Asset_Components'!$G$7:$G$206,C$6,'06_Asset_Components'!$AK$7:$AK$206,$A11)+SUMIFS('06_Asset_Components'!$AN$7:$AN$206,'06_Asset_Components'!$G$7:$G$206,C$6,'06_Asset_Components'!$AM$7:$AM$206,$A11)+SUMIFS('06_Asset_Components'!$AP$7:$AP$206,'06_Asset_Components'!$G$7:$G$206,C$6,'06_Asset_Components'!$AO$7:$AO$206,$A11),SUMIFS('06_Asset_Components'!$Z$7:$Z$206,'06_Asset_Components'!$G$7:$G$206,C$6,'06_Asset_Components'!$Y$7:$Y$206,$A11)+SUMIFS('06_Asset_Components'!$AB$7:$AB$206,'06_Asset_Components'!$G$7:$G$206,C$6,'06_Asset_Components'!$AA$7:$AA$206,$A11)+SUMIFS('06_Asset_Components'!$AD$7:$AD$206,'06_Asset_Components'!$G$7:$G$206,C$6,'06_Asset_Components'!$AC$7:$AC$206,$A11)))</f>
        <v>0</v>
      </c>
      <c r="D11" s="17">
        <f>IF($B$4="Accelerated",SUMIFS('06_Asset_Components'!$AF$7:$AF$206,'06_Asset_Components'!$G$7:$G$206,D$6,'06_Asset_Components'!$AE$7:$AE$206,$A11)+SUMIFS('06_Asset_Components'!$AH$7:$AH$206,'06_Asset_Components'!$G$7:$G$206,D$6,'06_Asset_Components'!$AG$7:$AG$206,$A11)+SUMIFS('06_Asset_Components'!$AJ$7:$AJ$206,'06_Asset_Components'!$G$7:$G$206,D$6,'06_Asset_Components'!$AI$7:$AI$206,$A11),IF($B$4="Deferred",SUMIFS('06_Asset_Components'!$AL$7:$AL$206,'06_Asset_Components'!$G$7:$G$206,D$6,'06_Asset_Components'!$AK$7:$AK$206,$A11)+SUMIFS('06_Asset_Components'!$AN$7:$AN$206,'06_Asset_Components'!$G$7:$G$206,D$6,'06_Asset_Components'!$AM$7:$AM$206,$A11)+SUMIFS('06_Asset_Components'!$AP$7:$AP$206,'06_Asset_Components'!$G$7:$G$206,D$6,'06_Asset_Components'!$AO$7:$AO$206,$A11),SUMIFS('06_Asset_Components'!$Z$7:$Z$206,'06_Asset_Components'!$G$7:$G$206,D$6,'06_Asset_Components'!$Y$7:$Y$206,$A11)+SUMIFS('06_Asset_Components'!$AB$7:$AB$206,'06_Asset_Components'!$G$7:$G$206,D$6,'06_Asset_Components'!$AA$7:$AA$206,$A11)+SUMIFS('06_Asset_Components'!$AD$7:$AD$206,'06_Asset_Components'!$G$7:$G$206,D$6,'06_Asset_Components'!$AC$7:$AC$206,$A11)))</f>
        <v>0</v>
      </c>
      <c r="E11" s="17">
        <f>IF($B$4="Accelerated",SUMIFS('06_Asset_Components'!$AF$7:$AF$206,'06_Asset_Components'!$G$7:$G$206,E$6,'06_Asset_Components'!$AE$7:$AE$206,$A11)+SUMIFS('06_Asset_Components'!$AH$7:$AH$206,'06_Asset_Components'!$G$7:$G$206,E$6,'06_Asset_Components'!$AG$7:$AG$206,$A11)+SUMIFS('06_Asset_Components'!$AJ$7:$AJ$206,'06_Asset_Components'!$G$7:$G$206,E$6,'06_Asset_Components'!$AI$7:$AI$206,$A11),IF($B$4="Deferred",SUMIFS('06_Asset_Components'!$AL$7:$AL$206,'06_Asset_Components'!$G$7:$G$206,E$6,'06_Asset_Components'!$AK$7:$AK$206,$A11)+SUMIFS('06_Asset_Components'!$AN$7:$AN$206,'06_Asset_Components'!$G$7:$G$206,E$6,'06_Asset_Components'!$AM$7:$AM$206,$A11)+SUMIFS('06_Asset_Components'!$AP$7:$AP$206,'06_Asset_Components'!$G$7:$G$206,E$6,'06_Asset_Components'!$AO$7:$AO$206,$A11),SUMIFS('06_Asset_Components'!$Z$7:$Z$206,'06_Asset_Components'!$G$7:$G$206,E$6,'06_Asset_Components'!$Y$7:$Y$206,$A11)+SUMIFS('06_Asset_Components'!$AB$7:$AB$206,'06_Asset_Components'!$G$7:$G$206,E$6,'06_Asset_Components'!$AA$7:$AA$206,$A11)+SUMIFS('06_Asset_Components'!$AD$7:$AD$206,'06_Asset_Components'!$G$7:$G$206,E$6,'06_Asset_Components'!$AC$7:$AC$206,$A11)))</f>
        <v>0</v>
      </c>
      <c r="F11" s="17">
        <f>IF($B$4="Accelerated",SUMIFS('06_Asset_Components'!$AF$7:$AF$206,'06_Asset_Components'!$G$7:$G$206,F$6,'06_Asset_Components'!$AE$7:$AE$206,$A11)+SUMIFS('06_Asset_Components'!$AH$7:$AH$206,'06_Asset_Components'!$G$7:$G$206,F$6,'06_Asset_Components'!$AG$7:$AG$206,$A11)+SUMIFS('06_Asset_Components'!$AJ$7:$AJ$206,'06_Asset_Components'!$G$7:$G$206,F$6,'06_Asset_Components'!$AI$7:$AI$206,$A11),IF($B$4="Deferred",SUMIFS('06_Asset_Components'!$AL$7:$AL$206,'06_Asset_Components'!$G$7:$G$206,F$6,'06_Asset_Components'!$AK$7:$AK$206,$A11)+SUMIFS('06_Asset_Components'!$AN$7:$AN$206,'06_Asset_Components'!$G$7:$G$206,F$6,'06_Asset_Components'!$AM$7:$AM$206,$A11)+SUMIFS('06_Asset_Components'!$AP$7:$AP$206,'06_Asset_Components'!$G$7:$G$206,F$6,'06_Asset_Components'!$AO$7:$AO$206,$A11),SUMIFS('06_Asset_Components'!$Z$7:$Z$206,'06_Asset_Components'!$G$7:$G$206,F$6,'06_Asset_Components'!$Y$7:$Y$206,$A11)+SUMIFS('06_Asset_Components'!$AB$7:$AB$206,'06_Asset_Components'!$G$7:$G$206,F$6,'06_Asset_Components'!$AA$7:$AA$206,$A11)+SUMIFS('06_Asset_Components'!$AD$7:$AD$206,'06_Asset_Components'!$G$7:$G$206,F$6,'06_Asset_Components'!$AC$7:$AC$206,$A11)))</f>
        <v>0</v>
      </c>
      <c r="G11" s="17">
        <f>IF($B$4="Accelerated",SUMIFS('06_Asset_Components'!$AF$7:$AF$206,'06_Asset_Components'!$G$7:$G$206,G$6,'06_Asset_Components'!$AE$7:$AE$206,$A11)+SUMIFS('06_Asset_Components'!$AH$7:$AH$206,'06_Asset_Components'!$G$7:$G$206,G$6,'06_Asset_Components'!$AG$7:$AG$206,$A11)+SUMIFS('06_Asset_Components'!$AJ$7:$AJ$206,'06_Asset_Components'!$G$7:$G$206,G$6,'06_Asset_Components'!$AI$7:$AI$206,$A11),IF($B$4="Deferred",SUMIFS('06_Asset_Components'!$AL$7:$AL$206,'06_Asset_Components'!$G$7:$G$206,G$6,'06_Asset_Components'!$AK$7:$AK$206,$A11)+SUMIFS('06_Asset_Components'!$AN$7:$AN$206,'06_Asset_Components'!$G$7:$G$206,G$6,'06_Asset_Components'!$AM$7:$AM$206,$A11)+SUMIFS('06_Asset_Components'!$AP$7:$AP$206,'06_Asset_Components'!$G$7:$G$206,G$6,'06_Asset_Components'!$AO$7:$AO$206,$A11),SUMIFS('06_Asset_Components'!$Z$7:$Z$206,'06_Asset_Components'!$G$7:$G$206,G$6,'06_Asset_Components'!$Y$7:$Y$206,$A11)+SUMIFS('06_Asset_Components'!$AB$7:$AB$206,'06_Asset_Components'!$G$7:$G$206,G$6,'06_Asset_Components'!$AA$7:$AA$206,$A11)+SUMIFS('06_Asset_Components'!$AD$7:$AD$206,'06_Asset_Components'!$G$7:$G$206,G$6,'06_Asset_Components'!$AC$7:$AC$206,$A11)))</f>
        <v>0</v>
      </c>
      <c r="H11" s="17">
        <f>IF($B$4="Accelerated",SUMIFS('06_Asset_Components'!$AF$7:$AF$206,'06_Asset_Components'!$G$7:$G$206,H$6,'06_Asset_Components'!$AE$7:$AE$206,$A11)+SUMIFS('06_Asset_Components'!$AH$7:$AH$206,'06_Asset_Components'!$G$7:$G$206,H$6,'06_Asset_Components'!$AG$7:$AG$206,$A11)+SUMIFS('06_Asset_Components'!$AJ$7:$AJ$206,'06_Asset_Components'!$G$7:$G$206,H$6,'06_Asset_Components'!$AI$7:$AI$206,$A11),IF($B$4="Deferred",SUMIFS('06_Asset_Components'!$AL$7:$AL$206,'06_Asset_Components'!$G$7:$G$206,H$6,'06_Asset_Components'!$AK$7:$AK$206,$A11)+SUMIFS('06_Asset_Components'!$AN$7:$AN$206,'06_Asset_Components'!$G$7:$G$206,H$6,'06_Asset_Components'!$AM$7:$AM$206,$A11)+SUMIFS('06_Asset_Components'!$AP$7:$AP$206,'06_Asset_Components'!$G$7:$G$206,H$6,'06_Asset_Components'!$AO$7:$AO$206,$A11),SUMIFS('06_Asset_Components'!$Z$7:$Z$206,'06_Asset_Components'!$G$7:$G$206,H$6,'06_Asset_Components'!$Y$7:$Y$206,$A11)+SUMIFS('06_Asset_Components'!$AB$7:$AB$206,'06_Asset_Components'!$G$7:$G$206,H$6,'06_Asset_Components'!$AA$7:$AA$206,$A11)+SUMIFS('06_Asset_Components'!$AD$7:$AD$206,'06_Asset_Components'!$G$7:$G$206,H$6,'06_Asset_Components'!$AC$7:$AC$206,$A11)))</f>
        <v>0</v>
      </c>
      <c r="I11" s="17">
        <f>IF($B$4="Accelerated",SUMIFS('06_Asset_Components'!$AF$7:$AF$206,'06_Asset_Components'!$G$7:$G$206,I$6,'06_Asset_Components'!$AE$7:$AE$206,$A11)+SUMIFS('06_Asset_Components'!$AH$7:$AH$206,'06_Asset_Components'!$G$7:$G$206,I$6,'06_Asset_Components'!$AG$7:$AG$206,$A11)+SUMIFS('06_Asset_Components'!$AJ$7:$AJ$206,'06_Asset_Components'!$G$7:$G$206,I$6,'06_Asset_Components'!$AI$7:$AI$206,$A11),IF($B$4="Deferred",SUMIFS('06_Asset_Components'!$AL$7:$AL$206,'06_Asset_Components'!$G$7:$G$206,I$6,'06_Asset_Components'!$AK$7:$AK$206,$A11)+SUMIFS('06_Asset_Components'!$AN$7:$AN$206,'06_Asset_Components'!$G$7:$G$206,I$6,'06_Asset_Components'!$AM$7:$AM$206,$A11)+SUMIFS('06_Asset_Components'!$AP$7:$AP$206,'06_Asset_Components'!$G$7:$G$206,I$6,'06_Asset_Components'!$AO$7:$AO$206,$A11),SUMIFS('06_Asset_Components'!$Z$7:$Z$206,'06_Asset_Components'!$G$7:$G$206,I$6,'06_Asset_Components'!$Y$7:$Y$206,$A11)+SUMIFS('06_Asset_Components'!$AB$7:$AB$206,'06_Asset_Components'!$G$7:$G$206,I$6,'06_Asset_Components'!$AA$7:$AA$206,$A11)+SUMIFS('06_Asset_Components'!$AD$7:$AD$206,'06_Asset_Components'!$G$7:$G$206,I$6,'06_Asset_Components'!$AC$7:$AC$206,$A11)))</f>
        <v>0</v>
      </c>
      <c r="J11" s="17">
        <f>IF($B$4="Accelerated",SUMIFS('06_Asset_Components'!$AF$7:$AF$206,'06_Asset_Components'!$G$7:$G$206,J$6,'06_Asset_Components'!$AE$7:$AE$206,$A11)+SUMIFS('06_Asset_Components'!$AH$7:$AH$206,'06_Asset_Components'!$G$7:$G$206,J$6,'06_Asset_Components'!$AG$7:$AG$206,$A11)+SUMIFS('06_Asset_Components'!$AJ$7:$AJ$206,'06_Asset_Components'!$G$7:$G$206,J$6,'06_Asset_Components'!$AI$7:$AI$206,$A11),IF($B$4="Deferred",SUMIFS('06_Asset_Components'!$AL$7:$AL$206,'06_Asset_Components'!$G$7:$G$206,J$6,'06_Asset_Components'!$AK$7:$AK$206,$A11)+SUMIFS('06_Asset_Components'!$AN$7:$AN$206,'06_Asset_Components'!$G$7:$G$206,J$6,'06_Asset_Components'!$AM$7:$AM$206,$A11)+SUMIFS('06_Asset_Components'!$AP$7:$AP$206,'06_Asset_Components'!$G$7:$G$206,J$6,'06_Asset_Components'!$AO$7:$AO$206,$A11),SUMIFS('06_Asset_Components'!$Z$7:$Z$206,'06_Asset_Components'!$G$7:$G$206,J$6,'06_Asset_Components'!$Y$7:$Y$206,$A11)+SUMIFS('06_Asset_Components'!$AB$7:$AB$206,'06_Asset_Components'!$G$7:$G$206,J$6,'06_Asset_Components'!$AA$7:$AA$206,$A11)+SUMIFS('06_Asset_Components'!$AD$7:$AD$206,'06_Asset_Components'!$G$7:$G$206,J$6,'06_Asset_Components'!$AC$7:$AC$206,$A11)))</f>
        <v>0</v>
      </c>
      <c r="K11" s="17">
        <f>IF($B$4="Accelerated",SUMIFS('06_Asset_Components'!$AF$7:$AF$206,'06_Asset_Components'!$G$7:$G$206,K$6,'06_Asset_Components'!$AE$7:$AE$206,$A11)+SUMIFS('06_Asset_Components'!$AH$7:$AH$206,'06_Asset_Components'!$G$7:$G$206,K$6,'06_Asset_Components'!$AG$7:$AG$206,$A11)+SUMIFS('06_Asset_Components'!$AJ$7:$AJ$206,'06_Asset_Components'!$G$7:$G$206,K$6,'06_Asset_Components'!$AI$7:$AI$206,$A11),IF($B$4="Deferred",SUMIFS('06_Asset_Components'!$AL$7:$AL$206,'06_Asset_Components'!$G$7:$G$206,K$6,'06_Asset_Components'!$AK$7:$AK$206,$A11)+SUMIFS('06_Asset_Components'!$AN$7:$AN$206,'06_Asset_Components'!$G$7:$G$206,K$6,'06_Asset_Components'!$AM$7:$AM$206,$A11)+SUMIFS('06_Asset_Components'!$AP$7:$AP$206,'06_Asset_Components'!$G$7:$G$206,K$6,'06_Asset_Components'!$AO$7:$AO$206,$A11),SUMIFS('06_Asset_Components'!$Z$7:$Z$206,'06_Asset_Components'!$G$7:$G$206,K$6,'06_Asset_Components'!$Y$7:$Y$206,$A11)+SUMIFS('06_Asset_Components'!$AB$7:$AB$206,'06_Asset_Components'!$G$7:$G$206,K$6,'06_Asset_Components'!$AA$7:$AA$206,$A11)+SUMIFS('06_Asset_Components'!$AD$7:$AD$206,'06_Asset_Components'!$G$7:$G$206,K$6,'06_Asset_Components'!$AC$7:$AC$206,$A11)))</f>
        <v>0</v>
      </c>
      <c r="L11" s="17">
        <f>IF($B$4="Accelerated",SUMIFS('06_Asset_Components'!$AF$7:$AF$206,'06_Asset_Components'!$G$7:$G$206,L$6,'06_Asset_Components'!$AE$7:$AE$206,$A11)+SUMIFS('06_Asset_Components'!$AH$7:$AH$206,'06_Asset_Components'!$G$7:$G$206,L$6,'06_Asset_Components'!$AG$7:$AG$206,$A11)+SUMIFS('06_Asset_Components'!$AJ$7:$AJ$206,'06_Asset_Components'!$G$7:$G$206,L$6,'06_Asset_Components'!$AI$7:$AI$206,$A11),IF($B$4="Deferred",SUMIFS('06_Asset_Components'!$AL$7:$AL$206,'06_Asset_Components'!$G$7:$G$206,L$6,'06_Asset_Components'!$AK$7:$AK$206,$A11)+SUMIFS('06_Asset_Components'!$AN$7:$AN$206,'06_Asset_Components'!$G$7:$G$206,L$6,'06_Asset_Components'!$AM$7:$AM$206,$A11)+SUMIFS('06_Asset_Components'!$AP$7:$AP$206,'06_Asset_Components'!$G$7:$G$206,L$6,'06_Asset_Components'!$AO$7:$AO$206,$A11),SUMIFS('06_Asset_Components'!$Z$7:$Z$206,'06_Asset_Components'!$G$7:$G$206,L$6,'06_Asset_Components'!$Y$7:$Y$206,$A11)+SUMIFS('06_Asset_Components'!$AB$7:$AB$206,'06_Asset_Components'!$G$7:$G$206,L$6,'06_Asset_Components'!$AA$7:$AA$206,$A11)+SUMIFS('06_Asset_Components'!$AD$7:$AD$206,'06_Asset_Components'!$G$7:$G$206,L$6,'06_Asset_Components'!$AC$7:$AC$206,$A11)))</f>
        <v>0</v>
      </c>
      <c r="M11" s="17">
        <f>IF($B$4="Accelerated",SUMIFS('06_Asset_Components'!$AF$7:$AF$206,'06_Asset_Components'!$G$7:$G$206,M$6,'06_Asset_Components'!$AE$7:$AE$206,$A11)+SUMIFS('06_Asset_Components'!$AH$7:$AH$206,'06_Asset_Components'!$G$7:$G$206,M$6,'06_Asset_Components'!$AG$7:$AG$206,$A11)+SUMIFS('06_Asset_Components'!$AJ$7:$AJ$206,'06_Asset_Components'!$G$7:$G$206,M$6,'06_Asset_Components'!$AI$7:$AI$206,$A11),IF($B$4="Deferred",SUMIFS('06_Asset_Components'!$AL$7:$AL$206,'06_Asset_Components'!$G$7:$G$206,M$6,'06_Asset_Components'!$AK$7:$AK$206,$A11)+SUMIFS('06_Asset_Components'!$AN$7:$AN$206,'06_Asset_Components'!$G$7:$G$206,M$6,'06_Asset_Components'!$AM$7:$AM$206,$A11)+SUMIFS('06_Asset_Components'!$AP$7:$AP$206,'06_Asset_Components'!$G$7:$G$206,M$6,'06_Asset_Components'!$AO$7:$AO$206,$A11),SUMIFS('06_Asset_Components'!$Z$7:$Z$206,'06_Asset_Components'!$G$7:$G$206,M$6,'06_Asset_Components'!$Y$7:$Y$206,$A11)+SUMIFS('06_Asset_Components'!$AB$7:$AB$206,'06_Asset_Components'!$G$7:$G$206,M$6,'06_Asset_Components'!$AA$7:$AA$206,$A11)+SUMIFS('06_Asset_Components'!$AD$7:$AD$206,'06_Asset_Components'!$G$7:$G$206,M$6,'06_Asset_Components'!$AC$7:$AC$206,$A11)))</f>
        <v>0</v>
      </c>
      <c r="N11" s="17">
        <f>IF($B$4="Accelerated",SUMIFS('06_Asset_Components'!$AF$7:$AF$206,'06_Asset_Components'!$G$7:$G$206,N$6,'06_Asset_Components'!$AE$7:$AE$206,$A11)+SUMIFS('06_Asset_Components'!$AH$7:$AH$206,'06_Asset_Components'!$G$7:$G$206,N$6,'06_Asset_Components'!$AG$7:$AG$206,$A11)+SUMIFS('06_Asset_Components'!$AJ$7:$AJ$206,'06_Asset_Components'!$G$7:$G$206,N$6,'06_Asset_Components'!$AI$7:$AI$206,$A11),IF($B$4="Deferred",SUMIFS('06_Asset_Components'!$AL$7:$AL$206,'06_Asset_Components'!$G$7:$G$206,N$6,'06_Asset_Components'!$AK$7:$AK$206,$A11)+SUMIFS('06_Asset_Components'!$AN$7:$AN$206,'06_Asset_Components'!$G$7:$G$206,N$6,'06_Asset_Components'!$AM$7:$AM$206,$A11)+SUMIFS('06_Asset_Components'!$AP$7:$AP$206,'06_Asset_Components'!$G$7:$G$206,N$6,'06_Asset_Components'!$AO$7:$AO$206,$A11),SUMIFS('06_Asset_Components'!$Z$7:$Z$206,'06_Asset_Components'!$G$7:$G$206,N$6,'06_Asset_Components'!$Y$7:$Y$206,$A11)+SUMIFS('06_Asset_Components'!$AB$7:$AB$206,'06_Asset_Components'!$G$7:$G$206,N$6,'06_Asset_Components'!$AA$7:$AA$206,$A11)+SUMIFS('06_Asset_Components'!$AD$7:$AD$206,'06_Asset_Components'!$G$7:$G$206,N$6,'06_Asset_Components'!$AC$7:$AC$206,$A11)))</f>
        <v>0</v>
      </c>
      <c r="O11" s="17">
        <f>IF($B$4="Accelerated",SUMIFS('06_Asset_Components'!$AF$7:$AF$206,'06_Asset_Components'!$G$7:$G$206,O$6,'06_Asset_Components'!$AE$7:$AE$206,$A11)+SUMIFS('06_Asset_Components'!$AH$7:$AH$206,'06_Asset_Components'!$G$7:$G$206,O$6,'06_Asset_Components'!$AG$7:$AG$206,$A11)+SUMIFS('06_Asset_Components'!$AJ$7:$AJ$206,'06_Asset_Components'!$G$7:$G$206,O$6,'06_Asset_Components'!$AI$7:$AI$206,$A11),IF($B$4="Deferred",SUMIFS('06_Asset_Components'!$AL$7:$AL$206,'06_Asset_Components'!$G$7:$G$206,O$6,'06_Asset_Components'!$AK$7:$AK$206,$A11)+SUMIFS('06_Asset_Components'!$AN$7:$AN$206,'06_Asset_Components'!$G$7:$G$206,O$6,'06_Asset_Components'!$AM$7:$AM$206,$A11)+SUMIFS('06_Asset_Components'!$AP$7:$AP$206,'06_Asset_Components'!$G$7:$G$206,O$6,'06_Asset_Components'!$AO$7:$AO$206,$A11),SUMIFS('06_Asset_Components'!$Z$7:$Z$206,'06_Asset_Components'!$G$7:$G$206,O$6,'06_Asset_Components'!$Y$7:$Y$206,$A11)+SUMIFS('06_Asset_Components'!$AB$7:$AB$206,'06_Asset_Components'!$G$7:$G$206,O$6,'06_Asset_Components'!$AA$7:$AA$206,$A11)+SUMIFS('06_Asset_Components'!$AD$7:$AD$206,'06_Asset_Components'!$G$7:$G$206,O$6,'06_Asset_Components'!$AC$7:$AC$206,$A11)))</f>
        <v>0</v>
      </c>
      <c r="P11" s="17">
        <f t="shared" si="0"/>
        <v>0</v>
      </c>
      <c r="Q11" s="17">
        <f>SUM($P$7:P11)</f>
        <v>0</v>
      </c>
    </row>
    <row r="12" spans="1:17">
      <c r="A12" s="11">
        <f>'01_Setup'!B5+5</f>
        <v>2031</v>
      </c>
      <c r="B12" s="17">
        <f>IF($B$4="Accelerated",SUMIFS('06_Asset_Components'!$AF$7:$AF$206,'06_Asset_Components'!$G$7:$G$206,B$6,'06_Asset_Components'!$AE$7:$AE$206,$A12)+SUMIFS('06_Asset_Components'!$AH$7:$AH$206,'06_Asset_Components'!$G$7:$G$206,B$6,'06_Asset_Components'!$AG$7:$AG$206,$A12)+SUMIFS('06_Asset_Components'!$AJ$7:$AJ$206,'06_Asset_Components'!$G$7:$G$206,B$6,'06_Asset_Components'!$AI$7:$AI$206,$A12),IF($B$4="Deferred",SUMIFS('06_Asset_Components'!$AL$7:$AL$206,'06_Asset_Components'!$G$7:$G$206,B$6,'06_Asset_Components'!$AK$7:$AK$206,$A12)+SUMIFS('06_Asset_Components'!$AN$7:$AN$206,'06_Asset_Components'!$G$7:$G$206,B$6,'06_Asset_Components'!$AM$7:$AM$206,$A12)+SUMIFS('06_Asset_Components'!$AP$7:$AP$206,'06_Asset_Components'!$G$7:$G$206,B$6,'06_Asset_Components'!$AO$7:$AO$206,$A12),SUMIFS('06_Asset_Components'!$Z$7:$Z$206,'06_Asset_Components'!$G$7:$G$206,B$6,'06_Asset_Components'!$Y$7:$Y$206,$A12)+SUMIFS('06_Asset_Components'!$AB$7:$AB$206,'06_Asset_Components'!$G$7:$G$206,B$6,'06_Asset_Components'!$AA$7:$AA$206,$A12)+SUMIFS('06_Asset_Components'!$AD$7:$AD$206,'06_Asset_Components'!$G$7:$G$206,B$6,'06_Asset_Components'!$AC$7:$AC$206,$A12)))</f>
        <v>0</v>
      </c>
      <c r="C12" s="17">
        <f>IF($B$4="Accelerated",SUMIFS('06_Asset_Components'!$AF$7:$AF$206,'06_Asset_Components'!$G$7:$G$206,C$6,'06_Asset_Components'!$AE$7:$AE$206,$A12)+SUMIFS('06_Asset_Components'!$AH$7:$AH$206,'06_Asset_Components'!$G$7:$G$206,C$6,'06_Asset_Components'!$AG$7:$AG$206,$A12)+SUMIFS('06_Asset_Components'!$AJ$7:$AJ$206,'06_Asset_Components'!$G$7:$G$206,C$6,'06_Asset_Components'!$AI$7:$AI$206,$A12),IF($B$4="Deferred",SUMIFS('06_Asset_Components'!$AL$7:$AL$206,'06_Asset_Components'!$G$7:$G$206,C$6,'06_Asset_Components'!$AK$7:$AK$206,$A12)+SUMIFS('06_Asset_Components'!$AN$7:$AN$206,'06_Asset_Components'!$G$7:$G$206,C$6,'06_Asset_Components'!$AM$7:$AM$206,$A12)+SUMIFS('06_Asset_Components'!$AP$7:$AP$206,'06_Asset_Components'!$G$7:$G$206,C$6,'06_Asset_Components'!$AO$7:$AO$206,$A12),SUMIFS('06_Asset_Components'!$Z$7:$Z$206,'06_Asset_Components'!$G$7:$G$206,C$6,'06_Asset_Components'!$Y$7:$Y$206,$A12)+SUMIFS('06_Asset_Components'!$AB$7:$AB$206,'06_Asset_Components'!$G$7:$G$206,C$6,'06_Asset_Components'!$AA$7:$AA$206,$A12)+SUMIFS('06_Asset_Components'!$AD$7:$AD$206,'06_Asset_Components'!$G$7:$G$206,C$6,'06_Asset_Components'!$AC$7:$AC$206,$A12)))</f>
        <v>0</v>
      </c>
      <c r="D12" s="17">
        <f>IF($B$4="Accelerated",SUMIFS('06_Asset_Components'!$AF$7:$AF$206,'06_Asset_Components'!$G$7:$G$206,D$6,'06_Asset_Components'!$AE$7:$AE$206,$A12)+SUMIFS('06_Asset_Components'!$AH$7:$AH$206,'06_Asset_Components'!$G$7:$G$206,D$6,'06_Asset_Components'!$AG$7:$AG$206,$A12)+SUMIFS('06_Asset_Components'!$AJ$7:$AJ$206,'06_Asset_Components'!$G$7:$G$206,D$6,'06_Asset_Components'!$AI$7:$AI$206,$A12),IF($B$4="Deferred",SUMIFS('06_Asset_Components'!$AL$7:$AL$206,'06_Asset_Components'!$G$7:$G$206,D$6,'06_Asset_Components'!$AK$7:$AK$206,$A12)+SUMIFS('06_Asset_Components'!$AN$7:$AN$206,'06_Asset_Components'!$G$7:$G$206,D$6,'06_Asset_Components'!$AM$7:$AM$206,$A12)+SUMIFS('06_Asset_Components'!$AP$7:$AP$206,'06_Asset_Components'!$G$7:$G$206,D$6,'06_Asset_Components'!$AO$7:$AO$206,$A12),SUMIFS('06_Asset_Components'!$Z$7:$Z$206,'06_Asset_Components'!$G$7:$G$206,D$6,'06_Asset_Components'!$Y$7:$Y$206,$A12)+SUMIFS('06_Asset_Components'!$AB$7:$AB$206,'06_Asset_Components'!$G$7:$G$206,D$6,'06_Asset_Components'!$AA$7:$AA$206,$A12)+SUMIFS('06_Asset_Components'!$AD$7:$AD$206,'06_Asset_Components'!$G$7:$G$206,D$6,'06_Asset_Components'!$AC$7:$AC$206,$A12)))</f>
        <v>0</v>
      </c>
      <c r="E12" s="17">
        <f>IF($B$4="Accelerated",SUMIFS('06_Asset_Components'!$AF$7:$AF$206,'06_Asset_Components'!$G$7:$G$206,E$6,'06_Asset_Components'!$AE$7:$AE$206,$A12)+SUMIFS('06_Asset_Components'!$AH$7:$AH$206,'06_Asset_Components'!$G$7:$G$206,E$6,'06_Asset_Components'!$AG$7:$AG$206,$A12)+SUMIFS('06_Asset_Components'!$AJ$7:$AJ$206,'06_Asset_Components'!$G$7:$G$206,E$6,'06_Asset_Components'!$AI$7:$AI$206,$A12),IF($B$4="Deferred",SUMIFS('06_Asset_Components'!$AL$7:$AL$206,'06_Asset_Components'!$G$7:$G$206,E$6,'06_Asset_Components'!$AK$7:$AK$206,$A12)+SUMIFS('06_Asset_Components'!$AN$7:$AN$206,'06_Asset_Components'!$G$7:$G$206,E$6,'06_Asset_Components'!$AM$7:$AM$206,$A12)+SUMIFS('06_Asset_Components'!$AP$7:$AP$206,'06_Asset_Components'!$G$7:$G$206,E$6,'06_Asset_Components'!$AO$7:$AO$206,$A12),SUMIFS('06_Asset_Components'!$Z$7:$Z$206,'06_Asset_Components'!$G$7:$G$206,E$6,'06_Asset_Components'!$Y$7:$Y$206,$A12)+SUMIFS('06_Asset_Components'!$AB$7:$AB$206,'06_Asset_Components'!$G$7:$G$206,E$6,'06_Asset_Components'!$AA$7:$AA$206,$A12)+SUMIFS('06_Asset_Components'!$AD$7:$AD$206,'06_Asset_Components'!$G$7:$G$206,E$6,'06_Asset_Components'!$AC$7:$AC$206,$A12)))</f>
        <v>0</v>
      </c>
      <c r="F12" s="17">
        <f>IF($B$4="Accelerated",SUMIFS('06_Asset_Components'!$AF$7:$AF$206,'06_Asset_Components'!$G$7:$G$206,F$6,'06_Asset_Components'!$AE$7:$AE$206,$A12)+SUMIFS('06_Asset_Components'!$AH$7:$AH$206,'06_Asset_Components'!$G$7:$G$206,F$6,'06_Asset_Components'!$AG$7:$AG$206,$A12)+SUMIFS('06_Asset_Components'!$AJ$7:$AJ$206,'06_Asset_Components'!$G$7:$G$206,F$6,'06_Asset_Components'!$AI$7:$AI$206,$A12),IF($B$4="Deferred",SUMIFS('06_Asset_Components'!$AL$7:$AL$206,'06_Asset_Components'!$G$7:$G$206,F$6,'06_Asset_Components'!$AK$7:$AK$206,$A12)+SUMIFS('06_Asset_Components'!$AN$7:$AN$206,'06_Asset_Components'!$G$7:$G$206,F$6,'06_Asset_Components'!$AM$7:$AM$206,$A12)+SUMIFS('06_Asset_Components'!$AP$7:$AP$206,'06_Asset_Components'!$G$7:$G$206,F$6,'06_Asset_Components'!$AO$7:$AO$206,$A12),SUMIFS('06_Asset_Components'!$Z$7:$Z$206,'06_Asset_Components'!$G$7:$G$206,F$6,'06_Asset_Components'!$Y$7:$Y$206,$A12)+SUMIFS('06_Asset_Components'!$AB$7:$AB$206,'06_Asset_Components'!$G$7:$G$206,F$6,'06_Asset_Components'!$AA$7:$AA$206,$A12)+SUMIFS('06_Asset_Components'!$AD$7:$AD$206,'06_Asset_Components'!$G$7:$G$206,F$6,'06_Asset_Components'!$AC$7:$AC$206,$A12)))</f>
        <v>0</v>
      </c>
      <c r="G12" s="17">
        <f>IF($B$4="Accelerated",SUMIFS('06_Asset_Components'!$AF$7:$AF$206,'06_Asset_Components'!$G$7:$G$206,G$6,'06_Asset_Components'!$AE$7:$AE$206,$A12)+SUMIFS('06_Asset_Components'!$AH$7:$AH$206,'06_Asset_Components'!$G$7:$G$206,G$6,'06_Asset_Components'!$AG$7:$AG$206,$A12)+SUMIFS('06_Asset_Components'!$AJ$7:$AJ$206,'06_Asset_Components'!$G$7:$G$206,G$6,'06_Asset_Components'!$AI$7:$AI$206,$A12),IF($B$4="Deferred",SUMIFS('06_Asset_Components'!$AL$7:$AL$206,'06_Asset_Components'!$G$7:$G$206,G$6,'06_Asset_Components'!$AK$7:$AK$206,$A12)+SUMIFS('06_Asset_Components'!$AN$7:$AN$206,'06_Asset_Components'!$G$7:$G$206,G$6,'06_Asset_Components'!$AM$7:$AM$206,$A12)+SUMIFS('06_Asset_Components'!$AP$7:$AP$206,'06_Asset_Components'!$G$7:$G$206,G$6,'06_Asset_Components'!$AO$7:$AO$206,$A12),SUMIFS('06_Asset_Components'!$Z$7:$Z$206,'06_Asset_Components'!$G$7:$G$206,G$6,'06_Asset_Components'!$Y$7:$Y$206,$A12)+SUMIFS('06_Asset_Components'!$AB$7:$AB$206,'06_Asset_Components'!$G$7:$G$206,G$6,'06_Asset_Components'!$AA$7:$AA$206,$A12)+SUMIFS('06_Asset_Components'!$AD$7:$AD$206,'06_Asset_Components'!$G$7:$G$206,G$6,'06_Asset_Components'!$AC$7:$AC$206,$A12)))</f>
        <v>0</v>
      </c>
      <c r="H12" s="17">
        <f>IF($B$4="Accelerated",SUMIFS('06_Asset_Components'!$AF$7:$AF$206,'06_Asset_Components'!$G$7:$G$206,H$6,'06_Asset_Components'!$AE$7:$AE$206,$A12)+SUMIFS('06_Asset_Components'!$AH$7:$AH$206,'06_Asset_Components'!$G$7:$G$206,H$6,'06_Asset_Components'!$AG$7:$AG$206,$A12)+SUMIFS('06_Asset_Components'!$AJ$7:$AJ$206,'06_Asset_Components'!$G$7:$G$206,H$6,'06_Asset_Components'!$AI$7:$AI$206,$A12),IF($B$4="Deferred",SUMIFS('06_Asset_Components'!$AL$7:$AL$206,'06_Asset_Components'!$G$7:$G$206,H$6,'06_Asset_Components'!$AK$7:$AK$206,$A12)+SUMIFS('06_Asset_Components'!$AN$7:$AN$206,'06_Asset_Components'!$G$7:$G$206,H$6,'06_Asset_Components'!$AM$7:$AM$206,$A12)+SUMIFS('06_Asset_Components'!$AP$7:$AP$206,'06_Asset_Components'!$G$7:$G$206,H$6,'06_Asset_Components'!$AO$7:$AO$206,$A12),SUMIFS('06_Asset_Components'!$Z$7:$Z$206,'06_Asset_Components'!$G$7:$G$206,H$6,'06_Asset_Components'!$Y$7:$Y$206,$A12)+SUMIFS('06_Asset_Components'!$AB$7:$AB$206,'06_Asset_Components'!$G$7:$G$206,H$6,'06_Asset_Components'!$AA$7:$AA$206,$A12)+SUMIFS('06_Asset_Components'!$AD$7:$AD$206,'06_Asset_Components'!$G$7:$G$206,H$6,'06_Asset_Components'!$AC$7:$AC$206,$A12)))</f>
        <v>0</v>
      </c>
      <c r="I12" s="17">
        <f>IF($B$4="Accelerated",SUMIFS('06_Asset_Components'!$AF$7:$AF$206,'06_Asset_Components'!$G$7:$G$206,I$6,'06_Asset_Components'!$AE$7:$AE$206,$A12)+SUMIFS('06_Asset_Components'!$AH$7:$AH$206,'06_Asset_Components'!$G$7:$G$206,I$6,'06_Asset_Components'!$AG$7:$AG$206,$A12)+SUMIFS('06_Asset_Components'!$AJ$7:$AJ$206,'06_Asset_Components'!$G$7:$G$206,I$6,'06_Asset_Components'!$AI$7:$AI$206,$A12),IF($B$4="Deferred",SUMIFS('06_Asset_Components'!$AL$7:$AL$206,'06_Asset_Components'!$G$7:$G$206,I$6,'06_Asset_Components'!$AK$7:$AK$206,$A12)+SUMIFS('06_Asset_Components'!$AN$7:$AN$206,'06_Asset_Components'!$G$7:$G$206,I$6,'06_Asset_Components'!$AM$7:$AM$206,$A12)+SUMIFS('06_Asset_Components'!$AP$7:$AP$206,'06_Asset_Components'!$G$7:$G$206,I$6,'06_Asset_Components'!$AO$7:$AO$206,$A12),SUMIFS('06_Asset_Components'!$Z$7:$Z$206,'06_Asset_Components'!$G$7:$G$206,I$6,'06_Asset_Components'!$Y$7:$Y$206,$A12)+SUMIFS('06_Asset_Components'!$AB$7:$AB$206,'06_Asset_Components'!$G$7:$G$206,I$6,'06_Asset_Components'!$AA$7:$AA$206,$A12)+SUMIFS('06_Asset_Components'!$AD$7:$AD$206,'06_Asset_Components'!$G$7:$G$206,I$6,'06_Asset_Components'!$AC$7:$AC$206,$A12)))</f>
        <v>0</v>
      </c>
      <c r="J12" s="17">
        <f>IF($B$4="Accelerated",SUMIFS('06_Asset_Components'!$AF$7:$AF$206,'06_Asset_Components'!$G$7:$G$206,J$6,'06_Asset_Components'!$AE$7:$AE$206,$A12)+SUMIFS('06_Asset_Components'!$AH$7:$AH$206,'06_Asset_Components'!$G$7:$G$206,J$6,'06_Asset_Components'!$AG$7:$AG$206,$A12)+SUMIFS('06_Asset_Components'!$AJ$7:$AJ$206,'06_Asset_Components'!$G$7:$G$206,J$6,'06_Asset_Components'!$AI$7:$AI$206,$A12),IF($B$4="Deferred",SUMIFS('06_Asset_Components'!$AL$7:$AL$206,'06_Asset_Components'!$G$7:$G$206,J$6,'06_Asset_Components'!$AK$7:$AK$206,$A12)+SUMIFS('06_Asset_Components'!$AN$7:$AN$206,'06_Asset_Components'!$G$7:$G$206,J$6,'06_Asset_Components'!$AM$7:$AM$206,$A12)+SUMIFS('06_Asset_Components'!$AP$7:$AP$206,'06_Asset_Components'!$G$7:$G$206,J$6,'06_Asset_Components'!$AO$7:$AO$206,$A12),SUMIFS('06_Asset_Components'!$Z$7:$Z$206,'06_Asset_Components'!$G$7:$G$206,J$6,'06_Asset_Components'!$Y$7:$Y$206,$A12)+SUMIFS('06_Asset_Components'!$AB$7:$AB$206,'06_Asset_Components'!$G$7:$G$206,J$6,'06_Asset_Components'!$AA$7:$AA$206,$A12)+SUMIFS('06_Asset_Components'!$AD$7:$AD$206,'06_Asset_Components'!$G$7:$G$206,J$6,'06_Asset_Components'!$AC$7:$AC$206,$A12)))</f>
        <v>0</v>
      </c>
      <c r="K12" s="17">
        <f>IF($B$4="Accelerated",SUMIFS('06_Asset_Components'!$AF$7:$AF$206,'06_Asset_Components'!$G$7:$G$206,K$6,'06_Asset_Components'!$AE$7:$AE$206,$A12)+SUMIFS('06_Asset_Components'!$AH$7:$AH$206,'06_Asset_Components'!$G$7:$G$206,K$6,'06_Asset_Components'!$AG$7:$AG$206,$A12)+SUMIFS('06_Asset_Components'!$AJ$7:$AJ$206,'06_Asset_Components'!$G$7:$G$206,K$6,'06_Asset_Components'!$AI$7:$AI$206,$A12),IF($B$4="Deferred",SUMIFS('06_Asset_Components'!$AL$7:$AL$206,'06_Asset_Components'!$G$7:$G$206,K$6,'06_Asset_Components'!$AK$7:$AK$206,$A12)+SUMIFS('06_Asset_Components'!$AN$7:$AN$206,'06_Asset_Components'!$G$7:$G$206,K$6,'06_Asset_Components'!$AM$7:$AM$206,$A12)+SUMIFS('06_Asset_Components'!$AP$7:$AP$206,'06_Asset_Components'!$G$7:$G$206,K$6,'06_Asset_Components'!$AO$7:$AO$206,$A12),SUMIFS('06_Asset_Components'!$Z$7:$Z$206,'06_Asset_Components'!$G$7:$G$206,K$6,'06_Asset_Components'!$Y$7:$Y$206,$A12)+SUMIFS('06_Asset_Components'!$AB$7:$AB$206,'06_Asset_Components'!$G$7:$G$206,K$6,'06_Asset_Components'!$AA$7:$AA$206,$A12)+SUMIFS('06_Asset_Components'!$AD$7:$AD$206,'06_Asset_Components'!$G$7:$G$206,K$6,'06_Asset_Components'!$AC$7:$AC$206,$A12)))</f>
        <v>0</v>
      </c>
      <c r="L12" s="17">
        <f>IF($B$4="Accelerated",SUMIFS('06_Asset_Components'!$AF$7:$AF$206,'06_Asset_Components'!$G$7:$G$206,L$6,'06_Asset_Components'!$AE$7:$AE$206,$A12)+SUMIFS('06_Asset_Components'!$AH$7:$AH$206,'06_Asset_Components'!$G$7:$G$206,L$6,'06_Asset_Components'!$AG$7:$AG$206,$A12)+SUMIFS('06_Asset_Components'!$AJ$7:$AJ$206,'06_Asset_Components'!$G$7:$G$206,L$6,'06_Asset_Components'!$AI$7:$AI$206,$A12),IF($B$4="Deferred",SUMIFS('06_Asset_Components'!$AL$7:$AL$206,'06_Asset_Components'!$G$7:$G$206,L$6,'06_Asset_Components'!$AK$7:$AK$206,$A12)+SUMIFS('06_Asset_Components'!$AN$7:$AN$206,'06_Asset_Components'!$G$7:$G$206,L$6,'06_Asset_Components'!$AM$7:$AM$206,$A12)+SUMIFS('06_Asset_Components'!$AP$7:$AP$206,'06_Asset_Components'!$G$7:$G$206,L$6,'06_Asset_Components'!$AO$7:$AO$206,$A12),SUMIFS('06_Asset_Components'!$Z$7:$Z$206,'06_Asset_Components'!$G$7:$G$206,L$6,'06_Asset_Components'!$Y$7:$Y$206,$A12)+SUMIFS('06_Asset_Components'!$AB$7:$AB$206,'06_Asset_Components'!$G$7:$G$206,L$6,'06_Asset_Components'!$AA$7:$AA$206,$A12)+SUMIFS('06_Asset_Components'!$AD$7:$AD$206,'06_Asset_Components'!$G$7:$G$206,L$6,'06_Asset_Components'!$AC$7:$AC$206,$A12)))</f>
        <v>0</v>
      </c>
      <c r="M12" s="17">
        <f>IF($B$4="Accelerated",SUMIFS('06_Asset_Components'!$AF$7:$AF$206,'06_Asset_Components'!$G$7:$G$206,M$6,'06_Asset_Components'!$AE$7:$AE$206,$A12)+SUMIFS('06_Asset_Components'!$AH$7:$AH$206,'06_Asset_Components'!$G$7:$G$206,M$6,'06_Asset_Components'!$AG$7:$AG$206,$A12)+SUMIFS('06_Asset_Components'!$AJ$7:$AJ$206,'06_Asset_Components'!$G$7:$G$206,M$6,'06_Asset_Components'!$AI$7:$AI$206,$A12),IF($B$4="Deferred",SUMIFS('06_Asset_Components'!$AL$7:$AL$206,'06_Asset_Components'!$G$7:$G$206,M$6,'06_Asset_Components'!$AK$7:$AK$206,$A12)+SUMIFS('06_Asset_Components'!$AN$7:$AN$206,'06_Asset_Components'!$G$7:$G$206,M$6,'06_Asset_Components'!$AM$7:$AM$206,$A12)+SUMIFS('06_Asset_Components'!$AP$7:$AP$206,'06_Asset_Components'!$G$7:$G$206,M$6,'06_Asset_Components'!$AO$7:$AO$206,$A12),SUMIFS('06_Asset_Components'!$Z$7:$Z$206,'06_Asset_Components'!$G$7:$G$206,M$6,'06_Asset_Components'!$Y$7:$Y$206,$A12)+SUMIFS('06_Asset_Components'!$AB$7:$AB$206,'06_Asset_Components'!$G$7:$G$206,M$6,'06_Asset_Components'!$AA$7:$AA$206,$A12)+SUMIFS('06_Asset_Components'!$AD$7:$AD$206,'06_Asset_Components'!$G$7:$G$206,M$6,'06_Asset_Components'!$AC$7:$AC$206,$A12)))</f>
        <v>0</v>
      </c>
      <c r="N12" s="17">
        <f>IF($B$4="Accelerated",SUMIFS('06_Asset_Components'!$AF$7:$AF$206,'06_Asset_Components'!$G$7:$G$206,N$6,'06_Asset_Components'!$AE$7:$AE$206,$A12)+SUMIFS('06_Asset_Components'!$AH$7:$AH$206,'06_Asset_Components'!$G$7:$G$206,N$6,'06_Asset_Components'!$AG$7:$AG$206,$A12)+SUMIFS('06_Asset_Components'!$AJ$7:$AJ$206,'06_Asset_Components'!$G$7:$G$206,N$6,'06_Asset_Components'!$AI$7:$AI$206,$A12),IF($B$4="Deferred",SUMIFS('06_Asset_Components'!$AL$7:$AL$206,'06_Asset_Components'!$G$7:$G$206,N$6,'06_Asset_Components'!$AK$7:$AK$206,$A12)+SUMIFS('06_Asset_Components'!$AN$7:$AN$206,'06_Asset_Components'!$G$7:$G$206,N$6,'06_Asset_Components'!$AM$7:$AM$206,$A12)+SUMIFS('06_Asset_Components'!$AP$7:$AP$206,'06_Asset_Components'!$G$7:$G$206,N$6,'06_Asset_Components'!$AO$7:$AO$206,$A12),SUMIFS('06_Asset_Components'!$Z$7:$Z$206,'06_Asset_Components'!$G$7:$G$206,N$6,'06_Asset_Components'!$Y$7:$Y$206,$A12)+SUMIFS('06_Asset_Components'!$AB$7:$AB$206,'06_Asset_Components'!$G$7:$G$206,N$6,'06_Asset_Components'!$AA$7:$AA$206,$A12)+SUMIFS('06_Asset_Components'!$AD$7:$AD$206,'06_Asset_Components'!$G$7:$G$206,N$6,'06_Asset_Components'!$AC$7:$AC$206,$A12)))</f>
        <v>0</v>
      </c>
      <c r="O12" s="17">
        <f>IF($B$4="Accelerated",SUMIFS('06_Asset_Components'!$AF$7:$AF$206,'06_Asset_Components'!$G$7:$G$206,O$6,'06_Asset_Components'!$AE$7:$AE$206,$A12)+SUMIFS('06_Asset_Components'!$AH$7:$AH$206,'06_Asset_Components'!$G$7:$G$206,O$6,'06_Asset_Components'!$AG$7:$AG$206,$A12)+SUMIFS('06_Asset_Components'!$AJ$7:$AJ$206,'06_Asset_Components'!$G$7:$G$206,O$6,'06_Asset_Components'!$AI$7:$AI$206,$A12),IF($B$4="Deferred",SUMIFS('06_Asset_Components'!$AL$7:$AL$206,'06_Asset_Components'!$G$7:$G$206,O$6,'06_Asset_Components'!$AK$7:$AK$206,$A12)+SUMIFS('06_Asset_Components'!$AN$7:$AN$206,'06_Asset_Components'!$G$7:$G$206,O$6,'06_Asset_Components'!$AM$7:$AM$206,$A12)+SUMIFS('06_Asset_Components'!$AP$7:$AP$206,'06_Asset_Components'!$G$7:$G$206,O$6,'06_Asset_Components'!$AO$7:$AO$206,$A12),SUMIFS('06_Asset_Components'!$Z$7:$Z$206,'06_Asset_Components'!$G$7:$G$206,O$6,'06_Asset_Components'!$Y$7:$Y$206,$A12)+SUMIFS('06_Asset_Components'!$AB$7:$AB$206,'06_Asset_Components'!$G$7:$G$206,O$6,'06_Asset_Components'!$AA$7:$AA$206,$A12)+SUMIFS('06_Asset_Components'!$AD$7:$AD$206,'06_Asset_Components'!$G$7:$G$206,O$6,'06_Asset_Components'!$AC$7:$AC$206,$A12)))</f>
        <v>0</v>
      </c>
      <c r="P12" s="17">
        <f t="shared" si="0"/>
        <v>0</v>
      </c>
      <c r="Q12" s="17">
        <f>SUM($P$7:P12)</f>
        <v>0</v>
      </c>
    </row>
    <row r="13" spans="1:17">
      <c r="A13" s="11">
        <f>'01_Setup'!B5+6</f>
        <v>2032</v>
      </c>
      <c r="B13" s="17">
        <f>IF($B$4="Accelerated",SUMIFS('06_Asset_Components'!$AF$7:$AF$206,'06_Asset_Components'!$G$7:$G$206,B$6,'06_Asset_Components'!$AE$7:$AE$206,$A13)+SUMIFS('06_Asset_Components'!$AH$7:$AH$206,'06_Asset_Components'!$G$7:$G$206,B$6,'06_Asset_Components'!$AG$7:$AG$206,$A13)+SUMIFS('06_Asset_Components'!$AJ$7:$AJ$206,'06_Asset_Components'!$G$7:$G$206,B$6,'06_Asset_Components'!$AI$7:$AI$206,$A13),IF($B$4="Deferred",SUMIFS('06_Asset_Components'!$AL$7:$AL$206,'06_Asset_Components'!$G$7:$G$206,B$6,'06_Asset_Components'!$AK$7:$AK$206,$A13)+SUMIFS('06_Asset_Components'!$AN$7:$AN$206,'06_Asset_Components'!$G$7:$G$206,B$6,'06_Asset_Components'!$AM$7:$AM$206,$A13)+SUMIFS('06_Asset_Components'!$AP$7:$AP$206,'06_Asset_Components'!$G$7:$G$206,B$6,'06_Asset_Components'!$AO$7:$AO$206,$A13),SUMIFS('06_Asset_Components'!$Z$7:$Z$206,'06_Asset_Components'!$G$7:$G$206,B$6,'06_Asset_Components'!$Y$7:$Y$206,$A13)+SUMIFS('06_Asset_Components'!$AB$7:$AB$206,'06_Asset_Components'!$G$7:$G$206,B$6,'06_Asset_Components'!$AA$7:$AA$206,$A13)+SUMIFS('06_Asset_Components'!$AD$7:$AD$206,'06_Asset_Components'!$G$7:$G$206,B$6,'06_Asset_Components'!$AC$7:$AC$206,$A13)))</f>
        <v>0</v>
      </c>
      <c r="C13" s="17">
        <f>IF($B$4="Accelerated",SUMIFS('06_Asset_Components'!$AF$7:$AF$206,'06_Asset_Components'!$G$7:$G$206,C$6,'06_Asset_Components'!$AE$7:$AE$206,$A13)+SUMIFS('06_Asset_Components'!$AH$7:$AH$206,'06_Asset_Components'!$G$7:$G$206,C$6,'06_Asset_Components'!$AG$7:$AG$206,$A13)+SUMIFS('06_Asset_Components'!$AJ$7:$AJ$206,'06_Asset_Components'!$G$7:$G$206,C$6,'06_Asset_Components'!$AI$7:$AI$206,$A13),IF($B$4="Deferred",SUMIFS('06_Asset_Components'!$AL$7:$AL$206,'06_Asset_Components'!$G$7:$G$206,C$6,'06_Asset_Components'!$AK$7:$AK$206,$A13)+SUMIFS('06_Asset_Components'!$AN$7:$AN$206,'06_Asset_Components'!$G$7:$G$206,C$6,'06_Asset_Components'!$AM$7:$AM$206,$A13)+SUMIFS('06_Asset_Components'!$AP$7:$AP$206,'06_Asset_Components'!$G$7:$G$206,C$6,'06_Asset_Components'!$AO$7:$AO$206,$A13),SUMIFS('06_Asset_Components'!$Z$7:$Z$206,'06_Asset_Components'!$G$7:$G$206,C$6,'06_Asset_Components'!$Y$7:$Y$206,$A13)+SUMIFS('06_Asset_Components'!$AB$7:$AB$206,'06_Asset_Components'!$G$7:$G$206,C$6,'06_Asset_Components'!$AA$7:$AA$206,$A13)+SUMIFS('06_Asset_Components'!$AD$7:$AD$206,'06_Asset_Components'!$G$7:$G$206,C$6,'06_Asset_Components'!$AC$7:$AC$206,$A13)))</f>
        <v>0</v>
      </c>
      <c r="D13" s="17">
        <f>IF($B$4="Accelerated",SUMIFS('06_Asset_Components'!$AF$7:$AF$206,'06_Asset_Components'!$G$7:$G$206,D$6,'06_Asset_Components'!$AE$7:$AE$206,$A13)+SUMIFS('06_Asset_Components'!$AH$7:$AH$206,'06_Asset_Components'!$G$7:$G$206,D$6,'06_Asset_Components'!$AG$7:$AG$206,$A13)+SUMIFS('06_Asset_Components'!$AJ$7:$AJ$206,'06_Asset_Components'!$G$7:$G$206,D$6,'06_Asset_Components'!$AI$7:$AI$206,$A13),IF($B$4="Deferred",SUMIFS('06_Asset_Components'!$AL$7:$AL$206,'06_Asset_Components'!$G$7:$G$206,D$6,'06_Asset_Components'!$AK$7:$AK$206,$A13)+SUMIFS('06_Asset_Components'!$AN$7:$AN$206,'06_Asset_Components'!$G$7:$G$206,D$6,'06_Asset_Components'!$AM$7:$AM$206,$A13)+SUMIFS('06_Asset_Components'!$AP$7:$AP$206,'06_Asset_Components'!$G$7:$G$206,D$6,'06_Asset_Components'!$AO$7:$AO$206,$A13),SUMIFS('06_Asset_Components'!$Z$7:$Z$206,'06_Asset_Components'!$G$7:$G$206,D$6,'06_Asset_Components'!$Y$7:$Y$206,$A13)+SUMIFS('06_Asset_Components'!$AB$7:$AB$206,'06_Asset_Components'!$G$7:$G$206,D$6,'06_Asset_Components'!$AA$7:$AA$206,$A13)+SUMIFS('06_Asset_Components'!$AD$7:$AD$206,'06_Asset_Components'!$G$7:$G$206,D$6,'06_Asset_Components'!$AC$7:$AC$206,$A13)))</f>
        <v>0</v>
      </c>
      <c r="E13" s="17">
        <f>IF($B$4="Accelerated",SUMIFS('06_Asset_Components'!$AF$7:$AF$206,'06_Asset_Components'!$G$7:$G$206,E$6,'06_Asset_Components'!$AE$7:$AE$206,$A13)+SUMIFS('06_Asset_Components'!$AH$7:$AH$206,'06_Asset_Components'!$G$7:$G$206,E$6,'06_Asset_Components'!$AG$7:$AG$206,$A13)+SUMIFS('06_Asset_Components'!$AJ$7:$AJ$206,'06_Asset_Components'!$G$7:$G$206,E$6,'06_Asset_Components'!$AI$7:$AI$206,$A13),IF($B$4="Deferred",SUMIFS('06_Asset_Components'!$AL$7:$AL$206,'06_Asset_Components'!$G$7:$G$206,E$6,'06_Asset_Components'!$AK$7:$AK$206,$A13)+SUMIFS('06_Asset_Components'!$AN$7:$AN$206,'06_Asset_Components'!$G$7:$G$206,E$6,'06_Asset_Components'!$AM$7:$AM$206,$A13)+SUMIFS('06_Asset_Components'!$AP$7:$AP$206,'06_Asset_Components'!$G$7:$G$206,E$6,'06_Asset_Components'!$AO$7:$AO$206,$A13),SUMIFS('06_Asset_Components'!$Z$7:$Z$206,'06_Asset_Components'!$G$7:$G$206,E$6,'06_Asset_Components'!$Y$7:$Y$206,$A13)+SUMIFS('06_Asset_Components'!$AB$7:$AB$206,'06_Asset_Components'!$G$7:$G$206,E$6,'06_Asset_Components'!$AA$7:$AA$206,$A13)+SUMIFS('06_Asset_Components'!$AD$7:$AD$206,'06_Asset_Components'!$G$7:$G$206,E$6,'06_Asset_Components'!$AC$7:$AC$206,$A13)))</f>
        <v>0</v>
      </c>
      <c r="F13" s="17">
        <f>IF($B$4="Accelerated",SUMIFS('06_Asset_Components'!$AF$7:$AF$206,'06_Asset_Components'!$G$7:$G$206,F$6,'06_Asset_Components'!$AE$7:$AE$206,$A13)+SUMIFS('06_Asset_Components'!$AH$7:$AH$206,'06_Asset_Components'!$G$7:$G$206,F$6,'06_Asset_Components'!$AG$7:$AG$206,$A13)+SUMIFS('06_Asset_Components'!$AJ$7:$AJ$206,'06_Asset_Components'!$G$7:$G$206,F$6,'06_Asset_Components'!$AI$7:$AI$206,$A13),IF($B$4="Deferred",SUMIFS('06_Asset_Components'!$AL$7:$AL$206,'06_Asset_Components'!$G$7:$G$206,F$6,'06_Asset_Components'!$AK$7:$AK$206,$A13)+SUMIFS('06_Asset_Components'!$AN$7:$AN$206,'06_Asset_Components'!$G$7:$G$206,F$6,'06_Asset_Components'!$AM$7:$AM$206,$A13)+SUMIFS('06_Asset_Components'!$AP$7:$AP$206,'06_Asset_Components'!$G$7:$G$206,F$6,'06_Asset_Components'!$AO$7:$AO$206,$A13),SUMIFS('06_Asset_Components'!$Z$7:$Z$206,'06_Asset_Components'!$G$7:$G$206,F$6,'06_Asset_Components'!$Y$7:$Y$206,$A13)+SUMIFS('06_Asset_Components'!$AB$7:$AB$206,'06_Asset_Components'!$G$7:$G$206,F$6,'06_Asset_Components'!$AA$7:$AA$206,$A13)+SUMIFS('06_Asset_Components'!$AD$7:$AD$206,'06_Asset_Components'!$G$7:$G$206,F$6,'06_Asset_Components'!$AC$7:$AC$206,$A13)))</f>
        <v>0</v>
      </c>
      <c r="G13" s="17">
        <f>IF($B$4="Accelerated",SUMIFS('06_Asset_Components'!$AF$7:$AF$206,'06_Asset_Components'!$G$7:$G$206,G$6,'06_Asset_Components'!$AE$7:$AE$206,$A13)+SUMIFS('06_Asset_Components'!$AH$7:$AH$206,'06_Asset_Components'!$G$7:$G$206,G$6,'06_Asset_Components'!$AG$7:$AG$206,$A13)+SUMIFS('06_Asset_Components'!$AJ$7:$AJ$206,'06_Asset_Components'!$G$7:$G$206,G$6,'06_Asset_Components'!$AI$7:$AI$206,$A13),IF($B$4="Deferred",SUMIFS('06_Asset_Components'!$AL$7:$AL$206,'06_Asset_Components'!$G$7:$G$206,G$6,'06_Asset_Components'!$AK$7:$AK$206,$A13)+SUMIFS('06_Asset_Components'!$AN$7:$AN$206,'06_Asset_Components'!$G$7:$G$206,G$6,'06_Asset_Components'!$AM$7:$AM$206,$A13)+SUMIFS('06_Asset_Components'!$AP$7:$AP$206,'06_Asset_Components'!$G$7:$G$206,G$6,'06_Asset_Components'!$AO$7:$AO$206,$A13),SUMIFS('06_Asset_Components'!$Z$7:$Z$206,'06_Asset_Components'!$G$7:$G$206,G$6,'06_Asset_Components'!$Y$7:$Y$206,$A13)+SUMIFS('06_Asset_Components'!$AB$7:$AB$206,'06_Asset_Components'!$G$7:$G$206,G$6,'06_Asset_Components'!$AA$7:$AA$206,$A13)+SUMIFS('06_Asset_Components'!$AD$7:$AD$206,'06_Asset_Components'!$G$7:$G$206,G$6,'06_Asset_Components'!$AC$7:$AC$206,$A13)))</f>
        <v>0</v>
      </c>
      <c r="H13" s="17">
        <f>IF($B$4="Accelerated",SUMIFS('06_Asset_Components'!$AF$7:$AF$206,'06_Asset_Components'!$G$7:$G$206,H$6,'06_Asset_Components'!$AE$7:$AE$206,$A13)+SUMIFS('06_Asset_Components'!$AH$7:$AH$206,'06_Asset_Components'!$G$7:$G$206,H$6,'06_Asset_Components'!$AG$7:$AG$206,$A13)+SUMIFS('06_Asset_Components'!$AJ$7:$AJ$206,'06_Asset_Components'!$G$7:$G$206,H$6,'06_Asset_Components'!$AI$7:$AI$206,$A13),IF($B$4="Deferred",SUMIFS('06_Asset_Components'!$AL$7:$AL$206,'06_Asset_Components'!$G$7:$G$206,H$6,'06_Asset_Components'!$AK$7:$AK$206,$A13)+SUMIFS('06_Asset_Components'!$AN$7:$AN$206,'06_Asset_Components'!$G$7:$G$206,H$6,'06_Asset_Components'!$AM$7:$AM$206,$A13)+SUMIFS('06_Asset_Components'!$AP$7:$AP$206,'06_Asset_Components'!$G$7:$G$206,H$6,'06_Asset_Components'!$AO$7:$AO$206,$A13),SUMIFS('06_Asset_Components'!$Z$7:$Z$206,'06_Asset_Components'!$G$7:$G$206,H$6,'06_Asset_Components'!$Y$7:$Y$206,$A13)+SUMIFS('06_Asset_Components'!$AB$7:$AB$206,'06_Asset_Components'!$G$7:$G$206,H$6,'06_Asset_Components'!$AA$7:$AA$206,$A13)+SUMIFS('06_Asset_Components'!$AD$7:$AD$206,'06_Asset_Components'!$G$7:$G$206,H$6,'06_Asset_Components'!$AC$7:$AC$206,$A13)))</f>
        <v>0</v>
      </c>
      <c r="I13" s="17">
        <f>IF($B$4="Accelerated",SUMIFS('06_Asset_Components'!$AF$7:$AF$206,'06_Asset_Components'!$G$7:$G$206,I$6,'06_Asset_Components'!$AE$7:$AE$206,$A13)+SUMIFS('06_Asset_Components'!$AH$7:$AH$206,'06_Asset_Components'!$G$7:$G$206,I$6,'06_Asset_Components'!$AG$7:$AG$206,$A13)+SUMIFS('06_Asset_Components'!$AJ$7:$AJ$206,'06_Asset_Components'!$G$7:$G$206,I$6,'06_Asset_Components'!$AI$7:$AI$206,$A13),IF($B$4="Deferred",SUMIFS('06_Asset_Components'!$AL$7:$AL$206,'06_Asset_Components'!$G$7:$G$206,I$6,'06_Asset_Components'!$AK$7:$AK$206,$A13)+SUMIFS('06_Asset_Components'!$AN$7:$AN$206,'06_Asset_Components'!$G$7:$G$206,I$6,'06_Asset_Components'!$AM$7:$AM$206,$A13)+SUMIFS('06_Asset_Components'!$AP$7:$AP$206,'06_Asset_Components'!$G$7:$G$206,I$6,'06_Asset_Components'!$AO$7:$AO$206,$A13),SUMIFS('06_Asset_Components'!$Z$7:$Z$206,'06_Asset_Components'!$G$7:$G$206,I$6,'06_Asset_Components'!$Y$7:$Y$206,$A13)+SUMIFS('06_Asset_Components'!$AB$7:$AB$206,'06_Asset_Components'!$G$7:$G$206,I$6,'06_Asset_Components'!$AA$7:$AA$206,$A13)+SUMIFS('06_Asset_Components'!$AD$7:$AD$206,'06_Asset_Components'!$G$7:$G$206,I$6,'06_Asset_Components'!$AC$7:$AC$206,$A13)))</f>
        <v>0</v>
      </c>
      <c r="J13" s="17">
        <f>IF($B$4="Accelerated",SUMIFS('06_Asset_Components'!$AF$7:$AF$206,'06_Asset_Components'!$G$7:$G$206,J$6,'06_Asset_Components'!$AE$7:$AE$206,$A13)+SUMIFS('06_Asset_Components'!$AH$7:$AH$206,'06_Asset_Components'!$G$7:$G$206,J$6,'06_Asset_Components'!$AG$7:$AG$206,$A13)+SUMIFS('06_Asset_Components'!$AJ$7:$AJ$206,'06_Asset_Components'!$G$7:$G$206,J$6,'06_Asset_Components'!$AI$7:$AI$206,$A13),IF($B$4="Deferred",SUMIFS('06_Asset_Components'!$AL$7:$AL$206,'06_Asset_Components'!$G$7:$G$206,J$6,'06_Asset_Components'!$AK$7:$AK$206,$A13)+SUMIFS('06_Asset_Components'!$AN$7:$AN$206,'06_Asset_Components'!$G$7:$G$206,J$6,'06_Asset_Components'!$AM$7:$AM$206,$A13)+SUMIFS('06_Asset_Components'!$AP$7:$AP$206,'06_Asset_Components'!$G$7:$G$206,J$6,'06_Asset_Components'!$AO$7:$AO$206,$A13),SUMIFS('06_Asset_Components'!$Z$7:$Z$206,'06_Asset_Components'!$G$7:$G$206,J$6,'06_Asset_Components'!$Y$7:$Y$206,$A13)+SUMIFS('06_Asset_Components'!$AB$7:$AB$206,'06_Asset_Components'!$G$7:$G$206,J$6,'06_Asset_Components'!$AA$7:$AA$206,$A13)+SUMIFS('06_Asset_Components'!$AD$7:$AD$206,'06_Asset_Components'!$G$7:$G$206,J$6,'06_Asset_Components'!$AC$7:$AC$206,$A13)))</f>
        <v>0</v>
      </c>
      <c r="K13" s="17">
        <f>IF($B$4="Accelerated",SUMIFS('06_Asset_Components'!$AF$7:$AF$206,'06_Asset_Components'!$G$7:$G$206,K$6,'06_Asset_Components'!$AE$7:$AE$206,$A13)+SUMIFS('06_Asset_Components'!$AH$7:$AH$206,'06_Asset_Components'!$G$7:$G$206,K$6,'06_Asset_Components'!$AG$7:$AG$206,$A13)+SUMIFS('06_Asset_Components'!$AJ$7:$AJ$206,'06_Asset_Components'!$G$7:$G$206,K$6,'06_Asset_Components'!$AI$7:$AI$206,$A13),IF($B$4="Deferred",SUMIFS('06_Asset_Components'!$AL$7:$AL$206,'06_Asset_Components'!$G$7:$G$206,K$6,'06_Asset_Components'!$AK$7:$AK$206,$A13)+SUMIFS('06_Asset_Components'!$AN$7:$AN$206,'06_Asset_Components'!$G$7:$G$206,K$6,'06_Asset_Components'!$AM$7:$AM$206,$A13)+SUMIFS('06_Asset_Components'!$AP$7:$AP$206,'06_Asset_Components'!$G$7:$G$206,K$6,'06_Asset_Components'!$AO$7:$AO$206,$A13),SUMIFS('06_Asset_Components'!$Z$7:$Z$206,'06_Asset_Components'!$G$7:$G$206,K$6,'06_Asset_Components'!$Y$7:$Y$206,$A13)+SUMIFS('06_Asset_Components'!$AB$7:$AB$206,'06_Asset_Components'!$G$7:$G$206,K$6,'06_Asset_Components'!$AA$7:$AA$206,$A13)+SUMIFS('06_Asset_Components'!$AD$7:$AD$206,'06_Asset_Components'!$G$7:$G$206,K$6,'06_Asset_Components'!$AC$7:$AC$206,$A13)))</f>
        <v>0</v>
      </c>
      <c r="L13" s="17">
        <f>IF($B$4="Accelerated",SUMIFS('06_Asset_Components'!$AF$7:$AF$206,'06_Asset_Components'!$G$7:$G$206,L$6,'06_Asset_Components'!$AE$7:$AE$206,$A13)+SUMIFS('06_Asset_Components'!$AH$7:$AH$206,'06_Asset_Components'!$G$7:$G$206,L$6,'06_Asset_Components'!$AG$7:$AG$206,$A13)+SUMIFS('06_Asset_Components'!$AJ$7:$AJ$206,'06_Asset_Components'!$G$7:$G$206,L$6,'06_Asset_Components'!$AI$7:$AI$206,$A13),IF($B$4="Deferred",SUMIFS('06_Asset_Components'!$AL$7:$AL$206,'06_Asset_Components'!$G$7:$G$206,L$6,'06_Asset_Components'!$AK$7:$AK$206,$A13)+SUMIFS('06_Asset_Components'!$AN$7:$AN$206,'06_Asset_Components'!$G$7:$G$206,L$6,'06_Asset_Components'!$AM$7:$AM$206,$A13)+SUMIFS('06_Asset_Components'!$AP$7:$AP$206,'06_Asset_Components'!$G$7:$G$206,L$6,'06_Asset_Components'!$AO$7:$AO$206,$A13),SUMIFS('06_Asset_Components'!$Z$7:$Z$206,'06_Asset_Components'!$G$7:$G$206,L$6,'06_Asset_Components'!$Y$7:$Y$206,$A13)+SUMIFS('06_Asset_Components'!$AB$7:$AB$206,'06_Asset_Components'!$G$7:$G$206,L$6,'06_Asset_Components'!$AA$7:$AA$206,$A13)+SUMIFS('06_Asset_Components'!$AD$7:$AD$206,'06_Asset_Components'!$G$7:$G$206,L$6,'06_Asset_Components'!$AC$7:$AC$206,$A13)))</f>
        <v>0</v>
      </c>
      <c r="M13" s="17">
        <f>IF($B$4="Accelerated",SUMIFS('06_Asset_Components'!$AF$7:$AF$206,'06_Asset_Components'!$G$7:$G$206,M$6,'06_Asset_Components'!$AE$7:$AE$206,$A13)+SUMIFS('06_Asset_Components'!$AH$7:$AH$206,'06_Asset_Components'!$G$7:$G$206,M$6,'06_Asset_Components'!$AG$7:$AG$206,$A13)+SUMIFS('06_Asset_Components'!$AJ$7:$AJ$206,'06_Asset_Components'!$G$7:$G$206,M$6,'06_Asset_Components'!$AI$7:$AI$206,$A13),IF($B$4="Deferred",SUMIFS('06_Asset_Components'!$AL$7:$AL$206,'06_Asset_Components'!$G$7:$G$206,M$6,'06_Asset_Components'!$AK$7:$AK$206,$A13)+SUMIFS('06_Asset_Components'!$AN$7:$AN$206,'06_Asset_Components'!$G$7:$G$206,M$6,'06_Asset_Components'!$AM$7:$AM$206,$A13)+SUMIFS('06_Asset_Components'!$AP$7:$AP$206,'06_Asset_Components'!$G$7:$G$206,M$6,'06_Asset_Components'!$AO$7:$AO$206,$A13),SUMIFS('06_Asset_Components'!$Z$7:$Z$206,'06_Asset_Components'!$G$7:$G$206,M$6,'06_Asset_Components'!$Y$7:$Y$206,$A13)+SUMIFS('06_Asset_Components'!$AB$7:$AB$206,'06_Asset_Components'!$G$7:$G$206,M$6,'06_Asset_Components'!$AA$7:$AA$206,$A13)+SUMIFS('06_Asset_Components'!$AD$7:$AD$206,'06_Asset_Components'!$G$7:$G$206,M$6,'06_Asset_Components'!$AC$7:$AC$206,$A13)))</f>
        <v>0</v>
      </c>
      <c r="N13" s="17">
        <f>IF($B$4="Accelerated",SUMIFS('06_Asset_Components'!$AF$7:$AF$206,'06_Asset_Components'!$G$7:$G$206,N$6,'06_Asset_Components'!$AE$7:$AE$206,$A13)+SUMIFS('06_Asset_Components'!$AH$7:$AH$206,'06_Asset_Components'!$G$7:$G$206,N$6,'06_Asset_Components'!$AG$7:$AG$206,$A13)+SUMIFS('06_Asset_Components'!$AJ$7:$AJ$206,'06_Asset_Components'!$G$7:$G$206,N$6,'06_Asset_Components'!$AI$7:$AI$206,$A13),IF($B$4="Deferred",SUMIFS('06_Asset_Components'!$AL$7:$AL$206,'06_Asset_Components'!$G$7:$G$206,N$6,'06_Asset_Components'!$AK$7:$AK$206,$A13)+SUMIFS('06_Asset_Components'!$AN$7:$AN$206,'06_Asset_Components'!$G$7:$G$206,N$6,'06_Asset_Components'!$AM$7:$AM$206,$A13)+SUMIFS('06_Asset_Components'!$AP$7:$AP$206,'06_Asset_Components'!$G$7:$G$206,N$6,'06_Asset_Components'!$AO$7:$AO$206,$A13),SUMIFS('06_Asset_Components'!$Z$7:$Z$206,'06_Asset_Components'!$G$7:$G$206,N$6,'06_Asset_Components'!$Y$7:$Y$206,$A13)+SUMIFS('06_Asset_Components'!$AB$7:$AB$206,'06_Asset_Components'!$G$7:$G$206,N$6,'06_Asset_Components'!$AA$7:$AA$206,$A13)+SUMIFS('06_Asset_Components'!$AD$7:$AD$206,'06_Asset_Components'!$G$7:$G$206,N$6,'06_Asset_Components'!$AC$7:$AC$206,$A13)))</f>
        <v>0</v>
      </c>
      <c r="O13" s="17">
        <f>IF($B$4="Accelerated",SUMIFS('06_Asset_Components'!$AF$7:$AF$206,'06_Asset_Components'!$G$7:$G$206,O$6,'06_Asset_Components'!$AE$7:$AE$206,$A13)+SUMIFS('06_Asset_Components'!$AH$7:$AH$206,'06_Asset_Components'!$G$7:$G$206,O$6,'06_Asset_Components'!$AG$7:$AG$206,$A13)+SUMIFS('06_Asset_Components'!$AJ$7:$AJ$206,'06_Asset_Components'!$G$7:$G$206,O$6,'06_Asset_Components'!$AI$7:$AI$206,$A13),IF($B$4="Deferred",SUMIFS('06_Asset_Components'!$AL$7:$AL$206,'06_Asset_Components'!$G$7:$G$206,O$6,'06_Asset_Components'!$AK$7:$AK$206,$A13)+SUMIFS('06_Asset_Components'!$AN$7:$AN$206,'06_Asset_Components'!$G$7:$G$206,O$6,'06_Asset_Components'!$AM$7:$AM$206,$A13)+SUMIFS('06_Asset_Components'!$AP$7:$AP$206,'06_Asset_Components'!$G$7:$G$206,O$6,'06_Asset_Components'!$AO$7:$AO$206,$A13),SUMIFS('06_Asset_Components'!$Z$7:$Z$206,'06_Asset_Components'!$G$7:$G$206,O$6,'06_Asset_Components'!$Y$7:$Y$206,$A13)+SUMIFS('06_Asset_Components'!$AB$7:$AB$206,'06_Asset_Components'!$G$7:$G$206,O$6,'06_Asset_Components'!$AA$7:$AA$206,$A13)+SUMIFS('06_Asset_Components'!$AD$7:$AD$206,'06_Asset_Components'!$G$7:$G$206,O$6,'06_Asset_Components'!$AC$7:$AC$206,$A13)))</f>
        <v>0</v>
      </c>
      <c r="P13" s="17">
        <f t="shared" si="0"/>
        <v>0</v>
      </c>
      <c r="Q13" s="17">
        <f>SUM($P$7:P13)</f>
        <v>0</v>
      </c>
    </row>
    <row r="14" spans="1:17">
      <c r="A14" s="11">
        <f>'01_Setup'!B5+7</f>
        <v>2033</v>
      </c>
      <c r="B14" s="17">
        <f>IF($B$4="Accelerated",SUMIFS('06_Asset_Components'!$AF$7:$AF$206,'06_Asset_Components'!$G$7:$G$206,B$6,'06_Asset_Components'!$AE$7:$AE$206,$A14)+SUMIFS('06_Asset_Components'!$AH$7:$AH$206,'06_Asset_Components'!$G$7:$G$206,B$6,'06_Asset_Components'!$AG$7:$AG$206,$A14)+SUMIFS('06_Asset_Components'!$AJ$7:$AJ$206,'06_Asset_Components'!$G$7:$G$206,B$6,'06_Asset_Components'!$AI$7:$AI$206,$A14),IF($B$4="Deferred",SUMIFS('06_Asset_Components'!$AL$7:$AL$206,'06_Asset_Components'!$G$7:$G$206,B$6,'06_Asset_Components'!$AK$7:$AK$206,$A14)+SUMIFS('06_Asset_Components'!$AN$7:$AN$206,'06_Asset_Components'!$G$7:$G$206,B$6,'06_Asset_Components'!$AM$7:$AM$206,$A14)+SUMIFS('06_Asset_Components'!$AP$7:$AP$206,'06_Asset_Components'!$G$7:$G$206,B$6,'06_Asset_Components'!$AO$7:$AO$206,$A14),SUMIFS('06_Asset_Components'!$Z$7:$Z$206,'06_Asset_Components'!$G$7:$G$206,B$6,'06_Asset_Components'!$Y$7:$Y$206,$A14)+SUMIFS('06_Asset_Components'!$AB$7:$AB$206,'06_Asset_Components'!$G$7:$G$206,B$6,'06_Asset_Components'!$AA$7:$AA$206,$A14)+SUMIFS('06_Asset_Components'!$AD$7:$AD$206,'06_Asset_Components'!$G$7:$G$206,B$6,'06_Asset_Components'!$AC$7:$AC$206,$A14)))</f>
        <v>0</v>
      </c>
      <c r="C14" s="17">
        <f>IF($B$4="Accelerated",SUMIFS('06_Asset_Components'!$AF$7:$AF$206,'06_Asset_Components'!$G$7:$G$206,C$6,'06_Asset_Components'!$AE$7:$AE$206,$A14)+SUMIFS('06_Asset_Components'!$AH$7:$AH$206,'06_Asset_Components'!$G$7:$G$206,C$6,'06_Asset_Components'!$AG$7:$AG$206,$A14)+SUMIFS('06_Asset_Components'!$AJ$7:$AJ$206,'06_Asset_Components'!$G$7:$G$206,C$6,'06_Asset_Components'!$AI$7:$AI$206,$A14),IF($B$4="Deferred",SUMIFS('06_Asset_Components'!$AL$7:$AL$206,'06_Asset_Components'!$G$7:$G$206,C$6,'06_Asset_Components'!$AK$7:$AK$206,$A14)+SUMIFS('06_Asset_Components'!$AN$7:$AN$206,'06_Asset_Components'!$G$7:$G$206,C$6,'06_Asset_Components'!$AM$7:$AM$206,$A14)+SUMIFS('06_Asset_Components'!$AP$7:$AP$206,'06_Asset_Components'!$G$7:$G$206,C$6,'06_Asset_Components'!$AO$7:$AO$206,$A14),SUMIFS('06_Asset_Components'!$Z$7:$Z$206,'06_Asset_Components'!$G$7:$G$206,C$6,'06_Asset_Components'!$Y$7:$Y$206,$A14)+SUMIFS('06_Asset_Components'!$AB$7:$AB$206,'06_Asset_Components'!$G$7:$G$206,C$6,'06_Asset_Components'!$AA$7:$AA$206,$A14)+SUMIFS('06_Asset_Components'!$AD$7:$AD$206,'06_Asset_Components'!$G$7:$G$206,C$6,'06_Asset_Components'!$AC$7:$AC$206,$A14)))</f>
        <v>0</v>
      </c>
      <c r="D14" s="17">
        <f>IF($B$4="Accelerated",SUMIFS('06_Asset_Components'!$AF$7:$AF$206,'06_Asset_Components'!$G$7:$G$206,D$6,'06_Asset_Components'!$AE$7:$AE$206,$A14)+SUMIFS('06_Asset_Components'!$AH$7:$AH$206,'06_Asset_Components'!$G$7:$G$206,D$6,'06_Asset_Components'!$AG$7:$AG$206,$A14)+SUMIFS('06_Asset_Components'!$AJ$7:$AJ$206,'06_Asset_Components'!$G$7:$G$206,D$6,'06_Asset_Components'!$AI$7:$AI$206,$A14),IF($B$4="Deferred",SUMIFS('06_Asset_Components'!$AL$7:$AL$206,'06_Asset_Components'!$G$7:$G$206,D$6,'06_Asset_Components'!$AK$7:$AK$206,$A14)+SUMIFS('06_Asset_Components'!$AN$7:$AN$206,'06_Asset_Components'!$G$7:$G$206,D$6,'06_Asset_Components'!$AM$7:$AM$206,$A14)+SUMIFS('06_Asset_Components'!$AP$7:$AP$206,'06_Asset_Components'!$G$7:$G$206,D$6,'06_Asset_Components'!$AO$7:$AO$206,$A14),SUMIFS('06_Asset_Components'!$Z$7:$Z$206,'06_Asset_Components'!$G$7:$G$206,D$6,'06_Asset_Components'!$Y$7:$Y$206,$A14)+SUMIFS('06_Asset_Components'!$AB$7:$AB$206,'06_Asset_Components'!$G$7:$G$206,D$6,'06_Asset_Components'!$AA$7:$AA$206,$A14)+SUMIFS('06_Asset_Components'!$AD$7:$AD$206,'06_Asset_Components'!$G$7:$G$206,D$6,'06_Asset_Components'!$AC$7:$AC$206,$A14)))</f>
        <v>0</v>
      </c>
      <c r="E14" s="17">
        <f>IF($B$4="Accelerated",SUMIFS('06_Asset_Components'!$AF$7:$AF$206,'06_Asset_Components'!$G$7:$G$206,E$6,'06_Asset_Components'!$AE$7:$AE$206,$A14)+SUMIFS('06_Asset_Components'!$AH$7:$AH$206,'06_Asset_Components'!$G$7:$G$206,E$6,'06_Asset_Components'!$AG$7:$AG$206,$A14)+SUMIFS('06_Asset_Components'!$AJ$7:$AJ$206,'06_Asset_Components'!$G$7:$G$206,E$6,'06_Asset_Components'!$AI$7:$AI$206,$A14),IF($B$4="Deferred",SUMIFS('06_Asset_Components'!$AL$7:$AL$206,'06_Asset_Components'!$G$7:$G$206,E$6,'06_Asset_Components'!$AK$7:$AK$206,$A14)+SUMIFS('06_Asset_Components'!$AN$7:$AN$206,'06_Asset_Components'!$G$7:$G$206,E$6,'06_Asset_Components'!$AM$7:$AM$206,$A14)+SUMIFS('06_Asset_Components'!$AP$7:$AP$206,'06_Asset_Components'!$G$7:$G$206,E$6,'06_Asset_Components'!$AO$7:$AO$206,$A14),SUMIFS('06_Asset_Components'!$Z$7:$Z$206,'06_Asset_Components'!$G$7:$G$206,E$6,'06_Asset_Components'!$Y$7:$Y$206,$A14)+SUMIFS('06_Asset_Components'!$AB$7:$AB$206,'06_Asset_Components'!$G$7:$G$206,E$6,'06_Asset_Components'!$AA$7:$AA$206,$A14)+SUMIFS('06_Asset_Components'!$AD$7:$AD$206,'06_Asset_Components'!$G$7:$G$206,E$6,'06_Asset_Components'!$AC$7:$AC$206,$A14)))</f>
        <v>0</v>
      </c>
      <c r="F14" s="17">
        <f>IF($B$4="Accelerated",SUMIFS('06_Asset_Components'!$AF$7:$AF$206,'06_Asset_Components'!$G$7:$G$206,F$6,'06_Asset_Components'!$AE$7:$AE$206,$A14)+SUMIFS('06_Asset_Components'!$AH$7:$AH$206,'06_Asset_Components'!$G$7:$G$206,F$6,'06_Asset_Components'!$AG$7:$AG$206,$A14)+SUMIFS('06_Asset_Components'!$AJ$7:$AJ$206,'06_Asset_Components'!$G$7:$G$206,F$6,'06_Asset_Components'!$AI$7:$AI$206,$A14),IF($B$4="Deferred",SUMIFS('06_Asset_Components'!$AL$7:$AL$206,'06_Asset_Components'!$G$7:$G$206,F$6,'06_Asset_Components'!$AK$7:$AK$206,$A14)+SUMIFS('06_Asset_Components'!$AN$7:$AN$206,'06_Asset_Components'!$G$7:$G$206,F$6,'06_Asset_Components'!$AM$7:$AM$206,$A14)+SUMIFS('06_Asset_Components'!$AP$7:$AP$206,'06_Asset_Components'!$G$7:$G$206,F$6,'06_Asset_Components'!$AO$7:$AO$206,$A14),SUMIFS('06_Asset_Components'!$Z$7:$Z$206,'06_Asset_Components'!$G$7:$G$206,F$6,'06_Asset_Components'!$Y$7:$Y$206,$A14)+SUMIFS('06_Asset_Components'!$AB$7:$AB$206,'06_Asset_Components'!$G$7:$G$206,F$6,'06_Asset_Components'!$AA$7:$AA$206,$A14)+SUMIFS('06_Asset_Components'!$AD$7:$AD$206,'06_Asset_Components'!$G$7:$G$206,F$6,'06_Asset_Components'!$AC$7:$AC$206,$A14)))</f>
        <v>0</v>
      </c>
      <c r="G14" s="17">
        <f>IF($B$4="Accelerated",SUMIFS('06_Asset_Components'!$AF$7:$AF$206,'06_Asset_Components'!$G$7:$G$206,G$6,'06_Asset_Components'!$AE$7:$AE$206,$A14)+SUMIFS('06_Asset_Components'!$AH$7:$AH$206,'06_Asset_Components'!$G$7:$G$206,G$6,'06_Asset_Components'!$AG$7:$AG$206,$A14)+SUMIFS('06_Asset_Components'!$AJ$7:$AJ$206,'06_Asset_Components'!$G$7:$G$206,G$6,'06_Asset_Components'!$AI$7:$AI$206,$A14),IF($B$4="Deferred",SUMIFS('06_Asset_Components'!$AL$7:$AL$206,'06_Asset_Components'!$G$7:$G$206,G$6,'06_Asset_Components'!$AK$7:$AK$206,$A14)+SUMIFS('06_Asset_Components'!$AN$7:$AN$206,'06_Asset_Components'!$G$7:$G$206,G$6,'06_Asset_Components'!$AM$7:$AM$206,$A14)+SUMIFS('06_Asset_Components'!$AP$7:$AP$206,'06_Asset_Components'!$G$7:$G$206,G$6,'06_Asset_Components'!$AO$7:$AO$206,$A14),SUMIFS('06_Asset_Components'!$Z$7:$Z$206,'06_Asset_Components'!$G$7:$G$206,G$6,'06_Asset_Components'!$Y$7:$Y$206,$A14)+SUMIFS('06_Asset_Components'!$AB$7:$AB$206,'06_Asset_Components'!$G$7:$G$206,G$6,'06_Asset_Components'!$AA$7:$AA$206,$A14)+SUMIFS('06_Asset_Components'!$AD$7:$AD$206,'06_Asset_Components'!$G$7:$G$206,G$6,'06_Asset_Components'!$AC$7:$AC$206,$A14)))</f>
        <v>0</v>
      </c>
      <c r="H14" s="17">
        <f>IF($B$4="Accelerated",SUMIFS('06_Asset_Components'!$AF$7:$AF$206,'06_Asset_Components'!$G$7:$G$206,H$6,'06_Asset_Components'!$AE$7:$AE$206,$A14)+SUMIFS('06_Asset_Components'!$AH$7:$AH$206,'06_Asset_Components'!$G$7:$G$206,H$6,'06_Asset_Components'!$AG$7:$AG$206,$A14)+SUMIFS('06_Asset_Components'!$AJ$7:$AJ$206,'06_Asset_Components'!$G$7:$G$206,H$6,'06_Asset_Components'!$AI$7:$AI$206,$A14),IF($B$4="Deferred",SUMIFS('06_Asset_Components'!$AL$7:$AL$206,'06_Asset_Components'!$G$7:$G$206,H$6,'06_Asset_Components'!$AK$7:$AK$206,$A14)+SUMIFS('06_Asset_Components'!$AN$7:$AN$206,'06_Asset_Components'!$G$7:$G$206,H$6,'06_Asset_Components'!$AM$7:$AM$206,$A14)+SUMIFS('06_Asset_Components'!$AP$7:$AP$206,'06_Asset_Components'!$G$7:$G$206,H$6,'06_Asset_Components'!$AO$7:$AO$206,$A14),SUMIFS('06_Asset_Components'!$Z$7:$Z$206,'06_Asset_Components'!$G$7:$G$206,H$6,'06_Asset_Components'!$Y$7:$Y$206,$A14)+SUMIFS('06_Asset_Components'!$AB$7:$AB$206,'06_Asset_Components'!$G$7:$G$206,H$6,'06_Asset_Components'!$AA$7:$AA$206,$A14)+SUMIFS('06_Asset_Components'!$AD$7:$AD$206,'06_Asset_Components'!$G$7:$G$206,H$6,'06_Asset_Components'!$AC$7:$AC$206,$A14)))</f>
        <v>0</v>
      </c>
      <c r="I14" s="17">
        <f>IF($B$4="Accelerated",SUMIFS('06_Asset_Components'!$AF$7:$AF$206,'06_Asset_Components'!$G$7:$G$206,I$6,'06_Asset_Components'!$AE$7:$AE$206,$A14)+SUMIFS('06_Asset_Components'!$AH$7:$AH$206,'06_Asset_Components'!$G$7:$G$206,I$6,'06_Asset_Components'!$AG$7:$AG$206,$A14)+SUMIFS('06_Asset_Components'!$AJ$7:$AJ$206,'06_Asset_Components'!$G$7:$G$206,I$6,'06_Asset_Components'!$AI$7:$AI$206,$A14),IF($B$4="Deferred",SUMIFS('06_Asset_Components'!$AL$7:$AL$206,'06_Asset_Components'!$G$7:$G$206,I$6,'06_Asset_Components'!$AK$7:$AK$206,$A14)+SUMIFS('06_Asset_Components'!$AN$7:$AN$206,'06_Asset_Components'!$G$7:$G$206,I$6,'06_Asset_Components'!$AM$7:$AM$206,$A14)+SUMIFS('06_Asset_Components'!$AP$7:$AP$206,'06_Asset_Components'!$G$7:$G$206,I$6,'06_Asset_Components'!$AO$7:$AO$206,$A14),SUMIFS('06_Asset_Components'!$Z$7:$Z$206,'06_Asset_Components'!$G$7:$G$206,I$6,'06_Asset_Components'!$Y$7:$Y$206,$A14)+SUMIFS('06_Asset_Components'!$AB$7:$AB$206,'06_Asset_Components'!$G$7:$G$206,I$6,'06_Asset_Components'!$AA$7:$AA$206,$A14)+SUMIFS('06_Asset_Components'!$AD$7:$AD$206,'06_Asset_Components'!$G$7:$G$206,I$6,'06_Asset_Components'!$AC$7:$AC$206,$A14)))</f>
        <v>0</v>
      </c>
      <c r="J14" s="17">
        <f>IF($B$4="Accelerated",SUMIFS('06_Asset_Components'!$AF$7:$AF$206,'06_Asset_Components'!$G$7:$G$206,J$6,'06_Asset_Components'!$AE$7:$AE$206,$A14)+SUMIFS('06_Asset_Components'!$AH$7:$AH$206,'06_Asset_Components'!$G$7:$G$206,J$6,'06_Asset_Components'!$AG$7:$AG$206,$A14)+SUMIFS('06_Asset_Components'!$AJ$7:$AJ$206,'06_Asset_Components'!$G$7:$G$206,J$6,'06_Asset_Components'!$AI$7:$AI$206,$A14),IF($B$4="Deferred",SUMIFS('06_Asset_Components'!$AL$7:$AL$206,'06_Asset_Components'!$G$7:$G$206,J$6,'06_Asset_Components'!$AK$7:$AK$206,$A14)+SUMIFS('06_Asset_Components'!$AN$7:$AN$206,'06_Asset_Components'!$G$7:$G$206,J$6,'06_Asset_Components'!$AM$7:$AM$206,$A14)+SUMIFS('06_Asset_Components'!$AP$7:$AP$206,'06_Asset_Components'!$G$7:$G$206,J$6,'06_Asset_Components'!$AO$7:$AO$206,$A14),SUMIFS('06_Asset_Components'!$Z$7:$Z$206,'06_Asset_Components'!$G$7:$G$206,J$6,'06_Asset_Components'!$Y$7:$Y$206,$A14)+SUMIFS('06_Asset_Components'!$AB$7:$AB$206,'06_Asset_Components'!$G$7:$G$206,J$6,'06_Asset_Components'!$AA$7:$AA$206,$A14)+SUMIFS('06_Asset_Components'!$AD$7:$AD$206,'06_Asset_Components'!$G$7:$G$206,J$6,'06_Asset_Components'!$AC$7:$AC$206,$A14)))</f>
        <v>0</v>
      </c>
      <c r="K14" s="17">
        <f>IF($B$4="Accelerated",SUMIFS('06_Asset_Components'!$AF$7:$AF$206,'06_Asset_Components'!$G$7:$G$206,K$6,'06_Asset_Components'!$AE$7:$AE$206,$A14)+SUMIFS('06_Asset_Components'!$AH$7:$AH$206,'06_Asset_Components'!$G$7:$G$206,K$6,'06_Asset_Components'!$AG$7:$AG$206,$A14)+SUMIFS('06_Asset_Components'!$AJ$7:$AJ$206,'06_Asset_Components'!$G$7:$G$206,K$6,'06_Asset_Components'!$AI$7:$AI$206,$A14),IF($B$4="Deferred",SUMIFS('06_Asset_Components'!$AL$7:$AL$206,'06_Asset_Components'!$G$7:$G$206,K$6,'06_Asset_Components'!$AK$7:$AK$206,$A14)+SUMIFS('06_Asset_Components'!$AN$7:$AN$206,'06_Asset_Components'!$G$7:$G$206,K$6,'06_Asset_Components'!$AM$7:$AM$206,$A14)+SUMIFS('06_Asset_Components'!$AP$7:$AP$206,'06_Asset_Components'!$G$7:$G$206,K$6,'06_Asset_Components'!$AO$7:$AO$206,$A14),SUMIFS('06_Asset_Components'!$Z$7:$Z$206,'06_Asset_Components'!$G$7:$G$206,K$6,'06_Asset_Components'!$Y$7:$Y$206,$A14)+SUMIFS('06_Asset_Components'!$AB$7:$AB$206,'06_Asset_Components'!$G$7:$G$206,K$6,'06_Asset_Components'!$AA$7:$AA$206,$A14)+SUMIFS('06_Asset_Components'!$AD$7:$AD$206,'06_Asset_Components'!$G$7:$G$206,K$6,'06_Asset_Components'!$AC$7:$AC$206,$A14)))</f>
        <v>0</v>
      </c>
      <c r="L14" s="17">
        <f>IF($B$4="Accelerated",SUMIFS('06_Asset_Components'!$AF$7:$AF$206,'06_Asset_Components'!$G$7:$G$206,L$6,'06_Asset_Components'!$AE$7:$AE$206,$A14)+SUMIFS('06_Asset_Components'!$AH$7:$AH$206,'06_Asset_Components'!$G$7:$G$206,L$6,'06_Asset_Components'!$AG$7:$AG$206,$A14)+SUMIFS('06_Asset_Components'!$AJ$7:$AJ$206,'06_Asset_Components'!$G$7:$G$206,L$6,'06_Asset_Components'!$AI$7:$AI$206,$A14),IF($B$4="Deferred",SUMIFS('06_Asset_Components'!$AL$7:$AL$206,'06_Asset_Components'!$G$7:$G$206,L$6,'06_Asset_Components'!$AK$7:$AK$206,$A14)+SUMIFS('06_Asset_Components'!$AN$7:$AN$206,'06_Asset_Components'!$G$7:$G$206,L$6,'06_Asset_Components'!$AM$7:$AM$206,$A14)+SUMIFS('06_Asset_Components'!$AP$7:$AP$206,'06_Asset_Components'!$G$7:$G$206,L$6,'06_Asset_Components'!$AO$7:$AO$206,$A14),SUMIFS('06_Asset_Components'!$Z$7:$Z$206,'06_Asset_Components'!$G$7:$G$206,L$6,'06_Asset_Components'!$Y$7:$Y$206,$A14)+SUMIFS('06_Asset_Components'!$AB$7:$AB$206,'06_Asset_Components'!$G$7:$G$206,L$6,'06_Asset_Components'!$AA$7:$AA$206,$A14)+SUMIFS('06_Asset_Components'!$AD$7:$AD$206,'06_Asset_Components'!$G$7:$G$206,L$6,'06_Asset_Components'!$AC$7:$AC$206,$A14)))</f>
        <v>0</v>
      </c>
      <c r="M14" s="17">
        <f>IF($B$4="Accelerated",SUMIFS('06_Asset_Components'!$AF$7:$AF$206,'06_Asset_Components'!$G$7:$G$206,M$6,'06_Asset_Components'!$AE$7:$AE$206,$A14)+SUMIFS('06_Asset_Components'!$AH$7:$AH$206,'06_Asset_Components'!$G$7:$G$206,M$6,'06_Asset_Components'!$AG$7:$AG$206,$A14)+SUMIFS('06_Asset_Components'!$AJ$7:$AJ$206,'06_Asset_Components'!$G$7:$G$206,M$6,'06_Asset_Components'!$AI$7:$AI$206,$A14),IF($B$4="Deferred",SUMIFS('06_Asset_Components'!$AL$7:$AL$206,'06_Asset_Components'!$G$7:$G$206,M$6,'06_Asset_Components'!$AK$7:$AK$206,$A14)+SUMIFS('06_Asset_Components'!$AN$7:$AN$206,'06_Asset_Components'!$G$7:$G$206,M$6,'06_Asset_Components'!$AM$7:$AM$206,$A14)+SUMIFS('06_Asset_Components'!$AP$7:$AP$206,'06_Asset_Components'!$G$7:$G$206,M$6,'06_Asset_Components'!$AO$7:$AO$206,$A14),SUMIFS('06_Asset_Components'!$Z$7:$Z$206,'06_Asset_Components'!$G$7:$G$206,M$6,'06_Asset_Components'!$Y$7:$Y$206,$A14)+SUMIFS('06_Asset_Components'!$AB$7:$AB$206,'06_Asset_Components'!$G$7:$G$206,M$6,'06_Asset_Components'!$AA$7:$AA$206,$A14)+SUMIFS('06_Asset_Components'!$AD$7:$AD$206,'06_Asset_Components'!$G$7:$G$206,M$6,'06_Asset_Components'!$AC$7:$AC$206,$A14)))</f>
        <v>0</v>
      </c>
      <c r="N14" s="17">
        <f>IF($B$4="Accelerated",SUMIFS('06_Asset_Components'!$AF$7:$AF$206,'06_Asset_Components'!$G$7:$G$206,N$6,'06_Asset_Components'!$AE$7:$AE$206,$A14)+SUMIFS('06_Asset_Components'!$AH$7:$AH$206,'06_Asset_Components'!$G$7:$G$206,N$6,'06_Asset_Components'!$AG$7:$AG$206,$A14)+SUMIFS('06_Asset_Components'!$AJ$7:$AJ$206,'06_Asset_Components'!$G$7:$G$206,N$6,'06_Asset_Components'!$AI$7:$AI$206,$A14),IF($B$4="Deferred",SUMIFS('06_Asset_Components'!$AL$7:$AL$206,'06_Asset_Components'!$G$7:$G$206,N$6,'06_Asset_Components'!$AK$7:$AK$206,$A14)+SUMIFS('06_Asset_Components'!$AN$7:$AN$206,'06_Asset_Components'!$G$7:$G$206,N$6,'06_Asset_Components'!$AM$7:$AM$206,$A14)+SUMIFS('06_Asset_Components'!$AP$7:$AP$206,'06_Asset_Components'!$G$7:$G$206,N$6,'06_Asset_Components'!$AO$7:$AO$206,$A14),SUMIFS('06_Asset_Components'!$Z$7:$Z$206,'06_Asset_Components'!$G$7:$G$206,N$6,'06_Asset_Components'!$Y$7:$Y$206,$A14)+SUMIFS('06_Asset_Components'!$AB$7:$AB$206,'06_Asset_Components'!$G$7:$G$206,N$6,'06_Asset_Components'!$AA$7:$AA$206,$A14)+SUMIFS('06_Asset_Components'!$AD$7:$AD$206,'06_Asset_Components'!$G$7:$G$206,N$6,'06_Asset_Components'!$AC$7:$AC$206,$A14)))</f>
        <v>0</v>
      </c>
      <c r="O14" s="17">
        <f>IF($B$4="Accelerated",SUMIFS('06_Asset_Components'!$AF$7:$AF$206,'06_Asset_Components'!$G$7:$G$206,O$6,'06_Asset_Components'!$AE$7:$AE$206,$A14)+SUMIFS('06_Asset_Components'!$AH$7:$AH$206,'06_Asset_Components'!$G$7:$G$206,O$6,'06_Asset_Components'!$AG$7:$AG$206,$A14)+SUMIFS('06_Asset_Components'!$AJ$7:$AJ$206,'06_Asset_Components'!$G$7:$G$206,O$6,'06_Asset_Components'!$AI$7:$AI$206,$A14),IF($B$4="Deferred",SUMIFS('06_Asset_Components'!$AL$7:$AL$206,'06_Asset_Components'!$G$7:$G$206,O$6,'06_Asset_Components'!$AK$7:$AK$206,$A14)+SUMIFS('06_Asset_Components'!$AN$7:$AN$206,'06_Asset_Components'!$G$7:$G$206,O$6,'06_Asset_Components'!$AM$7:$AM$206,$A14)+SUMIFS('06_Asset_Components'!$AP$7:$AP$206,'06_Asset_Components'!$G$7:$G$206,O$6,'06_Asset_Components'!$AO$7:$AO$206,$A14),SUMIFS('06_Asset_Components'!$Z$7:$Z$206,'06_Asset_Components'!$G$7:$G$206,O$6,'06_Asset_Components'!$Y$7:$Y$206,$A14)+SUMIFS('06_Asset_Components'!$AB$7:$AB$206,'06_Asset_Components'!$G$7:$G$206,O$6,'06_Asset_Components'!$AA$7:$AA$206,$A14)+SUMIFS('06_Asset_Components'!$AD$7:$AD$206,'06_Asset_Components'!$G$7:$G$206,O$6,'06_Asset_Components'!$AC$7:$AC$206,$A14)))</f>
        <v>0</v>
      </c>
      <c r="P14" s="17">
        <f t="shared" si="0"/>
        <v>0</v>
      </c>
      <c r="Q14" s="17">
        <f>SUM($P$7:P14)</f>
        <v>0</v>
      </c>
    </row>
    <row r="15" spans="1:17">
      <c r="A15" s="11">
        <f>'01_Setup'!B5+8</f>
        <v>2034</v>
      </c>
      <c r="B15" s="17">
        <f>IF($B$4="Accelerated",SUMIFS('06_Asset_Components'!$AF$7:$AF$206,'06_Asset_Components'!$G$7:$G$206,B$6,'06_Asset_Components'!$AE$7:$AE$206,$A15)+SUMIFS('06_Asset_Components'!$AH$7:$AH$206,'06_Asset_Components'!$G$7:$G$206,B$6,'06_Asset_Components'!$AG$7:$AG$206,$A15)+SUMIFS('06_Asset_Components'!$AJ$7:$AJ$206,'06_Asset_Components'!$G$7:$G$206,B$6,'06_Asset_Components'!$AI$7:$AI$206,$A15),IF($B$4="Deferred",SUMIFS('06_Asset_Components'!$AL$7:$AL$206,'06_Asset_Components'!$G$7:$G$206,B$6,'06_Asset_Components'!$AK$7:$AK$206,$A15)+SUMIFS('06_Asset_Components'!$AN$7:$AN$206,'06_Asset_Components'!$G$7:$G$206,B$6,'06_Asset_Components'!$AM$7:$AM$206,$A15)+SUMIFS('06_Asset_Components'!$AP$7:$AP$206,'06_Asset_Components'!$G$7:$G$206,B$6,'06_Asset_Components'!$AO$7:$AO$206,$A15),SUMIFS('06_Asset_Components'!$Z$7:$Z$206,'06_Asset_Components'!$G$7:$G$206,B$6,'06_Asset_Components'!$Y$7:$Y$206,$A15)+SUMIFS('06_Asset_Components'!$AB$7:$AB$206,'06_Asset_Components'!$G$7:$G$206,B$6,'06_Asset_Components'!$AA$7:$AA$206,$A15)+SUMIFS('06_Asset_Components'!$AD$7:$AD$206,'06_Asset_Components'!$G$7:$G$206,B$6,'06_Asset_Components'!$AC$7:$AC$206,$A15)))</f>
        <v>0</v>
      </c>
      <c r="C15" s="17">
        <f>IF($B$4="Accelerated",SUMIFS('06_Asset_Components'!$AF$7:$AF$206,'06_Asset_Components'!$G$7:$G$206,C$6,'06_Asset_Components'!$AE$7:$AE$206,$A15)+SUMIFS('06_Asset_Components'!$AH$7:$AH$206,'06_Asset_Components'!$G$7:$G$206,C$6,'06_Asset_Components'!$AG$7:$AG$206,$A15)+SUMIFS('06_Asset_Components'!$AJ$7:$AJ$206,'06_Asset_Components'!$G$7:$G$206,C$6,'06_Asset_Components'!$AI$7:$AI$206,$A15),IF($B$4="Deferred",SUMIFS('06_Asset_Components'!$AL$7:$AL$206,'06_Asset_Components'!$G$7:$G$206,C$6,'06_Asset_Components'!$AK$7:$AK$206,$A15)+SUMIFS('06_Asset_Components'!$AN$7:$AN$206,'06_Asset_Components'!$G$7:$G$206,C$6,'06_Asset_Components'!$AM$7:$AM$206,$A15)+SUMIFS('06_Asset_Components'!$AP$7:$AP$206,'06_Asset_Components'!$G$7:$G$206,C$6,'06_Asset_Components'!$AO$7:$AO$206,$A15),SUMIFS('06_Asset_Components'!$Z$7:$Z$206,'06_Asset_Components'!$G$7:$G$206,C$6,'06_Asset_Components'!$Y$7:$Y$206,$A15)+SUMIFS('06_Asset_Components'!$AB$7:$AB$206,'06_Asset_Components'!$G$7:$G$206,C$6,'06_Asset_Components'!$AA$7:$AA$206,$A15)+SUMIFS('06_Asset_Components'!$AD$7:$AD$206,'06_Asset_Components'!$G$7:$G$206,C$6,'06_Asset_Components'!$AC$7:$AC$206,$A15)))</f>
        <v>0</v>
      </c>
      <c r="D15" s="17">
        <f>IF($B$4="Accelerated",SUMIFS('06_Asset_Components'!$AF$7:$AF$206,'06_Asset_Components'!$G$7:$G$206,D$6,'06_Asset_Components'!$AE$7:$AE$206,$A15)+SUMIFS('06_Asset_Components'!$AH$7:$AH$206,'06_Asset_Components'!$G$7:$G$206,D$6,'06_Asset_Components'!$AG$7:$AG$206,$A15)+SUMIFS('06_Asset_Components'!$AJ$7:$AJ$206,'06_Asset_Components'!$G$7:$G$206,D$6,'06_Asset_Components'!$AI$7:$AI$206,$A15),IF($B$4="Deferred",SUMIFS('06_Asset_Components'!$AL$7:$AL$206,'06_Asset_Components'!$G$7:$G$206,D$6,'06_Asset_Components'!$AK$7:$AK$206,$A15)+SUMIFS('06_Asset_Components'!$AN$7:$AN$206,'06_Asset_Components'!$G$7:$G$206,D$6,'06_Asset_Components'!$AM$7:$AM$206,$A15)+SUMIFS('06_Asset_Components'!$AP$7:$AP$206,'06_Asset_Components'!$G$7:$G$206,D$6,'06_Asset_Components'!$AO$7:$AO$206,$A15),SUMIFS('06_Asset_Components'!$Z$7:$Z$206,'06_Asset_Components'!$G$7:$G$206,D$6,'06_Asset_Components'!$Y$7:$Y$206,$A15)+SUMIFS('06_Asset_Components'!$AB$7:$AB$206,'06_Asset_Components'!$G$7:$G$206,D$6,'06_Asset_Components'!$AA$7:$AA$206,$A15)+SUMIFS('06_Asset_Components'!$AD$7:$AD$206,'06_Asset_Components'!$G$7:$G$206,D$6,'06_Asset_Components'!$AC$7:$AC$206,$A15)))</f>
        <v>0</v>
      </c>
      <c r="E15" s="17">
        <f>IF($B$4="Accelerated",SUMIFS('06_Asset_Components'!$AF$7:$AF$206,'06_Asset_Components'!$G$7:$G$206,E$6,'06_Asset_Components'!$AE$7:$AE$206,$A15)+SUMIFS('06_Asset_Components'!$AH$7:$AH$206,'06_Asset_Components'!$G$7:$G$206,E$6,'06_Asset_Components'!$AG$7:$AG$206,$A15)+SUMIFS('06_Asset_Components'!$AJ$7:$AJ$206,'06_Asset_Components'!$G$7:$G$206,E$6,'06_Asset_Components'!$AI$7:$AI$206,$A15),IF($B$4="Deferred",SUMIFS('06_Asset_Components'!$AL$7:$AL$206,'06_Asset_Components'!$G$7:$G$206,E$6,'06_Asset_Components'!$AK$7:$AK$206,$A15)+SUMIFS('06_Asset_Components'!$AN$7:$AN$206,'06_Asset_Components'!$G$7:$G$206,E$6,'06_Asset_Components'!$AM$7:$AM$206,$A15)+SUMIFS('06_Asset_Components'!$AP$7:$AP$206,'06_Asset_Components'!$G$7:$G$206,E$6,'06_Asset_Components'!$AO$7:$AO$206,$A15),SUMIFS('06_Asset_Components'!$Z$7:$Z$206,'06_Asset_Components'!$G$7:$G$206,E$6,'06_Asset_Components'!$Y$7:$Y$206,$A15)+SUMIFS('06_Asset_Components'!$AB$7:$AB$206,'06_Asset_Components'!$G$7:$G$206,E$6,'06_Asset_Components'!$AA$7:$AA$206,$A15)+SUMIFS('06_Asset_Components'!$AD$7:$AD$206,'06_Asset_Components'!$G$7:$G$206,E$6,'06_Asset_Components'!$AC$7:$AC$206,$A15)))</f>
        <v>0</v>
      </c>
      <c r="F15" s="17">
        <f>IF($B$4="Accelerated",SUMIFS('06_Asset_Components'!$AF$7:$AF$206,'06_Asset_Components'!$G$7:$G$206,F$6,'06_Asset_Components'!$AE$7:$AE$206,$A15)+SUMIFS('06_Asset_Components'!$AH$7:$AH$206,'06_Asset_Components'!$G$7:$G$206,F$6,'06_Asset_Components'!$AG$7:$AG$206,$A15)+SUMIFS('06_Asset_Components'!$AJ$7:$AJ$206,'06_Asset_Components'!$G$7:$G$206,F$6,'06_Asset_Components'!$AI$7:$AI$206,$A15),IF($B$4="Deferred",SUMIFS('06_Asset_Components'!$AL$7:$AL$206,'06_Asset_Components'!$G$7:$G$206,F$6,'06_Asset_Components'!$AK$7:$AK$206,$A15)+SUMIFS('06_Asset_Components'!$AN$7:$AN$206,'06_Asset_Components'!$G$7:$G$206,F$6,'06_Asset_Components'!$AM$7:$AM$206,$A15)+SUMIFS('06_Asset_Components'!$AP$7:$AP$206,'06_Asset_Components'!$G$7:$G$206,F$6,'06_Asset_Components'!$AO$7:$AO$206,$A15),SUMIFS('06_Asset_Components'!$Z$7:$Z$206,'06_Asset_Components'!$G$7:$G$206,F$6,'06_Asset_Components'!$Y$7:$Y$206,$A15)+SUMIFS('06_Asset_Components'!$AB$7:$AB$206,'06_Asset_Components'!$G$7:$G$206,F$6,'06_Asset_Components'!$AA$7:$AA$206,$A15)+SUMIFS('06_Asset_Components'!$AD$7:$AD$206,'06_Asset_Components'!$G$7:$G$206,F$6,'06_Asset_Components'!$AC$7:$AC$206,$A15)))</f>
        <v>0</v>
      </c>
      <c r="G15" s="17">
        <f>IF($B$4="Accelerated",SUMIFS('06_Asset_Components'!$AF$7:$AF$206,'06_Asset_Components'!$G$7:$G$206,G$6,'06_Asset_Components'!$AE$7:$AE$206,$A15)+SUMIFS('06_Asset_Components'!$AH$7:$AH$206,'06_Asset_Components'!$G$7:$G$206,G$6,'06_Asset_Components'!$AG$7:$AG$206,$A15)+SUMIFS('06_Asset_Components'!$AJ$7:$AJ$206,'06_Asset_Components'!$G$7:$G$206,G$6,'06_Asset_Components'!$AI$7:$AI$206,$A15),IF($B$4="Deferred",SUMIFS('06_Asset_Components'!$AL$7:$AL$206,'06_Asset_Components'!$G$7:$G$206,G$6,'06_Asset_Components'!$AK$7:$AK$206,$A15)+SUMIFS('06_Asset_Components'!$AN$7:$AN$206,'06_Asset_Components'!$G$7:$G$206,G$6,'06_Asset_Components'!$AM$7:$AM$206,$A15)+SUMIFS('06_Asset_Components'!$AP$7:$AP$206,'06_Asset_Components'!$G$7:$G$206,G$6,'06_Asset_Components'!$AO$7:$AO$206,$A15),SUMIFS('06_Asset_Components'!$Z$7:$Z$206,'06_Asset_Components'!$G$7:$G$206,G$6,'06_Asset_Components'!$Y$7:$Y$206,$A15)+SUMIFS('06_Asset_Components'!$AB$7:$AB$206,'06_Asset_Components'!$G$7:$G$206,G$6,'06_Asset_Components'!$AA$7:$AA$206,$A15)+SUMIFS('06_Asset_Components'!$AD$7:$AD$206,'06_Asset_Components'!$G$7:$G$206,G$6,'06_Asset_Components'!$AC$7:$AC$206,$A15)))</f>
        <v>0</v>
      </c>
      <c r="H15" s="17">
        <f>IF($B$4="Accelerated",SUMIFS('06_Asset_Components'!$AF$7:$AF$206,'06_Asset_Components'!$G$7:$G$206,H$6,'06_Asset_Components'!$AE$7:$AE$206,$A15)+SUMIFS('06_Asset_Components'!$AH$7:$AH$206,'06_Asset_Components'!$G$7:$G$206,H$6,'06_Asset_Components'!$AG$7:$AG$206,$A15)+SUMIFS('06_Asset_Components'!$AJ$7:$AJ$206,'06_Asset_Components'!$G$7:$G$206,H$6,'06_Asset_Components'!$AI$7:$AI$206,$A15),IF($B$4="Deferred",SUMIFS('06_Asset_Components'!$AL$7:$AL$206,'06_Asset_Components'!$G$7:$G$206,H$6,'06_Asset_Components'!$AK$7:$AK$206,$A15)+SUMIFS('06_Asset_Components'!$AN$7:$AN$206,'06_Asset_Components'!$G$7:$G$206,H$6,'06_Asset_Components'!$AM$7:$AM$206,$A15)+SUMIFS('06_Asset_Components'!$AP$7:$AP$206,'06_Asset_Components'!$G$7:$G$206,H$6,'06_Asset_Components'!$AO$7:$AO$206,$A15),SUMIFS('06_Asset_Components'!$Z$7:$Z$206,'06_Asset_Components'!$G$7:$G$206,H$6,'06_Asset_Components'!$Y$7:$Y$206,$A15)+SUMIFS('06_Asset_Components'!$AB$7:$AB$206,'06_Asset_Components'!$G$7:$G$206,H$6,'06_Asset_Components'!$AA$7:$AA$206,$A15)+SUMIFS('06_Asset_Components'!$AD$7:$AD$206,'06_Asset_Components'!$G$7:$G$206,H$6,'06_Asset_Components'!$AC$7:$AC$206,$A15)))</f>
        <v>0</v>
      </c>
      <c r="I15" s="17">
        <f>IF($B$4="Accelerated",SUMIFS('06_Asset_Components'!$AF$7:$AF$206,'06_Asset_Components'!$G$7:$G$206,I$6,'06_Asset_Components'!$AE$7:$AE$206,$A15)+SUMIFS('06_Asset_Components'!$AH$7:$AH$206,'06_Asset_Components'!$G$7:$G$206,I$6,'06_Asset_Components'!$AG$7:$AG$206,$A15)+SUMIFS('06_Asset_Components'!$AJ$7:$AJ$206,'06_Asset_Components'!$G$7:$G$206,I$6,'06_Asset_Components'!$AI$7:$AI$206,$A15),IF($B$4="Deferred",SUMIFS('06_Asset_Components'!$AL$7:$AL$206,'06_Asset_Components'!$G$7:$G$206,I$6,'06_Asset_Components'!$AK$7:$AK$206,$A15)+SUMIFS('06_Asset_Components'!$AN$7:$AN$206,'06_Asset_Components'!$G$7:$G$206,I$6,'06_Asset_Components'!$AM$7:$AM$206,$A15)+SUMIFS('06_Asset_Components'!$AP$7:$AP$206,'06_Asset_Components'!$G$7:$G$206,I$6,'06_Asset_Components'!$AO$7:$AO$206,$A15),SUMIFS('06_Asset_Components'!$Z$7:$Z$206,'06_Asset_Components'!$G$7:$G$206,I$6,'06_Asset_Components'!$Y$7:$Y$206,$A15)+SUMIFS('06_Asset_Components'!$AB$7:$AB$206,'06_Asset_Components'!$G$7:$G$206,I$6,'06_Asset_Components'!$AA$7:$AA$206,$A15)+SUMIFS('06_Asset_Components'!$AD$7:$AD$206,'06_Asset_Components'!$G$7:$G$206,I$6,'06_Asset_Components'!$AC$7:$AC$206,$A15)))</f>
        <v>0</v>
      </c>
      <c r="J15" s="17">
        <f>IF($B$4="Accelerated",SUMIFS('06_Asset_Components'!$AF$7:$AF$206,'06_Asset_Components'!$G$7:$G$206,J$6,'06_Asset_Components'!$AE$7:$AE$206,$A15)+SUMIFS('06_Asset_Components'!$AH$7:$AH$206,'06_Asset_Components'!$G$7:$G$206,J$6,'06_Asset_Components'!$AG$7:$AG$206,$A15)+SUMIFS('06_Asset_Components'!$AJ$7:$AJ$206,'06_Asset_Components'!$G$7:$G$206,J$6,'06_Asset_Components'!$AI$7:$AI$206,$A15),IF($B$4="Deferred",SUMIFS('06_Asset_Components'!$AL$7:$AL$206,'06_Asset_Components'!$G$7:$G$206,J$6,'06_Asset_Components'!$AK$7:$AK$206,$A15)+SUMIFS('06_Asset_Components'!$AN$7:$AN$206,'06_Asset_Components'!$G$7:$G$206,J$6,'06_Asset_Components'!$AM$7:$AM$206,$A15)+SUMIFS('06_Asset_Components'!$AP$7:$AP$206,'06_Asset_Components'!$G$7:$G$206,J$6,'06_Asset_Components'!$AO$7:$AO$206,$A15),SUMIFS('06_Asset_Components'!$Z$7:$Z$206,'06_Asset_Components'!$G$7:$G$206,J$6,'06_Asset_Components'!$Y$7:$Y$206,$A15)+SUMIFS('06_Asset_Components'!$AB$7:$AB$206,'06_Asset_Components'!$G$7:$G$206,J$6,'06_Asset_Components'!$AA$7:$AA$206,$A15)+SUMIFS('06_Asset_Components'!$AD$7:$AD$206,'06_Asset_Components'!$G$7:$G$206,J$6,'06_Asset_Components'!$AC$7:$AC$206,$A15)))</f>
        <v>0</v>
      </c>
      <c r="K15" s="17">
        <f>IF($B$4="Accelerated",SUMIFS('06_Asset_Components'!$AF$7:$AF$206,'06_Asset_Components'!$G$7:$G$206,K$6,'06_Asset_Components'!$AE$7:$AE$206,$A15)+SUMIFS('06_Asset_Components'!$AH$7:$AH$206,'06_Asset_Components'!$G$7:$G$206,K$6,'06_Asset_Components'!$AG$7:$AG$206,$A15)+SUMIFS('06_Asset_Components'!$AJ$7:$AJ$206,'06_Asset_Components'!$G$7:$G$206,K$6,'06_Asset_Components'!$AI$7:$AI$206,$A15),IF($B$4="Deferred",SUMIFS('06_Asset_Components'!$AL$7:$AL$206,'06_Asset_Components'!$G$7:$G$206,K$6,'06_Asset_Components'!$AK$7:$AK$206,$A15)+SUMIFS('06_Asset_Components'!$AN$7:$AN$206,'06_Asset_Components'!$G$7:$G$206,K$6,'06_Asset_Components'!$AM$7:$AM$206,$A15)+SUMIFS('06_Asset_Components'!$AP$7:$AP$206,'06_Asset_Components'!$G$7:$G$206,K$6,'06_Asset_Components'!$AO$7:$AO$206,$A15),SUMIFS('06_Asset_Components'!$Z$7:$Z$206,'06_Asset_Components'!$G$7:$G$206,K$6,'06_Asset_Components'!$Y$7:$Y$206,$A15)+SUMIFS('06_Asset_Components'!$AB$7:$AB$206,'06_Asset_Components'!$G$7:$G$206,K$6,'06_Asset_Components'!$AA$7:$AA$206,$A15)+SUMIFS('06_Asset_Components'!$AD$7:$AD$206,'06_Asset_Components'!$G$7:$G$206,K$6,'06_Asset_Components'!$AC$7:$AC$206,$A15)))</f>
        <v>0</v>
      </c>
      <c r="L15" s="17">
        <f>IF($B$4="Accelerated",SUMIFS('06_Asset_Components'!$AF$7:$AF$206,'06_Asset_Components'!$G$7:$G$206,L$6,'06_Asset_Components'!$AE$7:$AE$206,$A15)+SUMIFS('06_Asset_Components'!$AH$7:$AH$206,'06_Asset_Components'!$G$7:$G$206,L$6,'06_Asset_Components'!$AG$7:$AG$206,$A15)+SUMIFS('06_Asset_Components'!$AJ$7:$AJ$206,'06_Asset_Components'!$G$7:$G$206,L$6,'06_Asset_Components'!$AI$7:$AI$206,$A15),IF($B$4="Deferred",SUMIFS('06_Asset_Components'!$AL$7:$AL$206,'06_Asset_Components'!$G$7:$G$206,L$6,'06_Asset_Components'!$AK$7:$AK$206,$A15)+SUMIFS('06_Asset_Components'!$AN$7:$AN$206,'06_Asset_Components'!$G$7:$G$206,L$6,'06_Asset_Components'!$AM$7:$AM$206,$A15)+SUMIFS('06_Asset_Components'!$AP$7:$AP$206,'06_Asset_Components'!$G$7:$G$206,L$6,'06_Asset_Components'!$AO$7:$AO$206,$A15),SUMIFS('06_Asset_Components'!$Z$7:$Z$206,'06_Asset_Components'!$G$7:$G$206,L$6,'06_Asset_Components'!$Y$7:$Y$206,$A15)+SUMIFS('06_Asset_Components'!$AB$7:$AB$206,'06_Asset_Components'!$G$7:$G$206,L$6,'06_Asset_Components'!$AA$7:$AA$206,$A15)+SUMIFS('06_Asset_Components'!$AD$7:$AD$206,'06_Asset_Components'!$G$7:$G$206,L$6,'06_Asset_Components'!$AC$7:$AC$206,$A15)))</f>
        <v>0</v>
      </c>
      <c r="M15" s="17">
        <f>IF($B$4="Accelerated",SUMIFS('06_Asset_Components'!$AF$7:$AF$206,'06_Asset_Components'!$G$7:$G$206,M$6,'06_Asset_Components'!$AE$7:$AE$206,$A15)+SUMIFS('06_Asset_Components'!$AH$7:$AH$206,'06_Asset_Components'!$G$7:$G$206,M$6,'06_Asset_Components'!$AG$7:$AG$206,$A15)+SUMIFS('06_Asset_Components'!$AJ$7:$AJ$206,'06_Asset_Components'!$G$7:$G$206,M$6,'06_Asset_Components'!$AI$7:$AI$206,$A15),IF($B$4="Deferred",SUMIFS('06_Asset_Components'!$AL$7:$AL$206,'06_Asset_Components'!$G$7:$G$206,M$6,'06_Asset_Components'!$AK$7:$AK$206,$A15)+SUMIFS('06_Asset_Components'!$AN$7:$AN$206,'06_Asset_Components'!$G$7:$G$206,M$6,'06_Asset_Components'!$AM$7:$AM$206,$A15)+SUMIFS('06_Asset_Components'!$AP$7:$AP$206,'06_Asset_Components'!$G$7:$G$206,M$6,'06_Asset_Components'!$AO$7:$AO$206,$A15),SUMIFS('06_Asset_Components'!$Z$7:$Z$206,'06_Asset_Components'!$G$7:$G$206,M$6,'06_Asset_Components'!$Y$7:$Y$206,$A15)+SUMIFS('06_Asset_Components'!$AB$7:$AB$206,'06_Asset_Components'!$G$7:$G$206,M$6,'06_Asset_Components'!$AA$7:$AA$206,$A15)+SUMIFS('06_Asset_Components'!$AD$7:$AD$206,'06_Asset_Components'!$G$7:$G$206,M$6,'06_Asset_Components'!$AC$7:$AC$206,$A15)))</f>
        <v>0</v>
      </c>
      <c r="N15" s="17">
        <f>IF($B$4="Accelerated",SUMIFS('06_Asset_Components'!$AF$7:$AF$206,'06_Asset_Components'!$G$7:$G$206,N$6,'06_Asset_Components'!$AE$7:$AE$206,$A15)+SUMIFS('06_Asset_Components'!$AH$7:$AH$206,'06_Asset_Components'!$G$7:$G$206,N$6,'06_Asset_Components'!$AG$7:$AG$206,$A15)+SUMIFS('06_Asset_Components'!$AJ$7:$AJ$206,'06_Asset_Components'!$G$7:$G$206,N$6,'06_Asset_Components'!$AI$7:$AI$206,$A15),IF($B$4="Deferred",SUMIFS('06_Asset_Components'!$AL$7:$AL$206,'06_Asset_Components'!$G$7:$G$206,N$6,'06_Asset_Components'!$AK$7:$AK$206,$A15)+SUMIFS('06_Asset_Components'!$AN$7:$AN$206,'06_Asset_Components'!$G$7:$G$206,N$6,'06_Asset_Components'!$AM$7:$AM$206,$A15)+SUMIFS('06_Asset_Components'!$AP$7:$AP$206,'06_Asset_Components'!$G$7:$G$206,N$6,'06_Asset_Components'!$AO$7:$AO$206,$A15),SUMIFS('06_Asset_Components'!$Z$7:$Z$206,'06_Asset_Components'!$G$7:$G$206,N$6,'06_Asset_Components'!$Y$7:$Y$206,$A15)+SUMIFS('06_Asset_Components'!$AB$7:$AB$206,'06_Asset_Components'!$G$7:$G$206,N$6,'06_Asset_Components'!$AA$7:$AA$206,$A15)+SUMIFS('06_Asset_Components'!$AD$7:$AD$206,'06_Asset_Components'!$G$7:$G$206,N$6,'06_Asset_Components'!$AC$7:$AC$206,$A15)))</f>
        <v>0</v>
      </c>
      <c r="O15" s="17">
        <f>IF($B$4="Accelerated",SUMIFS('06_Asset_Components'!$AF$7:$AF$206,'06_Asset_Components'!$G$7:$G$206,O$6,'06_Asset_Components'!$AE$7:$AE$206,$A15)+SUMIFS('06_Asset_Components'!$AH$7:$AH$206,'06_Asset_Components'!$G$7:$G$206,O$6,'06_Asset_Components'!$AG$7:$AG$206,$A15)+SUMIFS('06_Asset_Components'!$AJ$7:$AJ$206,'06_Asset_Components'!$G$7:$G$206,O$6,'06_Asset_Components'!$AI$7:$AI$206,$A15),IF($B$4="Deferred",SUMIFS('06_Asset_Components'!$AL$7:$AL$206,'06_Asset_Components'!$G$7:$G$206,O$6,'06_Asset_Components'!$AK$7:$AK$206,$A15)+SUMIFS('06_Asset_Components'!$AN$7:$AN$206,'06_Asset_Components'!$G$7:$G$206,O$6,'06_Asset_Components'!$AM$7:$AM$206,$A15)+SUMIFS('06_Asset_Components'!$AP$7:$AP$206,'06_Asset_Components'!$G$7:$G$206,O$6,'06_Asset_Components'!$AO$7:$AO$206,$A15),SUMIFS('06_Asset_Components'!$Z$7:$Z$206,'06_Asset_Components'!$G$7:$G$206,O$6,'06_Asset_Components'!$Y$7:$Y$206,$A15)+SUMIFS('06_Asset_Components'!$AB$7:$AB$206,'06_Asset_Components'!$G$7:$G$206,O$6,'06_Asset_Components'!$AA$7:$AA$206,$A15)+SUMIFS('06_Asset_Components'!$AD$7:$AD$206,'06_Asset_Components'!$G$7:$G$206,O$6,'06_Asset_Components'!$AC$7:$AC$206,$A15)))</f>
        <v>0</v>
      </c>
      <c r="P15" s="17">
        <f t="shared" si="0"/>
        <v>0</v>
      </c>
      <c r="Q15" s="17">
        <f>SUM($P$7:P15)</f>
        <v>0</v>
      </c>
    </row>
    <row r="16" spans="1:17">
      <c r="A16" s="11">
        <f>'01_Setup'!B5+9</f>
        <v>2035</v>
      </c>
      <c r="B16" s="17">
        <f>IF($B$4="Accelerated",SUMIFS('06_Asset_Components'!$AF$7:$AF$206,'06_Asset_Components'!$G$7:$G$206,B$6,'06_Asset_Components'!$AE$7:$AE$206,$A16)+SUMIFS('06_Asset_Components'!$AH$7:$AH$206,'06_Asset_Components'!$G$7:$G$206,B$6,'06_Asset_Components'!$AG$7:$AG$206,$A16)+SUMIFS('06_Asset_Components'!$AJ$7:$AJ$206,'06_Asset_Components'!$G$7:$G$206,B$6,'06_Asset_Components'!$AI$7:$AI$206,$A16),IF($B$4="Deferred",SUMIFS('06_Asset_Components'!$AL$7:$AL$206,'06_Asset_Components'!$G$7:$G$206,B$6,'06_Asset_Components'!$AK$7:$AK$206,$A16)+SUMIFS('06_Asset_Components'!$AN$7:$AN$206,'06_Asset_Components'!$G$7:$G$206,B$6,'06_Asset_Components'!$AM$7:$AM$206,$A16)+SUMIFS('06_Asset_Components'!$AP$7:$AP$206,'06_Asset_Components'!$G$7:$G$206,B$6,'06_Asset_Components'!$AO$7:$AO$206,$A16),SUMIFS('06_Asset_Components'!$Z$7:$Z$206,'06_Asset_Components'!$G$7:$G$206,B$6,'06_Asset_Components'!$Y$7:$Y$206,$A16)+SUMIFS('06_Asset_Components'!$AB$7:$AB$206,'06_Asset_Components'!$G$7:$G$206,B$6,'06_Asset_Components'!$AA$7:$AA$206,$A16)+SUMIFS('06_Asset_Components'!$AD$7:$AD$206,'06_Asset_Components'!$G$7:$G$206,B$6,'06_Asset_Components'!$AC$7:$AC$206,$A16)))</f>
        <v>0</v>
      </c>
      <c r="C16" s="17">
        <f>IF($B$4="Accelerated",SUMIFS('06_Asset_Components'!$AF$7:$AF$206,'06_Asset_Components'!$G$7:$G$206,C$6,'06_Asset_Components'!$AE$7:$AE$206,$A16)+SUMIFS('06_Asset_Components'!$AH$7:$AH$206,'06_Asset_Components'!$G$7:$G$206,C$6,'06_Asset_Components'!$AG$7:$AG$206,$A16)+SUMIFS('06_Asset_Components'!$AJ$7:$AJ$206,'06_Asset_Components'!$G$7:$G$206,C$6,'06_Asset_Components'!$AI$7:$AI$206,$A16),IF($B$4="Deferred",SUMIFS('06_Asset_Components'!$AL$7:$AL$206,'06_Asset_Components'!$G$7:$G$206,C$6,'06_Asset_Components'!$AK$7:$AK$206,$A16)+SUMIFS('06_Asset_Components'!$AN$7:$AN$206,'06_Asset_Components'!$G$7:$G$206,C$6,'06_Asset_Components'!$AM$7:$AM$206,$A16)+SUMIFS('06_Asset_Components'!$AP$7:$AP$206,'06_Asset_Components'!$G$7:$G$206,C$6,'06_Asset_Components'!$AO$7:$AO$206,$A16),SUMIFS('06_Asset_Components'!$Z$7:$Z$206,'06_Asset_Components'!$G$7:$G$206,C$6,'06_Asset_Components'!$Y$7:$Y$206,$A16)+SUMIFS('06_Asset_Components'!$AB$7:$AB$206,'06_Asset_Components'!$G$7:$G$206,C$6,'06_Asset_Components'!$AA$7:$AA$206,$A16)+SUMIFS('06_Asset_Components'!$AD$7:$AD$206,'06_Asset_Components'!$G$7:$G$206,C$6,'06_Asset_Components'!$AC$7:$AC$206,$A16)))</f>
        <v>0</v>
      </c>
      <c r="D16" s="17">
        <f>IF($B$4="Accelerated",SUMIFS('06_Asset_Components'!$AF$7:$AF$206,'06_Asset_Components'!$G$7:$G$206,D$6,'06_Asset_Components'!$AE$7:$AE$206,$A16)+SUMIFS('06_Asset_Components'!$AH$7:$AH$206,'06_Asset_Components'!$G$7:$G$206,D$6,'06_Asset_Components'!$AG$7:$AG$206,$A16)+SUMIFS('06_Asset_Components'!$AJ$7:$AJ$206,'06_Asset_Components'!$G$7:$G$206,D$6,'06_Asset_Components'!$AI$7:$AI$206,$A16),IF($B$4="Deferred",SUMIFS('06_Asset_Components'!$AL$7:$AL$206,'06_Asset_Components'!$G$7:$G$206,D$6,'06_Asset_Components'!$AK$7:$AK$206,$A16)+SUMIFS('06_Asset_Components'!$AN$7:$AN$206,'06_Asset_Components'!$G$7:$G$206,D$6,'06_Asset_Components'!$AM$7:$AM$206,$A16)+SUMIFS('06_Asset_Components'!$AP$7:$AP$206,'06_Asset_Components'!$G$7:$G$206,D$6,'06_Asset_Components'!$AO$7:$AO$206,$A16),SUMIFS('06_Asset_Components'!$Z$7:$Z$206,'06_Asset_Components'!$G$7:$G$206,D$6,'06_Asset_Components'!$Y$7:$Y$206,$A16)+SUMIFS('06_Asset_Components'!$AB$7:$AB$206,'06_Asset_Components'!$G$7:$G$206,D$6,'06_Asset_Components'!$AA$7:$AA$206,$A16)+SUMIFS('06_Asset_Components'!$AD$7:$AD$206,'06_Asset_Components'!$G$7:$G$206,D$6,'06_Asset_Components'!$AC$7:$AC$206,$A16)))</f>
        <v>0</v>
      </c>
      <c r="E16" s="17">
        <f>IF($B$4="Accelerated",SUMIFS('06_Asset_Components'!$AF$7:$AF$206,'06_Asset_Components'!$G$7:$G$206,E$6,'06_Asset_Components'!$AE$7:$AE$206,$A16)+SUMIFS('06_Asset_Components'!$AH$7:$AH$206,'06_Asset_Components'!$G$7:$G$206,E$6,'06_Asset_Components'!$AG$7:$AG$206,$A16)+SUMIFS('06_Asset_Components'!$AJ$7:$AJ$206,'06_Asset_Components'!$G$7:$G$206,E$6,'06_Asset_Components'!$AI$7:$AI$206,$A16),IF($B$4="Deferred",SUMIFS('06_Asset_Components'!$AL$7:$AL$206,'06_Asset_Components'!$G$7:$G$206,E$6,'06_Asset_Components'!$AK$7:$AK$206,$A16)+SUMIFS('06_Asset_Components'!$AN$7:$AN$206,'06_Asset_Components'!$G$7:$G$206,E$6,'06_Asset_Components'!$AM$7:$AM$206,$A16)+SUMIFS('06_Asset_Components'!$AP$7:$AP$206,'06_Asset_Components'!$G$7:$G$206,E$6,'06_Asset_Components'!$AO$7:$AO$206,$A16),SUMIFS('06_Asset_Components'!$Z$7:$Z$206,'06_Asset_Components'!$G$7:$G$206,E$6,'06_Asset_Components'!$Y$7:$Y$206,$A16)+SUMIFS('06_Asset_Components'!$AB$7:$AB$206,'06_Asset_Components'!$G$7:$G$206,E$6,'06_Asset_Components'!$AA$7:$AA$206,$A16)+SUMIFS('06_Asset_Components'!$AD$7:$AD$206,'06_Asset_Components'!$G$7:$G$206,E$6,'06_Asset_Components'!$AC$7:$AC$206,$A16)))</f>
        <v>0</v>
      </c>
      <c r="F16" s="17">
        <f>IF($B$4="Accelerated",SUMIFS('06_Asset_Components'!$AF$7:$AF$206,'06_Asset_Components'!$G$7:$G$206,F$6,'06_Asset_Components'!$AE$7:$AE$206,$A16)+SUMIFS('06_Asset_Components'!$AH$7:$AH$206,'06_Asset_Components'!$G$7:$G$206,F$6,'06_Asset_Components'!$AG$7:$AG$206,$A16)+SUMIFS('06_Asset_Components'!$AJ$7:$AJ$206,'06_Asset_Components'!$G$7:$G$206,F$6,'06_Asset_Components'!$AI$7:$AI$206,$A16),IF($B$4="Deferred",SUMIFS('06_Asset_Components'!$AL$7:$AL$206,'06_Asset_Components'!$G$7:$G$206,F$6,'06_Asset_Components'!$AK$7:$AK$206,$A16)+SUMIFS('06_Asset_Components'!$AN$7:$AN$206,'06_Asset_Components'!$G$7:$G$206,F$6,'06_Asset_Components'!$AM$7:$AM$206,$A16)+SUMIFS('06_Asset_Components'!$AP$7:$AP$206,'06_Asset_Components'!$G$7:$G$206,F$6,'06_Asset_Components'!$AO$7:$AO$206,$A16),SUMIFS('06_Asset_Components'!$Z$7:$Z$206,'06_Asset_Components'!$G$7:$G$206,F$6,'06_Asset_Components'!$Y$7:$Y$206,$A16)+SUMIFS('06_Asset_Components'!$AB$7:$AB$206,'06_Asset_Components'!$G$7:$G$206,F$6,'06_Asset_Components'!$AA$7:$AA$206,$A16)+SUMIFS('06_Asset_Components'!$AD$7:$AD$206,'06_Asset_Components'!$G$7:$G$206,F$6,'06_Asset_Components'!$AC$7:$AC$206,$A16)))</f>
        <v>0</v>
      </c>
      <c r="G16" s="17">
        <f>IF($B$4="Accelerated",SUMIFS('06_Asset_Components'!$AF$7:$AF$206,'06_Asset_Components'!$G$7:$G$206,G$6,'06_Asset_Components'!$AE$7:$AE$206,$A16)+SUMIFS('06_Asset_Components'!$AH$7:$AH$206,'06_Asset_Components'!$G$7:$G$206,G$6,'06_Asset_Components'!$AG$7:$AG$206,$A16)+SUMIFS('06_Asset_Components'!$AJ$7:$AJ$206,'06_Asset_Components'!$G$7:$G$206,G$6,'06_Asset_Components'!$AI$7:$AI$206,$A16),IF($B$4="Deferred",SUMIFS('06_Asset_Components'!$AL$7:$AL$206,'06_Asset_Components'!$G$7:$G$206,G$6,'06_Asset_Components'!$AK$7:$AK$206,$A16)+SUMIFS('06_Asset_Components'!$AN$7:$AN$206,'06_Asset_Components'!$G$7:$G$206,G$6,'06_Asset_Components'!$AM$7:$AM$206,$A16)+SUMIFS('06_Asset_Components'!$AP$7:$AP$206,'06_Asset_Components'!$G$7:$G$206,G$6,'06_Asset_Components'!$AO$7:$AO$206,$A16),SUMIFS('06_Asset_Components'!$Z$7:$Z$206,'06_Asset_Components'!$G$7:$G$206,G$6,'06_Asset_Components'!$Y$7:$Y$206,$A16)+SUMIFS('06_Asset_Components'!$AB$7:$AB$206,'06_Asset_Components'!$G$7:$G$206,G$6,'06_Asset_Components'!$AA$7:$AA$206,$A16)+SUMIFS('06_Asset_Components'!$AD$7:$AD$206,'06_Asset_Components'!$G$7:$G$206,G$6,'06_Asset_Components'!$AC$7:$AC$206,$A16)))</f>
        <v>0</v>
      </c>
      <c r="H16" s="17">
        <f>IF($B$4="Accelerated",SUMIFS('06_Asset_Components'!$AF$7:$AF$206,'06_Asset_Components'!$G$7:$G$206,H$6,'06_Asset_Components'!$AE$7:$AE$206,$A16)+SUMIFS('06_Asset_Components'!$AH$7:$AH$206,'06_Asset_Components'!$G$7:$G$206,H$6,'06_Asset_Components'!$AG$7:$AG$206,$A16)+SUMIFS('06_Asset_Components'!$AJ$7:$AJ$206,'06_Asset_Components'!$G$7:$G$206,H$6,'06_Asset_Components'!$AI$7:$AI$206,$A16),IF($B$4="Deferred",SUMIFS('06_Asset_Components'!$AL$7:$AL$206,'06_Asset_Components'!$G$7:$G$206,H$6,'06_Asset_Components'!$AK$7:$AK$206,$A16)+SUMIFS('06_Asset_Components'!$AN$7:$AN$206,'06_Asset_Components'!$G$7:$G$206,H$6,'06_Asset_Components'!$AM$7:$AM$206,$A16)+SUMIFS('06_Asset_Components'!$AP$7:$AP$206,'06_Asset_Components'!$G$7:$G$206,H$6,'06_Asset_Components'!$AO$7:$AO$206,$A16),SUMIFS('06_Asset_Components'!$Z$7:$Z$206,'06_Asset_Components'!$G$7:$G$206,H$6,'06_Asset_Components'!$Y$7:$Y$206,$A16)+SUMIFS('06_Asset_Components'!$AB$7:$AB$206,'06_Asset_Components'!$G$7:$G$206,H$6,'06_Asset_Components'!$AA$7:$AA$206,$A16)+SUMIFS('06_Asset_Components'!$AD$7:$AD$206,'06_Asset_Components'!$G$7:$G$206,H$6,'06_Asset_Components'!$AC$7:$AC$206,$A16)))</f>
        <v>0</v>
      </c>
      <c r="I16" s="17">
        <f>IF($B$4="Accelerated",SUMIFS('06_Asset_Components'!$AF$7:$AF$206,'06_Asset_Components'!$G$7:$G$206,I$6,'06_Asset_Components'!$AE$7:$AE$206,$A16)+SUMIFS('06_Asset_Components'!$AH$7:$AH$206,'06_Asset_Components'!$G$7:$G$206,I$6,'06_Asset_Components'!$AG$7:$AG$206,$A16)+SUMIFS('06_Asset_Components'!$AJ$7:$AJ$206,'06_Asset_Components'!$G$7:$G$206,I$6,'06_Asset_Components'!$AI$7:$AI$206,$A16),IF($B$4="Deferred",SUMIFS('06_Asset_Components'!$AL$7:$AL$206,'06_Asset_Components'!$G$7:$G$206,I$6,'06_Asset_Components'!$AK$7:$AK$206,$A16)+SUMIFS('06_Asset_Components'!$AN$7:$AN$206,'06_Asset_Components'!$G$7:$G$206,I$6,'06_Asset_Components'!$AM$7:$AM$206,$A16)+SUMIFS('06_Asset_Components'!$AP$7:$AP$206,'06_Asset_Components'!$G$7:$G$206,I$6,'06_Asset_Components'!$AO$7:$AO$206,$A16),SUMIFS('06_Asset_Components'!$Z$7:$Z$206,'06_Asset_Components'!$G$7:$G$206,I$6,'06_Asset_Components'!$Y$7:$Y$206,$A16)+SUMIFS('06_Asset_Components'!$AB$7:$AB$206,'06_Asset_Components'!$G$7:$G$206,I$6,'06_Asset_Components'!$AA$7:$AA$206,$A16)+SUMIFS('06_Asset_Components'!$AD$7:$AD$206,'06_Asset_Components'!$G$7:$G$206,I$6,'06_Asset_Components'!$AC$7:$AC$206,$A16)))</f>
        <v>0</v>
      </c>
      <c r="J16" s="17">
        <f>IF($B$4="Accelerated",SUMIFS('06_Asset_Components'!$AF$7:$AF$206,'06_Asset_Components'!$G$7:$G$206,J$6,'06_Asset_Components'!$AE$7:$AE$206,$A16)+SUMIFS('06_Asset_Components'!$AH$7:$AH$206,'06_Asset_Components'!$G$7:$G$206,J$6,'06_Asset_Components'!$AG$7:$AG$206,$A16)+SUMIFS('06_Asset_Components'!$AJ$7:$AJ$206,'06_Asset_Components'!$G$7:$G$206,J$6,'06_Asset_Components'!$AI$7:$AI$206,$A16),IF($B$4="Deferred",SUMIFS('06_Asset_Components'!$AL$7:$AL$206,'06_Asset_Components'!$G$7:$G$206,J$6,'06_Asset_Components'!$AK$7:$AK$206,$A16)+SUMIFS('06_Asset_Components'!$AN$7:$AN$206,'06_Asset_Components'!$G$7:$G$206,J$6,'06_Asset_Components'!$AM$7:$AM$206,$A16)+SUMIFS('06_Asset_Components'!$AP$7:$AP$206,'06_Asset_Components'!$G$7:$G$206,J$6,'06_Asset_Components'!$AO$7:$AO$206,$A16),SUMIFS('06_Asset_Components'!$Z$7:$Z$206,'06_Asset_Components'!$G$7:$G$206,J$6,'06_Asset_Components'!$Y$7:$Y$206,$A16)+SUMIFS('06_Asset_Components'!$AB$7:$AB$206,'06_Asset_Components'!$G$7:$G$206,J$6,'06_Asset_Components'!$AA$7:$AA$206,$A16)+SUMIFS('06_Asset_Components'!$AD$7:$AD$206,'06_Asset_Components'!$G$7:$G$206,J$6,'06_Asset_Components'!$AC$7:$AC$206,$A16)))</f>
        <v>0</v>
      </c>
      <c r="K16" s="17">
        <f>IF($B$4="Accelerated",SUMIFS('06_Asset_Components'!$AF$7:$AF$206,'06_Asset_Components'!$G$7:$G$206,K$6,'06_Asset_Components'!$AE$7:$AE$206,$A16)+SUMIFS('06_Asset_Components'!$AH$7:$AH$206,'06_Asset_Components'!$G$7:$G$206,K$6,'06_Asset_Components'!$AG$7:$AG$206,$A16)+SUMIFS('06_Asset_Components'!$AJ$7:$AJ$206,'06_Asset_Components'!$G$7:$G$206,K$6,'06_Asset_Components'!$AI$7:$AI$206,$A16),IF($B$4="Deferred",SUMIFS('06_Asset_Components'!$AL$7:$AL$206,'06_Asset_Components'!$G$7:$G$206,K$6,'06_Asset_Components'!$AK$7:$AK$206,$A16)+SUMIFS('06_Asset_Components'!$AN$7:$AN$206,'06_Asset_Components'!$G$7:$G$206,K$6,'06_Asset_Components'!$AM$7:$AM$206,$A16)+SUMIFS('06_Asset_Components'!$AP$7:$AP$206,'06_Asset_Components'!$G$7:$G$206,K$6,'06_Asset_Components'!$AO$7:$AO$206,$A16),SUMIFS('06_Asset_Components'!$Z$7:$Z$206,'06_Asset_Components'!$G$7:$G$206,K$6,'06_Asset_Components'!$Y$7:$Y$206,$A16)+SUMIFS('06_Asset_Components'!$AB$7:$AB$206,'06_Asset_Components'!$G$7:$G$206,K$6,'06_Asset_Components'!$AA$7:$AA$206,$A16)+SUMIFS('06_Asset_Components'!$AD$7:$AD$206,'06_Asset_Components'!$G$7:$G$206,K$6,'06_Asset_Components'!$AC$7:$AC$206,$A16)))</f>
        <v>0</v>
      </c>
      <c r="L16" s="17">
        <f>IF($B$4="Accelerated",SUMIFS('06_Asset_Components'!$AF$7:$AF$206,'06_Asset_Components'!$G$7:$G$206,L$6,'06_Asset_Components'!$AE$7:$AE$206,$A16)+SUMIFS('06_Asset_Components'!$AH$7:$AH$206,'06_Asset_Components'!$G$7:$G$206,L$6,'06_Asset_Components'!$AG$7:$AG$206,$A16)+SUMIFS('06_Asset_Components'!$AJ$7:$AJ$206,'06_Asset_Components'!$G$7:$G$206,L$6,'06_Asset_Components'!$AI$7:$AI$206,$A16),IF($B$4="Deferred",SUMIFS('06_Asset_Components'!$AL$7:$AL$206,'06_Asset_Components'!$G$7:$G$206,L$6,'06_Asset_Components'!$AK$7:$AK$206,$A16)+SUMIFS('06_Asset_Components'!$AN$7:$AN$206,'06_Asset_Components'!$G$7:$G$206,L$6,'06_Asset_Components'!$AM$7:$AM$206,$A16)+SUMIFS('06_Asset_Components'!$AP$7:$AP$206,'06_Asset_Components'!$G$7:$G$206,L$6,'06_Asset_Components'!$AO$7:$AO$206,$A16),SUMIFS('06_Asset_Components'!$Z$7:$Z$206,'06_Asset_Components'!$G$7:$G$206,L$6,'06_Asset_Components'!$Y$7:$Y$206,$A16)+SUMIFS('06_Asset_Components'!$AB$7:$AB$206,'06_Asset_Components'!$G$7:$G$206,L$6,'06_Asset_Components'!$AA$7:$AA$206,$A16)+SUMIFS('06_Asset_Components'!$AD$7:$AD$206,'06_Asset_Components'!$G$7:$G$206,L$6,'06_Asset_Components'!$AC$7:$AC$206,$A16)))</f>
        <v>0</v>
      </c>
      <c r="M16" s="17">
        <f>IF($B$4="Accelerated",SUMIFS('06_Asset_Components'!$AF$7:$AF$206,'06_Asset_Components'!$G$7:$G$206,M$6,'06_Asset_Components'!$AE$7:$AE$206,$A16)+SUMIFS('06_Asset_Components'!$AH$7:$AH$206,'06_Asset_Components'!$G$7:$G$206,M$6,'06_Asset_Components'!$AG$7:$AG$206,$A16)+SUMIFS('06_Asset_Components'!$AJ$7:$AJ$206,'06_Asset_Components'!$G$7:$G$206,M$6,'06_Asset_Components'!$AI$7:$AI$206,$A16),IF($B$4="Deferred",SUMIFS('06_Asset_Components'!$AL$7:$AL$206,'06_Asset_Components'!$G$7:$G$206,M$6,'06_Asset_Components'!$AK$7:$AK$206,$A16)+SUMIFS('06_Asset_Components'!$AN$7:$AN$206,'06_Asset_Components'!$G$7:$G$206,M$6,'06_Asset_Components'!$AM$7:$AM$206,$A16)+SUMIFS('06_Asset_Components'!$AP$7:$AP$206,'06_Asset_Components'!$G$7:$G$206,M$6,'06_Asset_Components'!$AO$7:$AO$206,$A16),SUMIFS('06_Asset_Components'!$Z$7:$Z$206,'06_Asset_Components'!$G$7:$G$206,M$6,'06_Asset_Components'!$Y$7:$Y$206,$A16)+SUMIFS('06_Asset_Components'!$AB$7:$AB$206,'06_Asset_Components'!$G$7:$G$206,M$6,'06_Asset_Components'!$AA$7:$AA$206,$A16)+SUMIFS('06_Asset_Components'!$AD$7:$AD$206,'06_Asset_Components'!$G$7:$G$206,M$6,'06_Asset_Components'!$AC$7:$AC$206,$A16)))</f>
        <v>0</v>
      </c>
      <c r="N16" s="17">
        <f>IF($B$4="Accelerated",SUMIFS('06_Asset_Components'!$AF$7:$AF$206,'06_Asset_Components'!$G$7:$G$206,N$6,'06_Asset_Components'!$AE$7:$AE$206,$A16)+SUMIFS('06_Asset_Components'!$AH$7:$AH$206,'06_Asset_Components'!$G$7:$G$206,N$6,'06_Asset_Components'!$AG$7:$AG$206,$A16)+SUMIFS('06_Asset_Components'!$AJ$7:$AJ$206,'06_Asset_Components'!$G$7:$G$206,N$6,'06_Asset_Components'!$AI$7:$AI$206,$A16),IF($B$4="Deferred",SUMIFS('06_Asset_Components'!$AL$7:$AL$206,'06_Asset_Components'!$G$7:$G$206,N$6,'06_Asset_Components'!$AK$7:$AK$206,$A16)+SUMIFS('06_Asset_Components'!$AN$7:$AN$206,'06_Asset_Components'!$G$7:$G$206,N$6,'06_Asset_Components'!$AM$7:$AM$206,$A16)+SUMIFS('06_Asset_Components'!$AP$7:$AP$206,'06_Asset_Components'!$G$7:$G$206,N$6,'06_Asset_Components'!$AO$7:$AO$206,$A16),SUMIFS('06_Asset_Components'!$Z$7:$Z$206,'06_Asset_Components'!$G$7:$G$206,N$6,'06_Asset_Components'!$Y$7:$Y$206,$A16)+SUMIFS('06_Asset_Components'!$AB$7:$AB$206,'06_Asset_Components'!$G$7:$G$206,N$6,'06_Asset_Components'!$AA$7:$AA$206,$A16)+SUMIFS('06_Asset_Components'!$AD$7:$AD$206,'06_Asset_Components'!$G$7:$G$206,N$6,'06_Asset_Components'!$AC$7:$AC$206,$A16)))</f>
        <v>0</v>
      </c>
      <c r="O16" s="17">
        <f>IF($B$4="Accelerated",SUMIFS('06_Asset_Components'!$AF$7:$AF$206,'06_Asset_Components'!$G$7:$G$206,O$6,'06_Asset_Components'!$AE$7:$AE$206,$A16)+SUMIFS('06_Asset_Components'!$AH$7:$AH$206,'06_Asset_Components'!$G$7:$G$206,O$6,'06_Asset_Components'!$AG$7:$AG$206,$A16)+SUMIFS('06_Asset_Components'!$AJ$7:$AJ$206,'06_Asset_Components'!$G$7:$G$206,O$6,'06_Asset_Components'!$AI$7:$AI$206,$A16),IF($B$4="Deferred",SUMIFS('06_Asset_Components'!$AL$7:$AL$206,'06_Asset_Components'!$G$7:$G$206,O$6,'06_Asset_Components'!$AK$7:$AK$206,$A16)+SUMIFS('06_Asset_Components'!$AN$7:$AN$206,'06_Asset_Components'!$G$7:$G$206,O$6,'06_Asset_Components'!$AM$7:$AM$206,$A16)+SUMIFS('06_Asset_Components'!$AP$7:$AP$206,'06_Asset_Components'!$G$7:$G$206,O$6,'06_Asset_Components'!$AO$7:$AO$206,$A16),SUMIFS('06_Asset_Components'!$Z$7:$Z$206,'06_Asset_Components'!$G$7:$G$206,O$6,'06_Asset_Components'!$Y$7:$Y$206,$A16)+SUMIFS('06_Asset_Components'!$AB$7:$AB$206,'06_Asset_Components'!$G$7:$G$206,O$6,'06_Asset_Components'!$AA$7:$AA$206,$A16)+SUMIFS('06_Asset_Components'!$AD$7:$AD$206,'06_Asset_Components'!$G$7:$G$206,O$6,'06_Asset_Components'!$AC$7:$AC$206,$A16)))</f>
        <v>0</v>
      </c>
      <c r="P16" s="17">
        <f t="shared" si="0"/>
        <v>0</v>
      </c>
      <c r="Q16" s="17">
        <f>SUM($P$7:P16)</f>
        <v>0</v>
      </c>
    </row>
    <row r="17" spans="1:17">
      <c r="A17" s="11">
        <f>'01_Setup'!B5+10</f>
        <v>2036</v>
      </c>
      <c r="B17" s="17">
        <f>IF($B$4="Accelerated",SUMIFS('06_Asset_Components'!$AF$7:$AF$206,'06_Asset_Components'!$G$7:$G$206,B$6,'06_Asset_Components'!$AE$7:$AE$206,$A17)+SUMIFS('06_Asset_Components'!$AH$7:$AH$206,'06_Asset_Components'!$G$7:$G$206,B$6,'06_Asset_Components'!$AG$7:$AG$206,$A17)+SUMIFS('06_Asset_Components'!$AJ$7:$AJ$206,'06_Asset_Components'!$G$7:$G$206,B$6,'06_Asset_Components'!$AI$7:$AI$206,$A17),IF($B$4="Deferred",SUMIFS('06_Asset_Components'!$AL$7:$AL$206,'06_Asset_Components'!$G$7:$G$206,B$6,'06_Asset_Components'!$AK$7:$AK$206,$A17)+SUMIFS('06_Asset_Components'!$AN$7:$AN$206,'06_Asset_Components'!$G$7:$G$206,B$6,'06_Asset_Components'!$AM$7:$AM$206,$A17)+SUMIFS('06_Asset_Components'!$AP$7:$AP$206,'06_Asset_Components'!$G$7:$G$206,B$6,'06_Asset_Components'!$AO$7:$AO$206,$A17),SUMIFS('06_Asset_Components'!$Z$7:$Z$206,'06_Asset_Components'!$G$7:$G$206,B$6,'06_Asset_Components'!$Y$7:$Y$206,$A17)+SUMIFS('06_Asset_Components'!$AB$7:$AB$206,'06_Asset_Components'!$G$7:$G$206,B$6,'06_Asset_Components'!$AA$7:$AA$206,$A17)+SUMIFS('06_Asset_Components'!$AD$7:$AD$206,'06_Asset_Components'!$G$7:$G$206,B$6,'06_Asset_Components'!$AC$7:$AC$206,$A17)))</f>
        <v>0</v>
      </c>
      <c r="C17" s="17">
        <f>IF($B$4="Accelerated",SUMIFS('06_Asset_Components'!$AF$7:$AF$206,'06_Asset_Components'!$G$7:$G$206,C$6,'06_Asset_Components'!$AE$7:$AE$206,$A17)+SUMIFS('06_Asset_Components'!$AH$7:$AH$206,'06_Asset_Components'!$G$7:$G$206,C$6,'06_Asset_Components'!$AG$7:$AG$206,$A17)+SUMIFS('06_Asset_Components'!$AJ$7:$AJ$206,'06_Asset_Components'!$G$7:$G$206,C$6,'06_Asset_Components'!$AI$7:$AI$206,$A17),IF($B$4="Deferred",SUMIFS('06_Asset_Components'!$AL$7:$AL$206,'06_Asset_Components'!$G$7:$G$206,C$6,'06_Asset_Components'!$AK$7:$AK$206,$A17)+SUMIFS('06_Asset_Components'!$AN$7:$AN$206,'06_Asset_Components'!$G$7:$G$206,C$6,'06_Asset_Components'!$AM$7:$AM$206,$A17)+SUMIFS('06_Asset_Components'!$AP$7:$AP$206,'06_Asset_Components'!$G$7:$G$206,C$6,'06_Asset_Components'!$AO$7:$AO$206,$A17),SUMIFS('06_Asset_Components'!$Z$7:$Z$206,'06_Asset_Components'!$G$7:$G$206,C$6,'06_Asset_Components'!$Y$7:$Y$206,$A17)+SUMIFS('06_Asset_Components'!$AB$7:$AB$206,'06_Asset_Components'!$G$7:$G$206,C$6,'06_Asset_Components'!$AA$7:$AA$206,$A17)+SUMIFS('06_Asset_Components'!$AD$7:$AD$206,'06_Asset_Components'!$G$7:$G$206,C$6,'06_Asset_Components'!$AC$7:$AC$206,$A17)))</f>
        <v>0</v>
      </c>
      <c r="D17" s="17">
        <f>IF($B$4="Accelerated",SUMIFS('06_Asset_Components'!$AF$7:$AF$206,'06_Asset_Components'!$G$7:$G$206,D$6,'06_Asset_Components'!$AE$7:$AE$206,$A17)+SUMIFS('06_Asset_Components'!$AH$7:$AH$206,'06_Asset_Components'!$G$7:$G$206,D$6,'06_Asset_Components'!$AG$7:$AG$206,$A17)+SUMIFS('06_Asset_Components'!$AJ$7:$AJ$206,'06_Asset_Components'!$G$7:$G$206,D$6,'06_Asset_Components'!$AI$7:$AI$206,$A17),IF($B$4="Deferred",SUMIFS('06_Asset_Components'!$AL$7:$AL$206,'06_Asset_Components'!$G$7:$G$206,D$6,'06_Asset_Components'!$AK$7:$AK$206,$A17)+SUMIFS('06_Asset_Components'!$AN$7:$AN$206,'06_Asset_Components'!$G$7:$G$206,D$6,'06_Asset_Components'!$AM$7:$AM$206,$A17)+SUMIFS('06_Asset_Components'!$AP$7:$AP$206,'06_Asset_Components'!$G$7:$G$206,D$6,'06_Asset_Components'!$AO$7:$AO$206,$A17),SUMIFS('06_Asset_Components'!$Z$7:$Z$206,'06_Asset_Components'!$G$7:$G$206,D$6,'06_Asset_Components'!$Y$7:$Y$206,$A17)+SUMIFS('06_Asset_Components'!$AB$7:$AB$206,'06_Asset_Components'!$G$7:$G$206,D$6,'06_Asset_Components'!$AA$7:$AA$206,$A17)+SUMIFS('06_Asset_Components'!$AD$7:$AD$206,'06_Asset_Components'!$G$7:$G$206,D$6,'06_Asset_Components'!$AC$7:$AC$206,$A17)))</f>
        <v>0</v>
      </c>
      <c r="E17" s="17">
        <f>IF($B$4="Accelerated",SUMIFS('06_Asset_Components'!$AF$7:$AF$206,'06_Asset_Components'!$G$7:$G$206,E$6,'06_Asset_Components'!$AE$7:$AE$206,$A17)+SUMIFS('06_Asset_Components'!$AH$7:$AH$206,'06_Asset_Components'!$G$7:$G$206,E$6,'06_Asset_Components'!$AG$7:$AG$206,$A17)+SUMIFS('06_Asset_Components'!$AJ$7:$AJ$206,'06_Asset_Components'!$G$7:$G$206,E$6,'06_Asset_Components'!$AI$7:$AI$206,$A17),IF($B$4="Deferred",SUMIFS('06_Asset_Components'!$AL$7:$AL$206,'06_Asset_Components'!$G$7:$G$206,E$6,'06_Asset_Components'!$AK$7:$AK$206,$A17)+SUMIFS('06_Asset_Components'!$AN$7:$AN$206,'06_Asset_Components'!$G$7:$G$206,E$6,'06_Asset_Components'!$AM$7:$AM$206,$A17)+SUMIFS('06_Asset_Components'!$AP$7:$AP$206,'06_Asset_Components'!$G$7:$G$206,E$6,'06_Asset_Components'!$AO$7:$AO$206,$A17),SUMIFS('06_Asset_Components'!$Z$7:$Z$206,'06_Asset_Components'!$G$7:$G$206,E$6,'06_Asset_Components'!$Y$7:$Y$206,$A17)+SUMIFS('06_Asset_Components'!$AB$7:$AB$206,'06_Asset_Components'!$G$7:$G$206,E$6,'06_Asset_Components'!$AA$7:$AA$206,$A17)+SUMIFS('06_Asset_Components'!$AD$7:$AD$206,'06_Asset_Components'!$G$7:$G$206,E$6,'06_Asset_Components'!$AC$7:$AC$206,$A17)))</f>
        <v>0</v>
      </c>
      <c r="F17" s="17">
        <f>IF($B$4="Accelerated",SUMIFS('06_Asset_Components'!$AF$7:$AF$206,'06_Asset_Components'!$G$7:$G$206,F$6,'06_Asset_Components'!$AE$7:$AE$206,$A17)+SUMIFS('06_Asset_Components'!$AH$7:$AH$206,'06_Asset_Components'!$G$7:$G$206,F$6,'06_Asset_Components'!$AG$7:$AG$206,$A17)+SUMIFS('06_Asset_Components'!$AJ$7:$AJ$206,'06_Asset_Components'!$G$7:$G$206,F$6,'06_Asset_Components'!$AI$7:$AI$206,$A17),IF($B$4="Deferred",SUMIFS('06_Asset_Components'!$AL$7:$AL$206,'06_Asset_Components'!$G$7:$G$206,F$6,'06_Asset_Components'!$AK$7:$AK$206,$A17)+SUMIFS('06_Asset_Components'!$AN$7:$AN$206,'06_Asset_Components'!$G$7:$G$206,F$6,'06_Asset_Components'!$AM$7:$AM$206,$A17)+SUMIFS('06_Asset_Components'!$AP$7:$AP$206,'06_Asset_Components'!$G$7:$G$206,F$6,'06_Asset_Components'!$AO$7:$AO$206,$A17),SUMIFS('06_Asset_Components'!$Z$7:$Z$206,'06_Asset_Components'!$G$7:$G$206,F$6,'06_Asset_Components'!$Y$7:$Y$206,$A17)+SUMIFS('06_Asset_Components'!$AB$7:$AB$206,'06_Asset_Components'!$G$7:$G$206,F$6,'06_Asset_Components'!$AA$7:$AA$206,$A17)+SUMIFS('06_Asset_Components'!$AD$7:$AD$206,'06_Asset_Components'!$G$7:$G$206,F$6,'06_Asset_Components'!$AC$7:$AC$206,$A17)))</f>
        <v>0</v>
      </c>
      <c r="G17" s="17">
        <f>IF($B$4="Accelerated",SUMIFS('06_Asset_Components'!$AF$7:$AF$206,'06_Asset_Components'!$G$7:$G$206,G$6,'06_Asset_Components'!$AE$7:$AE$206,$A17)+SUMIFS('06_Asset_Components'!$AH$7:$AH$206,'06_Asset_Components'!$G$7:$G$206,G$6,'06_Asset_Components'!$AG$7:$AG$206,$A17)+SUMIFS('06_Asset_Components'!$AJ$7:$AJ$206,'06_Asset_Components'!$G$7:$G$206,G$6,'06_Asset_Components'!$AI$7:$AI$206,$A17),IF($B$4="Deferred",SUMIFS('06_Asset_Components'!$AL$7:$AL$206,'06_Asset_Components'!$G$7:$G$206,G$6,'06_Asset_Components'!$AK$7:$AK$206,$A17)+SUMIFS('06_Asset_Components'!$AN$7:$AN$206,'06_Asset_Components'!$G$7:$G$206,G$6,'06_Asset_Components'!$AM$7:$AM$206,$A17)+SUMIFS('06_Asset_Components'!$AP$7:$AP$206,'06_Asset_Components'!$G$7:$G$206,G$6,'06_Asset_Components'!$AO$7:$AO$206,$A17),SUMIFS('06_Asset_Components'!$Z$7:$Z$206,'06_Asset_Components'!$G$7:$G$206,G$6,'06_Asset_Components'!$Y$7:$Y$206,$A17)+SUMIFS('06_Asset_Components'!$AB$7:$AB$206,'06_Asset_Components'!$G$7:$G$206,G$6,'06_Asset_Components'!$AA$7:$AA$206,$A17)+SUMIFS('06_Asset_Components'!$AD$7:$AD$206,'06_Asset_Components'!$G$7:$G$206,G$6,'06_Asset_Components'!$AC$7:$AC$206,$A17)))</f>
        <v>0</v>
      </c>
      <c r="H17" s="17">
        <f>IF($B$4="Accelerated",SUMIFS('06_Asset_Components'!$AF$7:$AF$206,'06_Asset_Components'!$G$7:$G$206,H$6,'06_Asset_Components'!$AE$7:$AE$206,$A17)+SUMIFS('06_Asset_Components'!$AH$7:$AH$206,'06_Asset_Components'!$G$7:$G$206,H$6,'06_Asset_Components'!$AG$7:$AG$206,$A17)+SUMIFS('06_Asset_Components'!$AJ$7:$AJ$206,'06_Asset_Components'!$G$7:$G$206,H$6,'06_Asset_Components'!$AI$7:$AI$206,$A17),IF($B$4="Deferred",SUMIFS('06_Asset_Components'!$AL$7:$AL$206,'06_Asset_Components'!$G$7:$G$206,H$6,'06_Asset_Components'!$AK$7:$AK$206,$A17)+SUMIFS('06_Asset_Components'!$AN$7:$AN$206,'06_Asset_Components'!$G$7:$G$206,H$6,'06_Asset_Components'!$AM$7:$AM$206,$A17)+SUMIFS('06_Asset_Components'!$AP$7:$AP$206,'06_Asset_Components'!$G$7:$G$206,H$6,'06_Asset_Components'!$AO$7:$AO$206,$A17),SUMIFS('06_Asset_Components'!$Z$7:$Z$206,'06_Asset_Components'!$G$7:$G$206,H$6,'06_Asset_Components'!$Y$7:$Y$206,$A17)+SUMIFS('06_Asset_Components'!$AB$7:$AB$206,'06_Asset_Components'!$G$7:$G$206,H$6,'06_Asset_Components'!$AA$7:$AA$206,$A17)+SUMIFS('06_Asset_Components'!$AD$7:$AD$206,'06_Asset_Components'!$G$7:$G$206,H$6,'06_Asset_Components'!$AC$7:$AC$206,$A17)))</f>
        <v>0</v>
      </c>
      <c r="I17" s="17">
        <f>IF($B$4="Accelerated",SUMIFS('06_Asset_Components'!$AF$7:$AF$206,'06_Asset_Components'!$G$7:$G$206,I$6,'06_Asset_Components'!$AE$7:$AE$206,$A17)+SUMIFS('06_Asset_Components'!$AH$7:$AH$206,'06_Asset_Components'!$G$7:$G$206,I$6,'06_Asset_Components'!$AG$7:$AG$206,$A17)+SUMIFS('06_Asset_Components'!$AJ$7:$AJ$206,'06_Asset_Components'!$G$7:$G$206,I$6,'06_Asset_Components'!$AI$7:$AI$206,$A17),IF($B$4="Deferred",SUMIFS('06_Asset_Components'!$AL$7:$AL$206,'06_Asset_Components'!$G$7:$G$206,I$6,'06_Asset_Components'!$AK$7:$AK$206,$A17)+SUMIFS('06_Asset_Components'!$AN$7:$AN$206,'06_Asset_Components'!$G$7:$G$206,I$6,'06_Asset_Components'!$AM$7:$AM$206,$A17)+SUMIFS('06_Asset_Components'!$AP$7:$AP$206,'06_Asset_Components'!$G$7:$G$206,I$6,'06_Asset_Components'!$AO$7:$AO$206,$A17),SUMIFS('06_Asset_Components'!$Z$7:$Z$206,'06_Asset_Components'!$G$7:$G$206,I$6,'06_Asset_Components'!$Y$7:$Y$206,$A17)+SUMIFS('06_Asset_Components'!$AB$7:$AB$206,'06_Asset_Components'!$G$7:$G$206,I$6,'06_Asset_Components'!$AA$7:$AA$206,$A17)+SUMIFS('06_Asset_Components'!$AD$7:$AD$206,'06_Asset_Components'!$G$7:$G$206,I$6,'06_Asset_Components'!$AC$7:$AC$206,$A17)))</f>
        <v>0</v>
      </c>
      <c r="J17" s="17">
        <f>IF($B$4="Accelerated",SUMIFS('06_Asset_Components'!$AF$7:$AF$206,'06_Asset_Components'!$G$7:$G$206,J$6,'06_Asset_Components'!$AE$7:$AE$206,$A17)+SUMIFS('06_Asset_Components'!$AH$7:$AH$206,'06_Asset_Components'!$G$7:$G$206,J$6,'06_Asset_Components'!$AG$7:$AG$206,$A17)+SUMIFS('06_Asset_Components'!$AJ$7:$AJ$206,'06_Asset_Components'!$G$7:$G$206,J$6,'06_Asset_Components'!$AI$7:$AI$206,$A17),IF($B$4="Deferred",SUMIFS('06_Asset_Components'!$AL$7:$AL$206,'06_Asset_Components'!$G$7:$G$206,J$6,'06_Asset_Components'!$AK$7:$AK$206,$A17)+SUMIFS('06_Asset_Components'!$AN$7:$AN$206,'06_Asset_Components'!$G$7:$G$206,J$6,'06_Asset_Components'!$AM$7:$AM$206,$A17)+SUMIFS('06_Asset_Components'!$AP$7:$AP$206,'06_Asset_Components'!$G$7:$G$206,J$6,'06_Asset_Components'!$AO$7:$AO$206,$A17),SUMIFS('06_Asset_Components'!$Z$7:$Z$206,'06_Asset_Components'!$G$7:$G$206,J$6,'06_Asset_Components'!$Y$7:$Y$206,$A17)+SUMIFS('06_Asset_Components'!$AB$7:$AB$206,'06_Asset_Components'!$G$7:$G$206,J$6,'06_Asset_Components'!$AA$7:$AA$206,$A17)+SUMIFS('06_Asset_Components'!$AD$7:$AD$206,'06_Asset_Components'!$G$7:$G$206,J$6,'06_Asset_Components'!$AC$7:$AC$206,$A17)))</f>
        <v>0</v>
      </c>
      <c r="K17" s="17">
        <f>IF($B$4="Accelerated",SUMIFS('06_Asset_Components'!$AF$7:$AF$206,'06_Asset_Components'!$G$7:$G$206,K$6,'06_Asset_Components'!$AE$7:$AE$206,$A17)+SUMIFS('06_Asset_Components'!$AH$7:$AH$206,'06_Asset_Components'!$G$7:$G$206,K$6,'06_Asset_Components'!$AG$7:$AG$206,$A17)+SUMIFS('06_Asset_Components'!$AJ$7:$AJ$206,'06_Asset_Components'!$G$7:$G$206,K$6,'06_Asset_Components'!$AI$7:$AI$206,$A17),IF($B$4="Deferred",SUMIFS('06_Asset_Components'!$AL$7:$AL$206,'06_Asset_Components'!$G$7:$G$206,K$6,'06_Asset_Components'!$AK$7:$AK$206,$A17)+SUMIFS('06_Asset_Components'!$AN$7:$AN$206,'06_Asset_Components'!$G$7:$G$206,K$6,'06_Asset_Components'!$AM$7:$AM$206,$A17)+SUMIFS('06_Asset_Components'!$AP$7:$AP$206,'06_Asset_Components'!$G$7:$G$206,K$6,'06_Asset_Components'!$AO$7:$AO$206,$A17),SUMIFS('06_Asset_Components'!$Z$7:$Z$206,'06_Asset_Components'!$G$7:$G$206,K$6,'06_Asset_Components'!$Y$7:$Y$206,$A17)+SUMIFS('06_Asset_Components'!$AB$7:$AB$206,'06_Asset_Components'!$G$7:$G$206,K$6,'06_Asset_Components'!$AA$7:$AA$206,$A17)+SUMIFS('06_Asset_Components'!$AD$7:$AD$206,'06_Asset_Components'!$G$7:$G$206,K$6,'06_Asset_Components'!$AC$7:$AC$206,$A17)))</f>
        <v>0</v>
      </c>
      <c r="L17" s="17">
        <f>IF($B$4="Accelerated",SUMIFS('06_Asset_Components'!$AF$7:$AF$206,'06_Asset_Components'!$G$7:$G$206,L$6,'06_Asset_Components'!$AE$7:$AE$206,$A17)+SUMIFS('06_Asset_Components'!$AH$7:$AH$206,'06_Asset_Components'!$G$7:$G$206,L$6,'06_Asset_Components'!$AG$7:$AG$206,$A17)+SUMIFS('06_Asset_Components'!$AJ$7:$AJ$206,'06_Asset_Components'!$G$7:$G$206,L$6,'06_Asset_Components'!$AI$7:$AI$206,$A17),IF($B$4="Deferred",SUMIFS('06_Asset_Components'!$AL$7:$AL$206,'06_Asset_Components'!$G$7:$G$206,L$6,'06_Asset_Components'!$AK$7:$AK$206,$A17)+SUMIFS('06_Asset_Components'!$AN$7:$AN$206,'06_Asset_Components'!$G$7:$G$206,L$6,'06_Asset_Components'!$AM$7:$AM$206,$A17)+SUMIFS('06_Asset_Components'!$AP$7:$AP$206,'06_Asset_Components'!$G$7:$G$206,L$6,'06_Asset_Components'!$AO$7:$AO$206,$A17),SUMIFS('06_Asset_Components'!$Z$7:$Z$206,'06_Asset_Components'!$G$7:$G$206,L$6,'06_Asset_Components'!$Y$7:$Y$206,$A17)+SUMIFS('06_Asset_Components'!$AB$7:$AB$206,'06_Asset_Components'!$G$7:$G$206,L$6,'06_Asset_Components'!$AA$7:$AA$206,$A17)+SUMIFS('06_Asset_Components'!$AD$7:$AD$206,'06_Asset_Components'!$G$7:$G$206,L$6,'06_Asset_Components'!$AC$7:$AC$206,$A17)))</f>
        <v>0</v>
      </c>
      <c r="M17" s="17">
        <f>IF($B$4="Accelerated",SUMIFS('06_Asset_Components'!$AF$7:$AF$206,'06_Asset_Components'!$G$7:$G$206,M$6,'06_Asset_Components'!$AE$7:$AE$206,$A17)+SUMIFS('06_Asset_Components'!$AH$7:$AH$206,'06_Asset_Components'!$G$7:$G$206,M$6,'06_Asset_Components'!$AG$7:$AG$206,$A17)+SUMIFS('06_Asset_Components'!$AJ$7:$AJ$206,'06_Asset_Components'!$G$7:$G$206,M$6,'06_Asset_Components'!$AI$7:$AI$206,$A17),IF($B$4="Deferred",SUMIFS('06_Asset_Components'!$AL$7:$AL$206,'06_Asset_Components'!$G$7:$G$206,M$6,'06_Asset_Components'!$AK$7:$AK$206,$A17)+SUMIFS('06_Asset_Components'!$AN$7:$AN$206,'06_Asset_Components'!$G$7:$G$206,M$6,'06_Asset_Components'!$AM$7:$AM$206,$A17)+SUMIFS('06_Asset_Components'!$AP$7:$AP$206,'06_Asset_Components'!$G$7:$G$206,M$6,'06_Asset_Components'!$AO$7:$AO$206,$A17),SUMIFS('06_Asset_Components'!$Z$7:$Z$206,'06_Asset_Components'!$G$7:$G$206,M$6,'06_Asset_Components'!$Y$7:$Y$206,$A17)+SUMIFS('06_Asset_Components'!$AB$7:$AB$206,'06_Asset_Components'!$G$7:$G$206,M$6,'06_Asset_Components'!$AA$7:$AA$206,$A17)+SUMIFS('06_Asset_Components'!$AD$7:$AD$206,'06_Asset_Components'!$G$7:$G$206,M$6,'06_Asset_Components'!$AC$7:$AC$206,$A17)))</f>
        <v>0</v>
      </c>
      <c r="N17" s="17">
        <f>IF($B$4="Accelerated",SUMIFS('06_Asset_Components'!$AF$7:$AF$206,'06_Asset_Components'!$G$7:$G$206,N$6,'06_Asset_Components'!$AE$7:$AE$206,$A17)+SUMIFS('06_Asset_Components'!$AH$7:$AH$206,'06_Asset_Components'!$G$7:$G$206,N$6,'06_Asset_Components'!$AG$7:$AG$206,$A17)+SUMIFS('06_Asset_Components'!$AJ$7:$AJ$206,'06_Asset_Components'!$G$7:$G$206,N$6,'06_Asset_Components'!$AI$7:$AI$206,$A17),IF($B$4="Deferred",SUMIFS('06_Asset_Components'!$AL$7:$AL$206,'06_Asset_Components'!$G$7:$G$206,N$6,'06_Asset_Components'!$AK$7:$AK$206,$A17)+SUMIFS('06_Asset_Components'!$AN$7:$AN$206,'06_Asset_Components'!$G$7:$G$206,N$6,'06_Asset_Components'!$AM$7:$AM$206,$A17)+SUMIFS('06_Asset_Components'!$AP$7:$AP$206,'06_Asset_Components'!$G$7:$G$206,N$6,'06_Asset_Components'!$AO$7:$AO$206,$A17),SUMIFS('06_Asset_Components'!$Z$7:$Z$206,'06_Asset_Components'!$G$7:$G$206,N$6,'06_Asset_Components'!$Y$7:$Y$206,$A17)+SUMIFS('06_Asset_Components'!$AB$7:$AB$206,'06_Asset_Components'!$G$7:$G$206,N$6,'06_Asset_Components'!$AA$7:$AA$206,$A17)+SUMIFS('06_Asset_Components'!$AD$7:$AD$206,'06_Asset_Components'!$G$7:$G$206,N$6,'06_Asset_Components'!$AC$7:$AC$206,$A17)))</f>
        <v>0</v>
      </c>
      <c r="O17" s="17">
        <f>IF($B$4="Accelerated",SUMIFS('06_Asset_Components'!$AF$7:$AF$206,'06_Asset_Components'!$G$7:$G$206,O$6,'06_Asset_Components'!$AE$7:$AE$206,$A17)+SUMIFS('06_Asset_Components'!$AH$7:$AH$206,'06_Asset_Components'!$G$7:$G$206,O$6,'06_Asset_Components'!$AG$7:$AG$206,$A17)+SUMIFS('06_Asset_Components'!$AJ$7:$AJ$206,'06_Asset_Components'!$G$7:$G$206,O$6,'06_Asset_Components'!$AI$7:$AI$206,$A17),IF($B$4="Deferred",SUMIFS('06_Asset_Components'!$AL$7:$AL$206,'06_Asset_Components'!$G$7:$G$206,O$6,'06_Asset_Components'!$AK$7:$AK$206,$A17)+SUMIFS('06_Asset_Components'!$AN$7:$AN$206,'06_Asset_Components'!$G$7:$G$206,O$6,'06_Asset_Components'!$AM$7:$AM$206,$A17)+SUMIFS('06_Asset_Components'!$AP$7:$AP$206,'06_Asset_Components'!$G$7:$G$206,O$6,'06_Asset_Components'!$AO$7:$AO$206,$A17),SUMIFS('06_Asset_Components'!$Z$7:$Z$206,'06_Asset_Components'!$G$7:$G$206,O$6,'06_Asset_Components'!$Y$7:$Y$206,$A17)+SUMIFS('06_Asset_Components'!$AB$7:$AB$206,'06_Asset_Components'!$G$7:$G$206,O$6,'06_Asset_Components'!$AA$7:$AA$206,$A17)+SUMIFS('06_Asset_Components'!$AD$7:$AD$206,'06_Asset_Components'!$G$7:$G$206,O$6,'06_Asset_Components'!$AC$7:$AC$206,$A17)))</f>
        <v>0</v>
      </c>
      <c r="P17" s="17">
        <f t="shared" si="0"/>
        <v>0</v>
      </c>
      <c r="Q17" s="17">
        <f>SUM($P$7:P17)</f>
        <v>0</v>
      </c>
    </row>
    <row r="18" spans="1:17">
      <c r="A18" s="11">
        <f>'01_Setup'!B5+11</f>
        <v>2037</v>
      </c>
      <c r="B18" s="17">
        <f>IF($B$4="Accelerated",SUMIFS('06_Asset_Components'!$AF$7:$AF$206,'06_Asset_Components'!$G$7:$G$206,B$6,'06_Asset_Components'!$AE$7:$AE$206,$A18)+SUMIFS('06_Asset_Components'!$AH$7:$AH$206,'06_Asset_Components'!$G$7:$G$206,B$6,'06_Asset_Components'!$AG$7:$AG$206,$A18)+SUMIFS('06_Asset_Components'!$AJ$7:$AJ$206,'06_Asset_Components'!$G$7:$G$206,B$6,'06_Asset_Components'!$AI$7:$AI$206,$A18),IF($B$4="Deferred",SUMIFS('06_Asset_Components'!$AL$7:$AL$206,'06_Asset_Components'!$G$7:$G$206,B$6,'06_Asset_Components'!$AK$7:$AK$206,$A18)+SUMIFS('06_Asset_Components'!$AN$7:$AN$206,'06_Asset_Components'!$G$7:$G$206,B$6,'06_Asset_Components'!$AM$7:$AM$206,$A18)+SUMIFS('06_Asset_Components'!$AP$7:$AP$206,'06_Asset_Components'!$G$7:$G$206,B$6,'06_Asset_Components'!$AO$7:$AO$206,$A18),SUMIFS('06_Asset_Components'!$Z$7:$Z$206,'06_Asset_Components'!$G$7:$G$206,B$6,'06_Asset_Components'!$Y$7:$Y$206,$A18)+SUMIFS('06_Asset_Components'!$AB$7:$AB$206,'06_Asset_Components'!$G$7:$G$206,B$6,'06_Asset_Components'!$AA$7:$AA$206,$A18)+SUMIFS('06_Asset_Components'!$AD$7:$AD$206,'06_Asset_Components'!$G$7:$G$206,B$6,'06_Asset_Components'!$AC$7:$AC$206,$A18)))</f>
        <v>0</v>
      </c>
      <c r="C18" s="17">
        <f>IF($B$4="Accelerated",SUMIFS('06_Asset_Components'!$AF$7:$AF$206,'06_Asset_Components'!$G$7:$G$206,C$6,'06_Asset_Components'!$AE$7:$AE$206,$A18)+SUMIFS('06_Asset_Components'!$AH$7:$AH$206,'06_Asset_Components'!$G$7:$G$206,C$6,'06_Asset_Components'!$AG$7:$AG$206,$A18)+SUMIFS('06_Asset_Components'!$AJ$7:$AJ$206,'06_Asset_Components'!$G$7:$G$206,C$6,'06_Asset_Components'!$AI$7:$AI$206,$A18),IF($B$4="Deferred",SUMIFS('06_Asset_Components'!$AL$7:$AL$206,'06_Asset_Components'!$G$7:$G$206,C$6,'06_Asset_Components'!$AK$7:$AK$206,$A18)+SUMIFS('06_Asset_Components'!$AN$7:$AN$206,'06_Asset_Components'!$G$7:$G$206,C$6,'06_Asset_Components'!$AM$7:$AM$206,$A18)+SUMIFS('06_Asset_Components'!$AP$7:$AP$206,'06_Asset_Components'!$G$7:$G$206,C$6,'06_Asset_Components'!$AO$7:$AO$206,$A18),SUMIFS('06_Asset_Components'!$Z$7:$Z$206,'06_Asset_Components'!$G$7:$G$206,C$6,'06_Asset_Components'!$Y$7:$Y$206,$A18)+SUMIFS('06_Asset_Components'!$AB$7:$AB$206,'06_Asset_Components'!$G$7:$G$206,C$6,'06_Asset_Components'!$AA$7:$AA$206,$A18)+SUMIFS('06_Asset_Components'!$AD$7:$AD$206,'06_Asset_Components'!$G$7:$G$206,C$6,'06_Asset_Components'!$AC$7:$AC$206,$A18)))</f>
        <v>0</v>
      </c>
      <c r="D18" s="17">
        <f>IF($B$4="Accelerated",SUMIFS('06_Asset_Components'!$AF$7:$AF$206,'06_Asset_Components'!$G$7:$G$206,D$6,'06_Asset_Components'!$AE$7:$AE$206,$A18)+SUMIFS('06_Asset_Components'!$AH$7:$AH$206,'06_Asset_Components'!$G$7:$G$206,D$6,'06_Asset_Components'!$AG$7:$AG$206,$A18)+SUMIFS('06_Asset_Components'!$AJ$7:$AJ$206,'06_Asset_Components'!$G$7:$G$206,D$6,'06_Asset_Components'!$AI$7:$AI$206,$A18),IF($B$4="Deferred",SUMIFS('06_Asset_Components'!$AL$7:$AL$206,'06_Asset_Components'!$G$7:$G$206,D$6,'06_Asset_Components'!$AK$7:$AK$206,$A18)+SUMIFS('06_Asset_Components'!$AN$7:$AN$206,'06_Asset_Components'!$G$7:$G$206,D$6,'06_Asset_Components'!$AM$7:$AM$206,$A18)+SUMIFS('06_Asset_Components'!$AP$7:$AP$206,'06_Asset_Components'!$G$7:$G$206,D$6,'06_Asset_Components'!$AO$7:$AO$206,$A18),SUMIFS('06_Asset_Components'!$Z$7:$Z$206,'06_Asset_Components'!$G$7:$G$206,D$6,'06_Asset_Components'!$Y$7:$Y$206,$A18)+SUMIFS('06_Asset_Components'!$AB$7:$AB$206,'06_Asset_Components'!$G$7:$G$206,D$6,'06_Asset_Components'!$AA$7:$AA$206,$A18)+SUMIFS('06_Asset_Components'!$AD$7:$AD$206,'06_Asset_Components'!$G$7:$G$206,D$6,'06_Asset_Components'!$AC$7:$AC$206,$A18)))</f>
        <v>0</v>
      </c>
      <c r="E18" s="17">
        <f>IF($B$4="Accelerated",SUMIFS('06_Asset_Components'!$AF$7:$AF$206,'06_Asset_Components'!$G$7:$G$206,E$6,'06_Asset_Components'!$AE$7:$AE$206,$A18)+SUMIFS('06_Asset_Components'!$AH$7:$AH$206,'06_Asset_Components'!$G$7:$G$206,E$6,'06_Asset_Components'!$AG$7:$AG$206,$A18)+SUMIFS('06_Asset_Components'!$AJ$7:$AJ$206,'06_Asset_Components'!$G$7:$G$206,E$6,'06_Asset_Components'!$AI$7:$AI$206,$A18),IF($B$4="Deferred",SUMIFS('06_Asset_Components'!$AL$7:$AL$206,'06_Asset_Components'!$G$7:$G$206,E$6,'06_Asset_Components'!$AK$7:$AK$206,$A18)+SUMIFS('06_Asset_Components'!$AN$7:$AN$206,'06_Asset_Components'!$G$7:$G$206,E$6,'06_Asset_Components'!$AM$7:$AM$206,$A18)+SUMIFS('06_Asset_Components'!$AP$7:$AP$206,'06_Asset_Components'!$G$7:$G$206,E$6,'06_Asset_Components'!$AO$7:$AO$206,$A18),SUMIFS('06_Asset_Components'!$Z$7:$Z$206,'06_Asset_Components'!$G$7:$G$206,E$6,'06_Asset_Components'!$Y$7:$Y$206,$A18)+SUMIFS('06_Asset_Components'!$AB$7:$AB$206,'06_Asset_Components'!$G$7:$G$206,E$6,'06_Asset_Components'!$AA$7:$AA$206,$A18)+SUMIFS('06_Asset_Components'!$AD$7:$AD$206,'06_Asset_Components'!$G$7:$G$206,E$6,'06_Asset_Components'!$AC$7:$AC$206,$A18)))</f>
        <v>0</v>
      </c>
      <c r="F18" s="17">
        <f>IF($B$4="Accelerated",SUMIFS('06_Asset_Components'!$AF$7:$AF$206,'06_Asset_Components'!$G$7:$G$206,F$6,'06_Asset_Components'!$AE$7:$AE$206,$A18)+SUMIFS('06_Asset_Components'!$AH$7:$AH$206,'06_Asset_Components'!$G$7:$G$206,F$6,'06_Asset_Components'!$AG$7:$AG$206,$A18)+SUMIFS('06_Asset_Components'!$AJ$7:$AJ$206,'06_Asset_Components'!$G$7:$G$206,F$6,'06_Asset_Components'!$AI$7:$AI$206,$A18),IF($B$4="Deferred",SUMIFS('06_Asset_Components'!$AL$7:$AL$206,'06_Asset_Components'!$G$7:$G$206,F$6,'06_Asset_Components'!$AK$7:$AK$206,$A18)+SUMIFS('06_Asset_Components'!$AN$7:$AN$206,'06_Asset_Components'!$G$7:$G$206,F$6,'06_Asset_Components'!$AM$7:$AM$206,$A18)+SUMIFS('06_Asset_Components'!$AP$7:$AP$206,'06_Asset_Components'!$G$7:$G$206,F$6,'06_Asset_Components'!$AO$7:$AO$206,$A18),SUMIFS('06_Asset_Components'!$Z$7:$Z$206,'06_Asset_Components'!$G$7:$G$206,F$6,'06_Asset_Components'!$Y$7:$Y$206,$A18)+SUMIFS('06_Asset_Components'!$AB$7:$AB$206,'06_Asset_Components'!$G$7:$G$206,F$6,'06_Asset_Components'!$AA$7:$AA$206,$A18)+SUMIFS('06_Asset_Components'!$AD$7:$AD$206,'06_Asset_Components'!$G$7:$G$206,F$6,'06_Asset_Components'!$AC$7:$AC$206,$A18)))</f>
        <v>0</v>
      </c>
      <c r="G18" s="17">
        <f>IF($B$4="Accelerated",SUMIFS('06_Asset_Components'!$AF$7:$AF$206,'06_Asset_Components'!$G$7:$G$206,G$6,'06_Asset_Components'!$AE$7:$AE$206,$A18)+SUMIFS('06_Asset_Components'!$AH$7:$AH$206,'06_Asset_Components'!$G$7:$G$206,G$6,'06_Asset_Components'!$AG$7:$AG$206,$A18)+SUMIFS('06_Asset_Components'!$AJ$7:$AJ$206,'06_Asset_Components'!$G$7:$G$206,G$6,'06_Asset_Components'!$AI$7:$AI$206,$A18),IF($B$4="Deferred",SUMIFS('06_Asset_Components'!$AL$7:$AL$206,'06_Asset_Components'!$G$7:$G$206,G$6,'06_Asset_Components'!$AK$7:$AK$206,$A18)+SUMIFS('06_Asset_Components'!$AN$7:$AN$206,'06_Asset_Components'!$G$7:$G$206,G$6,'06_Asset_Components'!$AM$7:$AM$206,$A18)+SUMIFS('06_Asset_Components'!$AP$7:$AP$206,'06_Asset_Components'!$G$7:$G$206,G$6,'06_Asset_Components'!$AO$7:$AO$206,$A18),SUMIFS('06_Asset_Components'!$Z$7:$Z$206,'06_Asset_Components'!$G$7:$G$206,G$6,'06_Asset_Components'!$Y$7:$Y$206,$A18)+SUMIFS('06_Asset_Components'!$AB$7:$AB$206,'06_Asset_Components'!$G$7:$G$206,G$6,'06_Asset_Components'!$AA$7:$AA$206,$A18)+SUMIFS('06_Asset_Components'!$AD$7:$AD$206,'06_Asset_Components'!$G$7:$G$206,G$6,'06_Asset_Components'!$AC$7:$AC$206,$A18)))</f>
        <v>0</v>
      </c>
      <c r="H18" s="17">
        <f>IF($B$4="Accelerated",SUMIFS('06_Asset_Components'!$AF$7:$AF$206,'06_Asset_Components'!$G$7:$G$206,H$6,'06_Asset_Components'!$AE$7:$AE$206,$A18)+SUMIFS('06_Asset_Components'!$AH$7:$AH$206,'06_Asset_Components'!$G$7:$G$206,H$6,'06_Asset_Components'!$AG$7:$AG$206,$A18)+SUMIFS('06_Asset_Components'!$AJ$7:$AJ$206,'06_Asset_Components'!$G$7:$G$206,H$6,'06_Asset_Components'!$AI$7:$AI$206,$A18),IF($B$4="Deferred",SUMIFS('06_Asset_Components'!$AL$7:$AL$206,'06_Asset_Components'!$G$7:$G$206,H$6,'06_Asset_Components'!$AK$7:$AK$206,$A18)+SUMIFS('06_Asset_Components'!$AN$7:$AN$206,'06_Asset_Components'!$G$7:$G$206,H$6,'06_Asset_Components'!$AM$7:$AM$206,$A18)+SUMIFS('06_Asset_Components'!$AP$7:$AP$206,'06_Asset_Components'!$G$7:$G$206,H$6,'06_Asset_Components'!$AO$7:$AO$206,$A18),SUMIFS('06_Asset_Components'!$Z$7:$Z$206,'06_Asset_Components'!$G$7:$G$206,H$6,'06_Asset_Components'!$Y$7:$Y$206,$A18)+SUMIFS('06_Asset_Components'!$AB$7:$AB$206,'06_Asset_Components'!$G$7:$G$206,H$6,'06_Asset_Components'!$AA$7:$AA$206,$A18)+SUMIFS('06_Asset_Components'!$AD$7:$AD$206,'06_Asset_Components'!$G$7:$G$206,H$6,'06_Asset_Components'!$AC$7:$AC$206,$A18)))</f>
        <v>0</v>
      </c>
      <c r="I18" s="17">
        <f>IF($B$4="Accelerated",SUMIFS('06_Asset_Components'!$AF$7:$AF$206,'06_Asset_Components'!$G$7:$G$206,I$6,'06_Asset_Components'!$AE$7:$AE$206,$A18)+SUMIFS('06_Asset_Components'!$AH$7:$AH$206,'06_Asset_Components'!$G$7:$G$206,I$6,'06_Asset_Components'!$AG$7:$AG$206,$A18)+SUMIFS('06_Asset_Components'!$AJ$7:$AJ$206,'06_Asset_Components'!$G$7:$G$206,I$6,'06_Asset_Components'!$AI$7:$AI$206,$A18),IF($B$4="Deferred",SUMIFS('06_Asset_Components'!$AL$7:$AL$206,'06_Asset_Components'!$G$7:$G$206,I$6,'06_Asset_Components'!$AK$7:$AK$206,$A18)+SUMIFS('06_Asset_Components'!$AN$7:$AN$206,'06_Asset_Components'!$G$7:$G$206,I$6,'06_Asset_Components'!$AM$7:$AM$206,$A18)+SUMIFS('06_Asset_Components'!$AP$7:$AP$206,'06_Asset_Components'!$G$7:$G$206,I$6,'06_Asset_Components'!$AO$7:$AO$206,$A18),SUMIFS('06_Asset_Components'!$Z$7:$Z$206,'06_Asset_Components'!$G$7:$G$206,I$6,'06_Asset_Components'!$Y$7:$Y$206,$A18)+SUMIFS('06_Asset_Components'!$AB$7:$AB$206,'06_Asset_Components'!$G$7:$G$206,I$6,'06_Asset_Components'!$AA$7:$AA$206,$A18)+SUMIFS('06_Asset_Components'!$AD$7:$AD$206,'06_Asset_Components'!$G$7:$G$206,I$6,'06_Asset_Components'!$AC$7:$AC$206,$A18)))</f>
        <v>0</v>
      </c>
      <c r="J18" s="17">
        <f>IF($B$4="Accelerated",SUMIFS('06_Asset_Components'!$AF$7:$AF$206,'06_Asset_Components'!$G$7:$G$206,J$6,'06_Asset_Components'!$AE$7:$AE$206,$A18)+SUMIFS('06_Asset_Components'!$AH$7:$AH$206,'06_Asset_Components'!$G$7:$G$206,J$6,'06_Asset_Components'!$AG$7:$AG$206,$A18)+SUMIFS('06_Asset_Components'!$AJ$7:$AJ$206,'06_Asset_Components'!$G$7:$G$206,J$6,'06_Asset_Components'!$AI$7:$AI$206,$A18),IF($B$4="Deferred",SUMIFS('06_Asset_Components'!$AL$7:$AL$206,'06_Asset_Components'!$G$7:$G$206,J$6,'06_Asset_Components'!$AK$7:$AK$206,$A18)+SUMIFS('06_Asset_Components'!$AN$7:$AN$206,'06_Asset_Components'!$G$7:$G$206,J$6,'06_Asset_Components'!$AM$7:$AM$206,$A18)+SUMIFS('06_Asset_Components'!$AP$7:$AP$206,'06_Asset_Components'!$G$7:$G$206,J$6,'06_Asset_Components'!$AO$7:$AO$206,$A18),SUMIFS('06_Asset_Components'!$Z$7:$Z$206,'06_Asset_Components'!$G$7:$G$206,J$6,'06_Asset_Components'!$Y$7:$Y$206,$A18)+SUMIFS('06_Asset_Components'!$AB$7:$AB$206,'06_Asset_Components'!$G$7:$G$206,J$6,'06_Asset_Components'!$AA$7:$AA$206,$A18)+SUMIFS('06_Asset_Components'!$AD$7:$AD$206,'06_Asset_Components'!$G$7:$G$206,J$6,'06_Asset_Components'!$AC$7:$AC$206,$A18)))</f>
        <v>0</v>
      </c>
      <c r="K18" s="17">
        <f>IF($B$4="Accelerated",SUMIFS('06_Asset_Components'!$AF$7:$AF$206,'06_Asset_Components'!$G$7:$G$206,K$6,'06_Asset_Components'!$AE$7:$AE$206,$A18)+SUMIFS('06_Asset_Components'!$AH$7:$AH$206,'06_Asset_Components'!$G$7:$G$206,K$6,'06_Asset_Components'!$AG$7:$AG$206,$A18)+SUMIFS('06_Asset_Components'!$AJ$7:$AJ$206,'06_Asset_Components'!$G$7:$G$206,K$6,'06_Asset_Components'!$AI$7:$AI$206,$A18),IF($B$4="Deferred",SUMIFS('06_Asset_Components'!$AL$7:$AL$206,'06_Asset_Components'!$G$7:$G$206,K$6,'06_Asset_Components'!$AK$7:$AK$206,$A18)+SUMIFS('06_Asset_Components'!$AN$7:$AN$206,'06_Asset_Components'!$G$7:$G$206,K$6,'06_Asset_Components'!$AM$7:$AM$206,$A18)+SUMIFS('06_Asset_Components'!$AP$7:$AP$206,'06_Asset_Components'!$G$7:$G$206,K$6,'06_Asset_Components'!$AO$7:$AO$206,$A18),SUMIFS('06_Asset_Components'!$Z$7:$Z$206,'06_Asset_Components'!$G$7:$G$206,K$6,'06_Asset_Components'!$Y$7:$Y$206,$A18)+SUMIFS('06_Asset_Components'!$AB$7:$AB$206,'06_Asset_Components'!$G$7:$G$206,K$6,'06_Asset_Components'!$AA$7:$AA$206,$A18)+SUMIFS('06_Asset_Components'!$AD$7:$AD$206,'06_Asset_Components'!$G$7:$G$206,K$6,'06_Asset_Components'!$AC$7:$AC$206,$A18)))</f>
        <v>0</v>
      </c>
      <c r="L18" s="17">
        <f>IF($B$4="Accelerated",SUMIFS('06_Asset_Components'!$AF$7:$AF$206,'06_Asset_Components'!$G$7:$G$206,L$6,'06_Asset_Components'!$AE$7:$AE$206,$A18)+SUMIFS('06_Asset_Components'!$AH$7:$AH$206,'06_Asset_Components'!$G$7:$G$206,L$6,'06_Asset_Components'!$AG$7:$AG$206,$A18)+SUMIFS('06_Asset_Components'!$AJ$7:$AJ$206,'06_Asset_Components'!$G$7:$G$206,L$6,'06_Asset_Components'!$AI$7:$AI$206,$A18),IF($B$4="Deferred",SUMIFS('06_Asset_Components'!$AL$7:$AL$206,'06_Asset_Components'!$G$7:$G$206,L$6,'06_Asset_Components'!$AK$7:$AK$206,$A18)+SUMIFS('06_Asset_Components'!$AN$7:$AN$206,'06_Asset_Components'!$G$7:$G$206,L$6,'06_Asset_Components'!$AM$7:$AM$206,$A18)+SUMIFS('06_Asset_Components'!$AP$7:$AP$206,'06_Asset_Components'!$G$7:$G$206,L$6,'06_Asset_Components'!$AO$7:$AO$206,$A18),SUMIFS('06_Asset_Components'!$Z$7:$Z$206,'06_Asset_Components'!$G$7:$G$206,L$6,'06_Asset_Components'!$Y$7:$Y$206,$A18)+SUMIFS('06_Asset_Components'!$AB$7:$AB$206,'06_Asset_Components'!$G$7:$G$206,L$6,'06_Asset_Components'!$AA$7:$AA$206,$A18)+SUMIFS('06_Asset_Components'!$AD$7:$AD$206,'06_Asset_Components'!$G$7:$G$206,L$6,'06_Asset_Components'!$AC$7:$AC$206,$A18)))</f>
        <v>0</v>
      </c>
      <c r="M18" s="17">
        <f>IF($B$4="Accelerated",SUMIFS('06_Asset_Components'!$AF$7:$AF$206,'06_Asset_Components'!$G$7:$G$206,M$6,'06_Asset_Components'!$AE$7:$AE$206,$A18)+SUMIFS('06_Asset_Components'!$AH$7:$AH$206,'06_Asset_Components'!$G$7:$G$206,M$6,'06_Asset_Components'!$AG$7:$AG$206,$A18)+SUMIFS('06_Asset_Components'!$AJ$7:$AJ$206,'06_Asset_Components'!$G$7:$G$206,M$6,'06_Asset_Components'!$AI$7:$AI$206,$A18),IF($B$4="Deferred",SUMIFS('06_Asset_Components'!$AL$7:$AL$206,'06_Asset_Components'!$G$7:$G$206,M$6,'06_Asset_Components'!$AK$7:$AK$206,$A18)+SUMIFS('06_Asset_Components'!$AN$7:$AN$206,'06_Asset_Components'!$G$7:$G$206,M$6,'06_Asset_Components'!$AM$7:$AM$206,$A18)+SUMIFS('06_Asset_Components'!$AP$7:$AP$206,'06_Asset_Components'!$G$7:$G$206,M$6,'06_Asset_Components'!$AO$7:$AO$206,$A18),SUMIFS('06_Asset_Components'!$Z$7:$Z$206,'06_Asset_Components'!$G$7:$G$206,M$6,'06_Asset_Components'!$Y$7:$Y$206,$A18)+SUMIFS('06_Asset_Components'!$AB$7:$AB$206,'06_Asset_Components'!$G$7:$G$206,M$6,'06_Asset_Components'!$AA$7:$AA$206,$A18)+SUMIFS('06_Asset_Components'!$AD$7:$AD$206,'06_Asset_Components'!$G$7:$G$206,M$6,'06_Asset_Components'!$AC$7:$AC$206,$A18)))</f>
        <v>0</v>
      </c>
      <c r="N18" s="17">
        <f>IF($B$4="Accelerated",SUMIFS('06_Asset_Components'!$AF$7:$AF$206,'06_Asset_Components'!$G$7:$G$206,N$6,'06_Asset_Components'!$AE$7:$AE$206,$A18)+SUMIFS('06_Asset_Components'!$AH$7:$AH$206,'06_Asset_Components'!$G$7:$G$206,N$6,'06_Asset_Components'!$AG$7:$AG$206,$A18)+SUMIFS('06_Asset_Components'!$AJ$7:$AJ$206,'06_Asset_Components'!$G$7:$G$206,N$6,'06_Asset_Components'!$AI$7:$AI$206,$A18),IF($B$4="Deferred",SUMIFS('06_Asset_Components'!$AL$7:$AL$206,'06_Asset_Components'!$G$7:$G$206,N$6,'06_Asset_Components'!$AK$7:$AK$206,$A18)+SUMIFS('06_Asset_Components'!$AN$7:$AN$206,'06_Asset_Components'!$G$7:$G$206,N$6,'06_Asset_Components'!$AM$7:$AM$206,$A18)+SUMIFS('06_Asset_Components'!$AP$7:$AP$206,'06_Asset_Components'!$G$7:$G$206,N$6,'06_Asset_Components'!$AO$7:$AO$206,$A18),SUMIFS('06_Asset_Components'!$Z$7:$Z$206,'06_Asset_Components'!$G$7:$G$206,N$6,'06_Asset_Components'!$Y$7:$Y$206,$A18)+SUMIFS('06_Asset_Components'!$AB$7:$AB$206,'06_Asset_Components'!$G$7:$G$206,N$6,'06_Asset_Components'!$AA$7:$AA$206,$A18)+SUMIFS('06_Asset_Components'!$AD$7:$AD$206,'06_Asset_Components'!$G$7:$G$206,N$6,'06_Asset_Components'!$AC$7:$AC$206,$A18)))</f>
        <v>0</v>
      </c>
      <c r="O18" s="17">
        <f>IF($B$4="Accelerated",SUMIFS('06_Asset_Components'!$AF$7:$AF$206,'06_Asset_Components'!$G$7:$G$206,O$6,'06_Asset_Components'!$AE$7:$AE$206,$A18)+SUMIFS('06_Asset_Components'!$AH$7:$AH$206,'06_Asset_Components'!$G$7:$G$206,O$6,'06_Asset_Components'!$AG$7:$AG$206,$A18)+SUMIFS('06_Asset_Components'!$AJ$7:$AJ$206,'06_Asset_Components'!$G$7:$G$206,O$6,'06_Asset_Components'!$AI$7:$AI$206,$A18),IF($B$4="Deferred",SUMIFS('06_Asset_Components'!$AL$7:$AL$206,'06_Asset_Components'!$G$7:$G$206,O$6,'06_Asset_Components'!$AK$7:$AK$206,$A18)+SUMIFS('06_Asset_Components'!$AN$7:$AN$206,'06_Asset_Components'!$G$7:$G$206,O$6,'06_Asset_Components'!$AM$7:$AM$206,$A18)+SUMIFS('06_Asset_Components'!$AP$7:$AP$206,'06_Asset_Components'!$G$7:$G$206,O$6,'06_Asset_Components'!$AO$7:$AO$206,$A18),SUMIFS('06_Asset_Components'!$Z$7:$Z$206,'06_Asset_Components'!$G$7:$G$206,O$6,'06_Asset_Components'!$Y$7:$Y$206,$A18)+SUMIFS('06_Asset_Components'!$AB$7:$AB$206,'06_Asset_Components'!$G$7:$G$206,O$6,'06_Asset_Components'!$AA$7:$AA$206,$A18)+SUMIFS('06_Asset_Components'!$AD$7:$AD$206,'06_Asset_Components'!$G$7:$G$206,O$6,'06_Asset_Components'!$AC$7:$AC$206,$A18)))</f>
        <v>0</v>
      </c>
      <c r="P18" s="17">
        <f t="shared" si="0"/>
        <v>0</v>
      </c>
      <c r="Q18" s="17">
        <f>SUM($P$7:P18)</f>
        <v>0</v>
      </c>
    </row>
    <row r="19" spans="1:17">
      <c r="A19" s="11">
        <f>'01_Setup'!B5+12</f>
        <v>2038</v>
      </c>
      <c r="B19" s="17">
        <f>IF($B$4="Accelerated",SUMIFS('06_Asset_Components'!$AF$7:$AF$206,'06_Asset_Components'!$G$7:$G$206,B$6,'06_Asset_Components'!$AE$7:$AE$206,$A19)+SUMIFS('06_Asset_Components'!$AH$7:$AH$206,'06_Asset_Components'!$G$7:$G$206,B$6,'06_Asset_Components'!$AG$7:$AG$206,$A19)+SUMIFS('06_Asset_Components'!$AJ$7:$AJ$206,'06_Asset_Components'!$G$7:$G$206,B$6,'06_Asset_Components'!$AI$7:$AI$206,$A19),IF($B$4="Deferred",SUMIFS('06_Asset_Components'!$AL$7:$AL$206,'06_Asset_Components'!$G$7:$G$206,B$6,'06_Asset_Components'!$AK$7:$AK$206,$A19)+SUMIFS('06_Asset_Components'!$AN$7:$AN$206,'06_Asset_Components'!$G$7:$G$206,B$6,'06_Asset_Components'!$AM$7:$AM$206,$A19)+SUMIFS('06_Asset_Components'!$AP$7:$AP$206,'06_Asset_Components'!$G$7:$G$206,B$6,'06_Asset_Components'!$AO$7:$AO$206,$A19),SUMIFS('06_Asset_Components'!$Z$7:$Z$206,'06_Asset_Components'!$G$7:$G$206,B$6,'06_Asset_Components'!$Y$7:$Y$206,$A19)+SUMIFS('06_Asset_Components'!$AB$7:$AB$206,'06_Asset_Components'!$G$7:$G$206,B$6,'06_Asset_Components'!$AA$7:$AA$206,$A19)+SUMIFS('06_Asset_Components'!$AD$7:$AD$206,'06_Asset_Components'!$G$7:$G$206,B$6,'06_Asset_Components'!$AC$7:$AC$206,$A19)))</f>
        <v>0</v>
      </c>
      <c r="C19" s="17">
        <f>IF($B$4="Accelerated",SUMIFS('06_Asset_Components'!$AF$7:$AF$206,'06_Asset_Components'!$G$7:$G$206,C$6,'06_Asset_Components'!$AE$7:$AE$206,$A19)+SUMIFS('06_Asset_Components'!$AH$7:$AH$206,'06_Asset_Components'!$G$7:$G$206,C$6,'06_Asset_Components'!$AG$7:$AG$206,$A19)+SUMIFS('06_Asset_Components'!$AJ$7:$AJ$206,'06_Asset_Components'!$G$7:$G$206,C$6,'06_Asset_Components'!$AI$7:$AI$206,$A19),IF($B$4="Deferred",SUMIFS('06_Asset_Components'!$AL$7:$AL$206,'06_Asset_Components'!$G$7:$G$206,C$6,'06_Asset_Components'!$AK$7:$AK$206,$A19)+SUMIFS('06_Asset_Components'!$AN$7:$AN$206,'06_Asset_Components'!$G$7:$G$206,C$6,'06_Asset_Components'!$AM$7:$AM$206,$A19)+SUMIFS('06_Asset_Components'!$AP$7:$AP$206,'06_Asset_Components'!$G$7:$G$206,C$6,'06_Asset_Components'!$AO$7:$AO$206,$A19),SUMIFS('06_Asset_Components'!$Z$7:$Z$206,'06_Asset_Components'!$G$7:$G$206,C$6,'06_Asset_Components'!$Y$7:$Y$206,$A19)+SUMIFS('06_Asset_Components'!$AB$7:$AB$206,'06_Asset_Components'!$G$7:$G$206,C$6,'06_Asset_Components'!$AA$7:$AA$206,$A19)+SUMIFS('06_Asset_Components'!$AD$7:$AD$206,'06_Asset_Components'!$G$7:$G$206,C$6,'06_Asset_Components'!$AC$7:$AC$206,$A19)))</f>
        <v>0</v>
      </c>
      <c r="D19" s="17">
        <f>IF($B$4="Accelerated",SUMIFS('06_Asset_Components'!$AF$7:$AF$206,'06_Asset_Components'!$G$7:$G$206,D$6,'06_Asset_Components'!$AE$7:$AE$206,$A19)+SUMIFS('06_Asset_Components'!$AH$7:$AH$206,'06_Asset_Components'!$G$7:$G$206,D$6,'06_Asset_Components'!$AG$7:$AG$206,$A19)+SUMIFS('06_Asset_Components'!$AJ$7:$AJ$206,'06_Asset_Components'!$G$7:$G$206,D$6,'06_Asset_Components'!$AI$7:$AI$206,$A19),IF($B$4="Deferred",SUMIFS('06_Asset_Components'!$AL$7:$AL$206,'06_Asset_Components'!$G$7:$G$206,D$6,'06_Asset_Components'!$AK$7:$AK$206,$A19)+SUMIFS('06_Asset_Components'!$AN$7:$AN$206,'06_Asset_Components'!$G$7:$G$206,D$6,'06_Asset_Components'!$AM$7:$AM$206,$A19)+SUMIFS('06_Asset_Components'!$AP$7:$AP$206,'06_Asset_Components'!$G$7:$G$206,D$6,'06_Asset_Components'!$AO$7:$AO$206,$A19),SUMIFS('06_Asset_Components'!$Z$7:$Z$206,'06_Asset_Components'!$G$7:$G$206,D$6,'06_Asset_Components'!$Y$7:$Y$206,$A19)+SUMIFS('06_Asset_Components'!$AB$7:$AB$206,'06_Asset_Components'!$G$7:$G$206,D$6,'06_Asset_Components'!$AA$7:$AA$206,$A19)+SUMIFS('06_Asset_Components'!$AD$7:$AD$206,'06_Asset_Components'!$G$7:$G$206,D$6,'06_Asset_Components'!$AC$7:$AC$206,$A19)))</f>
        <v>0</v>
      </c>
      <c r="E19" s="17">
        <f>IF($B$4="Accelerated",SUMIFS('06_Asset_Components'!$AF$7:$AF$206,'06_Asset_Components'!$G$7:$G$206,E$6,'06_Asset_Components'!$AE$7:$AE$206,$A19)+SUMIFS('06_Asset_Components'!$AH$7:$AH$206,'06_Asset_Components'!$G$7:$G$206,E$6,'06_Asset_Components'!$AG$7:$AG$206,$A19)+SUMIFS('06_Asset_Components'!$AJ$7:$AJ$206,'06_Asset_Components'!$G$7:$G$206,E$6,'06_Asset_Components'!$AI$7:$AI$206,$A19),IF($B$4="Deferred",SUMIFS('06_Asset_Components'!$AL$7:$AL$206,'06_Asset_Components'!$G$7:$G$206,E$6,'06_Asset_Components'!$AK$7:$AK$206,$A19)+SUMIFS('06_Asset_Components'!$AN$7:$AN$206,'06_Asset_Components'!$G$7:$G$206,E$6,'06_Asset_Components'!$AM$7:$AM$206,$A19)+SUMIFS('06_Asset_Components'!$AP$7:$AP$206,'06_Asset_Components'!$G$7:$G$206,E$6,'06_Asset_Components'!$AO$7:$AO$206,$A19),SUMIFS('06_Asset_Components'!$Z$7:$Z$206,'06_Asset_Components'!$G$7:$G$206,E$6,'06_Asset_Components'!$Y$7:$Y$206,$A19)+SUMIFS('06_Asset_Components'!$AB$7:$AB$206,'06_Asset_Components'!$G$7:$G$206,E$6,'06_Asset_Components'!$AA$7:$AA$206,$A19)+SUMIFS('06_Asset_Components'!$AD$7:$AD$206,'06_Asset_Components'!$G$7:$G$206,E$6,'06_Asset_Components'!$AC$7:$AC$206,$A19)))</f>
        <v>0</v>
      </c>
      <c r="F19" s="17">
        <f>IF($B$4="Accelerated",SUMIFS('06_Asset_Components'!$AF$7:$AF$206,'06_Asset_Components'!$G$7:$G$206,F$6,'06_Asset_Components'!$AE$7:$AE$206,$A19)+SUMIFS('06_Asset_Components'!$AH$7:$AH$206,'06_Asset_Components'!$G$7:$G$206,F$6,'06_Asset_Components'!$AG$7:$AG$206,$A19)+SUMIFS('06_Asset_Components'!$AJ$7:$AJ$206,'06_Asset_Components'!$G$7:$G$206,F$6,'06_Asset_Components'!$AI$7:$AI$206,$A19),IF($B$4="Deferred",SUMIFS('06_Asset_Components'!$AL$7:$AL$206,'06_Asset_Components'!$G$7:$G$206,F$6,'06_Asset_Components'!$AK$7:$AK$206,$A19)+SUMIFS('06_Asset_Components'!$AN$7:$AN$206,'06_Asset_Components'!$G$7:$G$206,F$6,'06_Asset_Components'!$AM$7:$AM$206,$A19)+SUMIFS('06_Asset_Components'!$AP$7:$AP$206,'06_Asset_Components'!$G$7:$G$206,F$6,'06_Asset_Components'!$AO$7:$AO$206,$A19),SUMIFS('06_Asset_Components'!$Z$7:$Z$206,'06_Asset_Components'!$G$7:$G$206,F$6,'06_Asset_Components'!$Y$7:$Y$206,$A19)+SUMIFS('06_Asset_Components'!$AB$7:$AB$206,'06_Asset_Components'!$G$7:$G$206,F$6,'06_Asset_Components'!$AA$7:$AA$206,$A19)+SUMIFS('06_Asset_Components'!$AD$7:$AD$206,'06_Asset_Components'!$G$7:$G$206,F$6,'06_Asset_Components'!$AC$7:$AC$206,$A19)))</f>
        <v>0</v>
      </c>
      <c r="G19" s="17">
        <f>IF($B$4="Accelerated",SUMIFS('06_Asset_Components'!$AF$7:$AF$206,'06_Asset_Components'!$G$7:$G$206,G$6,'06_Asset_Components'!$AE$7:$AE$206,$A19)+SUMIFS('06_Asset_Components'!$AH$7:$AH$206,'06_Asset_Components'!$G$7:$G$206,G$6,'06_Asset_Components'!$AG$7:$AG$206,$A19)+SUMIFS('06_Asset_Components'!$AJ$7:$AJ$206,'06_Asset_Components'!$G$7:$G$206,G$6,'06_Asset_Components'!$AI$7:$AI$206,$A19),IF($B$4="Deferred",SUMIFS('06_Asset_Components'!$AL$7:$AL$206,'06_Asset_Components'!$G$7:$G$206,G$6,'06_Asset_Components'!$AK$7:$AK$206,$A19)+SUMIFS('06_Asset_Components'!$AN$7:$AN$206,'06_Asset_Components'!$G$7:$G$206,G$6,'06_Asset_Components'!$AM$7:$AM$206,$A19)+SUMIFS('06_Asset_Components'!$AP$7:$AP$206,'06_Asset_Components'!$G$7:$G$206,G$6,'06_Asset_Components'!$AO$7:$AO$206,$A19),SUMIFS('06_Asset_Components'!$Z$7:$Z$206,'06_Asset_Components'!$G$7:$G$206,G$6,'06_Asset_Components'!$Y$7:$Y$206,$A19)+SUMIFS('06_Asset_Components'!$AB$7:$AB$206,'06_Asset_Components'!$G$7:$G$206,G$6,'06_Asset_Components'!$AA$7:$AA$206,$A19)+SUMIFS('06_Asset_Components'!$AD$7:$AD$206,'06_Asset_Components'!$G$7:$G$206,G$6,'06_Asset_Components'!$AC$7:$AC$206,$A19)))</f>
        <v>0</v>
      </c>
      <c r="H19" s="17">
        <f>IF($B$4="Accelerated",SUMIFS('06_Asset_Components'!$AF$7:$AF$206,'06_Asset_Components'!$G$7:$G$206,H$6,'06_Asset_Components'!$AE$7:$AE$206,$A19)+SUMIFS('06_Asset_Components'!$AH$7:$AH$206,'06_Asset_Components'!$G$7:$G$206,H$6,'06_Asset_Components'!$AG$7:$AG$206,$A19)+SUMIFS('06_Asset_Components'!$AJ$7:$AJ$206,'06_Asset_Components'!$G$7:$G$206,H$6,'06_Asset_Components'!$AI$7:$AI$206,$A19),IF($B$4="Deferred",SUMIFS('06_Asset_Components'!$AL$7:$AL$206,'06_Asset_Components'!$G$7:$G$206,H$6,'06_Asset_Components'!$AK$7:$AK$206,$A19)+SUMIFS('06_Asset_Components'!$AN$7:$AN$206,'06_Asset_Components'!$G$7:$G$206,H$6,'06_Asset_Components'!$AM$7:$AM$206,$A19)+SUMIFS('06_Asset_Components'!$AP$7:$AP$206,'06_Asset_Components'!$G$7:$G$206,H$6,'06_Asset_Components'!$AO$7:$AO$206,$A19),SUMIFS('06_Asset_Components'!$Z$7:$Z$206,'06_Asset_Components'!$G$7:$G$206,H$6,'06_Asset_Components'!$Y$7:$Y$206,$A19)+SUMIFS('06_Asset_Components'!$AB$7:$AB$206,'06_Asset_Components'!$G$7:$G$206,H$6,'06_Asset_Components'!$AA$7:$AA$206,$A19)+SUMIFS('06_Asset_Components'!$AD$7:$AD$206,'06_Asset_Components'!$G$7:$G$206,H$6,'06_Asset_Components'!$AC$7:$AC$206,$A19)))</f>
        <v>0</v>
      </c>
      <c r="I19" s="17">
        <f>IF($B$4="Accelerated",SUMIFS('06_Asset_Components'!$AF$7:$AF$206,'06_Asset_Components'!$G$7:$G$206,I$6,'06_Asset_Components'!$AE$7:$AE$206,$A19)+SUMIFS('06_Asset_Components'!$AH$7:$AH$206,'06_Asset_Components'!$G$7:$G$206,I$6,'06_Asset_Components'!$AG$7:$AG$206,$A19)+SUMIFS('06_Asset_Components'!$AJ$7:$AJ$206,'06_Asset_Components'!$G$7:$G$206,I$6,'06_Asset_Components'!$AI$7:$AI$206,$A19),IF($B$4="Deferred",SUMIFS('06_Asset_Components'!$AL$7:$AL$206,'06_Asset_Components'!$G$7:$G$206,I$6,'06_Asset_Components'!$AK$7:$AK$206,$A19)+SUMIFS('06_Asset_Components'!$AN$7:$AN$206,'06_Asset_Components'!$G$7:$G$206,I$6,'06_Asset_Components'!$AM$7:$AM$206,$A19)+SUMIFS('06_Asset_Components'!$AP$7:$AP$206,'06_Asset_Components'!$G$7:$G$206,I$6,'06_Asset_Components'!$AO$7:$AO$206,$A19),SUMIFS('06_Asset_Components'!$Z$7:$Z$206,'06_Asset_Components'!$G$7:$G$206,I$6,'06_Asset_Components'!$Y$7:$Y$206,$A19)+SUMIFS('06_Asset_Components'!$AB$7:$AB$206,'06_Asset_Components'!$G$7:$G$206,I$6,'06_Asset_Components'!$AA$7:$AA$206,$A19)+SUMIFS('06_Asset_Components'!$AD$7:$AD$206,'06_Asset_Components'!$G$7:$G$206,I$6,'06_Asset_Components'!$AC$7:$AC$206,$A19)))</f>
        <v>0</v>
      </c>
      <c r="J19" s="17">
        <f>IF($B$4="Accelerated",SUMIFS('06_Asset_Components'!$AF$7:$AF$206,'06_Asset_Components'!$G$7:$G$206,J$6,'06_Asset_Components'!$AE$7:$AE$206,$A19)+SUMIFS('06_Asset_Components'!$AH$7:$AH$206,'06_Asset_Components'!$G$7:$G$206,J$6,'06_Asset_Components'!$AG$7:$AG$206,$A19)+SUMIFS('06_Asset_Components'!$AJ$7:$AJ$206,'06_Asset_Components'!$G$7:$G$206,J$6,'06_Asset_Components'!$AI$7:$AI$206,$A19),IF($B$4="Deferred",SUMIFS('06_Asset_Components'!$AL$7:$AL$206,'06_Asset_Components'!$G$7:$G$206,J$6,'06_Asset_Components'!$AK$7:$AK$206,$A19)+SUMIFS('06_Asset_Components'!$AN$7:$AN$206,'06_Asset_Components'!$G$7:$G$206,J$6,'06_Asset_Components'!$AM$7:$AM$206,$A19)+SUMIFS('06_Asset_Components'!$AP$7:$AP$206,'06_Asset_Components'!$G$7:$G$206,J$6,'06_Asset_Components'!$AO$7:$AO$206,$A19),SUMIFS('06_Asset_Components'!$Z$7:$Z$206,'06_Asset_Components'!$G$7:$G$206,J$6,'06_Asset_Components'!$Y$7:$Y$206,$A19)+SUMIFS('06_Asset_Components'!$AB$7:$AB$206,'06_Asset_Components'!$G$7:$G$206,J$6,'06_Asset_Components'!$AA$7:$AA$206,$A19)+SUMIFS('06_Asset_Components'!$AD$7:$AD$206,'06_Asset_Components'!$G$7:$G$206,J$6,'06_Asset_Components'!$AC$7:$AC$206,$A19)))</f>
        <v>0</v>
      </c>
      <c r="K19" s="17">
        <f>IF($B$4="Accelerated",SUMIFS('06_Asset_Components'!$AF$7:$AF$206,'06_Asset_Components'!$G$7:$G$206,K$6,'06_Asset_Components'!$AE$7:$AE$206,$A19)+SUMIFS('06_Asset_Components'!$AH$7:$AH$206,'06_Asset_Components'!$G$7:$G$206,K$6,'06_Asset_Components'!$AG$7:$AG$206,$A19)+SUMIFS('06_Asset_Components'!$AJ$7:$AJ$206,'06_Asset_Components'!$G$7:$G$206,K$6,'06_Asset_Components'!$AI$7:$AI$206,$A19),IF($B$4="Deferred",SUMIFS('06_Asset_Components'!$AL$7:$AL$206,'06_Asset_Components'!$G$7:$G$206,K$6,'06_Asset_Components'!$AK$7:$AK$206,$A19)+SUMIFS('06_Asset_Components'!$AN$7:$AN$206,'06_Asset_Components'!$G$7:$G$206,K$6,'06_Asset_Components'!$AM$7:$AM$206,$A19)+SUMIFS('06_Asset_Components'!$AP$7:$AP$206,'06_Asset_Components'!$G$7:$G$206,K$6,'06_Asset_Components'!$AO$7:$AO$206,$A19),SUMIFS('06_Asset_Components'!$Z$7:$Z$206,'06_Asset_Components'!$G$7:$G$206,K$6,'06_Asset_Components'!$Y$7:$Y$206,$A19)+SUMIFS('06_Asset_Components'!$AB$7:$AB$206,'06_Asset_Components'!$G$7:$G$206,K$6,'06_Asset_Components'!$AA$7:$AA$206,$A19)+SUMIFS('06_Asset_Components'!$AD$7:$AD$206,'06_Asset_Components'!$G$7:$G$206,K$6,'06_Asset_Components'!$AC$7:$AC$206,$A19)))</f>
        <v>0</v>
      </c>
      <c r="L19" s="17">
        <f>IF($B$4="Accelerated",SUMIFS('06_Asset_Components'!$AF$7:$AF$206,'06_Asset_Components'!$G$7:$G$206,L$6,'06_Asset_Components'!$AE$7:$AE$206,$A19)+SUMIFS('06_Asset_Components'!$AH$7:$AH$206,'06_Asset_Components'!$G$7:$G$206,L$6,'06_Asset_Components'!$AG$7:$AG$206,$A19)+SUMIFS('06_Asset_Components'!$AJ$7:$AJ$206,'06_Asset_Components'!$G$7:$G$206,L$6,'06_Asset_Components'!$AI$7:$AI$206,$A19),IF($B$4="Deferred",SUMIFS('06_Asset_Components'!$AL$7:$AL$206,'06_Asset_Components'!$G$7:$G$206,L$6,'06_Asset_Components'!$AK$7:$AK$206,$A19)+SUMIFS('06_Asset_Components'!$AN$7:$AN$206,'06_Asset_Components'!$G$7:$G$206,L$6,'06_Asset_Components'!$AM$7:$AM$206,$A19)+SUMIFS('06_Asset_Components'!$AP$7:$AP$206,'06_Asset_Components'!$G$7:$G$206,L$6,'06_Asset_Components'!$AO$7:$AO$206,$A19),SUMIFS('06_Asset_Components'!$Z$7:$Z$206,'06_Asset_Components'!$G$7:$G$206,L$6,'06_Asset_Components'!$Y$7:$Y$206,$A19)+SUMIFS('06_Asset_Components'!$AB$7:$AB$206,'06_Asset_Components'!$G$7:$G$206,L$6,'06_Asset_Components'!$AA$7:$AA$206,$A19)+SUMIFS('06_Asset_Components'!$AD$7:$AD$206,'06_Asset_Components'!$G$7:$G$206,L$6,'06_Asset_Components'!$AC$7:$AC$206,$A19)))</f>
        <v>0</v>
      </c>
      <c r="M19" s="17">
        <f>IF($B$4="Accelerated",SUMIFS('06_Asset_Components'!$AF$7:$AF$206,'06_Asset_Components'!$G$7:$G$206,M$6,'06_Asset_Components'!$AE$7:$AE$206,$A19)+SUMIFS('06_Asset_Components'!$AH$7:$AH$206,'06_Asset_Components'!$G$7:$G$206,M$6,'06_Asset_Components'!$AG$7:$AG$206,$A19)+SUMIFS('06_Asset_Components'!$AJ$7:$AJ$206,'06_Asset_Components'!$G$7:$G$206,M$6,'06_Asset_Components'!$AI$7:$AI$206,$A19),IF($B$4="Deferred",SUMIFS('06_Asset_Components'!$AL$7:$AL$206,'06_Asset_Components'!$G$7:$G$206,M$6,'06_Asset_Components'!$AK$7:$AK$206,$A19)+SUMIFS('06_Asset_Components'!$AN$7:$AN$206,'06_Asset_Components'!$G$7:$G$206,M$6,'06_Asset_Components'!$AM$7:$AM$206,$A19)+SUMIFS('06_Asset_Components'!$AP$7:$AP$206,'06_Asset_Components'!$G$7:$G$206,M$6,'06_Asset_Components'!$AO$7:$AO$206,$A19),SUMIFS('06_Asset_Components'!$Z$7:$Z$206,'06_Asset_Components'!$G$7:$G$206,M$6,'06_Asset_Components'!$Y$7:$Y$206,$A19)+SUMIFS('06_Asset_Components'!$AB$7:$AB$206,'06_Asset_Components'!$G$7:$G$206,M$6,'06_Asset_Components'!$AA$7:$AA$206,$A19)+SUMIFS('06_Asset_Components'!$AD$7:$AD$206,'06_Asset_Components'!$G$7:$G$206,M$6,'06_Asset_Components'!$AC$7:$AC$206,$A19)))</f>
        <v>0</v>
      </c>
      <c r="N19" s="17">
        <f>IF($B$4="Accelerated",SUMIFS('06_Asset_Components'!$AF$7:$AF$206,'06_Asset_Components'!$G$7:$G$206,N$6,'06_Asset_Components'!$AE$7:$AE$206,$A19)+SUMIFS('06_Asset_Components'!$AH$7:$AH$206,'06_Asset_Components'!$G$7:$G$206,N$6,'06_Asset_Components'!$AG$7:$AG$206,$A19)+SUMIFS('06_Asset_Components'!$AJ$7:$AJ$206,'06_Asset_Components'!$G$7:$G$206,N$6,'06_Asset_Components'!$AI$7:$AI$206,$A19),IF($B$4="Deferred",SUMIFS('06_Asset_Components'!$AL$7:$AL$206,'06_Asset_Components'!$G$7:$G$206,N$6,'06_Asset_Components'!$AK$7:$AK$206,$A19)+SUMIFS('06_Asset_Components'!$AN$7:$AN$206,'06_Asset_Components'!$G$7:$G$206,N$6,'06_Asset_Components'!$AM$7:$AM$206,$A19)+SUMIFS('06_Asset_Components'!$AP$7:$AP$206,'06_Asset_Components'!$G$7:$G$206,N$6,'06_Asset_Components'!$AO$7:$AO$206,$A19),SUMIFS('06_Asset_Components'!$Z$7:$Z$206,'06_Asset_Components'!$G$7:$G$206,N$6,'06_Asset_Components'!$Y$7:$Y$206,$A19)+SUMIFS('06_Asset_Components'!$AB$7:$AB$206,'06_Asset_Components'!$G$7:$G$206,N$6,'06_Asset_Components'!$AA$7:$AA$206,$A19)+SUMIFS('06_Asset_Components'!$AD$7:$AD$206,'06_Asset_Components'!$G$7:$G$206,N$6,'06_Asset_Components'!$AC$7:$AC$206,$A19)))</f>
        <v>0</v>
      </c>
      <c r="O19" s="17">
        <f>IF($B$4="Accelerated",SUMIFS('06_Asset_Components'!$AF$7:$AF$206,'06_Asset_Components'!$G$7:$G$206,O$6,'06_Asset_Components'!$AE$7:$AE$206,$A19)+SUMIFS('06_Asset_Components'!$AH$7:$AH$206,'06_Asset_Components'!$G$7:$G$206,O$6,'06_Asset_Components'!$AG$7:$AG$206,$A19)+SUMIFS('06_Asset_Components'!$AJ$7:$AJ$206,'06_Asset_Components'!$G$7:$G$206,O$6,'06_Asset_Components'!$AI$7:$AI$206,$A19),IF($B$4="Deferred",SUMIFS('06_Asset_Components'!$AL$7:$AL$206,'06_Asset_Components'!$G$7:$G$206,O$6,'06_Asset_Components'!$AK$7:$AK$206,$A19)+SUMIFS('06_Asset_Components'!$AN$7:$AN$206,'06_Asset_Components'!$G$7:$G$206,O$6,'06_Asset_Components'!$AM$7:$AM$206,$A19)+SUMIFS('06_Asset_Components'!$AP$7:$AP$206,'06_Asset_Components'!$G$7:$G$206,O$6,'06_Asset_Components'!$AO$7:$AO$206,$A19),SUMIFS('06_Asset_Components'!$Z$7:$Z$206,'06_Asset_Components'!$G$7:$G$206,O$6,'06_Asset_Components'!$Y$7:$Y$206,$A19)+SUMIFS('06_Asset_Components'!$AB$7:$AB$206,'06_Asset_Components'!$G$7:$G$206,O$6,'06_Asset_Components'!$AA$7:$AA$206,$A19)+SUMIFS('06_Asset_Components'!$AD$7:$AD$206,'06_Asset_Components'!$G$7:$G$206,O$6,'06_Asset_Components'!$AC$7:$AC$206,$A19)))</f>
        <v>0</v>
      </c>
      <c r="P19" s="17">
        <f t="shared" si="0"/>
        <v>0</v>
      </c>
      <c r="Q19" s="17">
        <f>SUM($P$7:P19)</f>
        <v>0</v>
      </c>
    </row>
    <row r="20" spans="1:17">
      <c r="A20" s="11">
        <f>'01_Setup'!B5+13</f>
        <v>2039</v>
      </c>
      <c r="B20" s="17">
        <f>IF($B$4="Accelerated",SUMIFS('06_Asset_Components'!$AF$7:$AF$206,'06_Asset_Components'!$G$7:$G$206,B$6,'06_Asset_Components'!$AE$7:$AE$206,$A20)+SUMIFS('06_Asset_Components'!$AH$7:$AH$206,'06_Asset_Components'!$G$7:$G$206,B$6,'06_Asset_Components'!$AG$7:$AG$206,$A20)+SUMIFS('06_Asset_Components'!$AJ$7:$AJ$206,'06_Asset_Components'!$G$7:$G$206,B$6,'06_Asset_Components'!$AI$7:$AI$206,$A20),IF($B$4="Deferred",SUMIFS('06_Asset_Components'!$AL$7:$AL$206,'06_Asset_Components'!$G$7:$G$206,B$6,'06_Asset_Components'!$AK$7:$AK$206,$A20)+SUMIFS('06_Asset_Components'!$AN$7:$AN$206,'06_Asset_Components'!$G$7:$G$206,B$6,'06_Asset_Components'!$AM$7:$AM$206,$A20)+SUMIFS('06_Asset_Components'!$AP$7:$AP$206,'06_Asset_Components'!$G$7:$G$206,B$6,'06_Asset_Components'!$AO$7:$AO$206,$A20),SUMIFS('06_Asset_Components'!$Z$7:$Z$206,'06_Asset_Components'!$G$7:$G$206,B$6,'06_Asset_Components'!$Y$7:$Y$206,$A20)+SUMIFS('06_Asset_Components'!$AB$7:$AB$206,'06_Asset_Components'!$G$7:$G$206,B$6,'06_Asset_Components'!$AA$7:$AA$206,$A20)+SUMIFS('06_Asset_Components'!$AD$7:$AD$206,'06_Asset_Components'!$G$7:$G$206,B$6,'06_Asset_Components'!$AC$7:$AC$206,$A20)))</f>
        <v>0</v>
      </c>
      <c r="C20" s="17">
        <f>IF($B$4="Accelerated",SUMIFS('06_Asset_Components'!$AF$7:$AF$206,'06_Asset_Components'!$G$7:$G$206,C$6,'06_Asset_Components'!$AE$7:$AE$206,$A20)+SUMIFS('06_Asset_Components'!$AH$7:$AH$206,'06_Asset_Components'!$G$7:$G$206,C$6,'06_Asset_Components'!$AG$7:$AG$206,$A20)+SUMIFS('06_Asset_Components'!$AJ$7:$AJ$206,'06_Asset_Components'!$G$7:$G$206,C$6,'06_Asset_Components'!$AI$7:$AI$206,$A20),IF($B$4="Deferred",SUMIFS('06_Asset_Components'!$AL$7:$AL$206,'06_Asset_Components'!$G$7:$G$206,C$6,'06_Asset_Components'!$AK$7:$AK$206,$A20)+SUMIFS('06_Asset_Components'!$AN$7:$AN$206,'06_Asset_Components'!$G$7:$G$206,C$6,'06_Asset_Components'!$AM$7:$AM$206,$A20)+SUMIFS('06_Asset_Components'!$AP$7:$AP$206,'06_Asset_Components'!$G$7:$G$206,C$6,'06_Asset_Components'!$AO$7:$AO$206,$A20),SUMIFS('06_Asset_Components'!$Z$7:$Z$206,'06_Asset_Components'!$G$7:$G$206,C$6,'06_Asset_Components'!$Y$7:$Y$206,$A20)+SUMIFS('06_Asset_Components'!$AB$7:$AB$206,'06_Asset_Components'!$G$7:$G$206,C$6,'06_Asset_Components'!$AA$7:$AA$206,$A20)+SUMIFS('06_Asset_Components'!$AD$7:$AD$206,'06_Asset_Components'!$G$7:$G$206,C$6,'06_Asset_Components'!$AC$7:$AC$206,$A20)))</f>
        <v>0</v>
      </c>
      <c r="D20" s="17">
        <f>IF($B$4="Accelerated",SUMIFS('06_Asset_Components'!$AF$7:$AF$206,'06_Asset_Components'!$G$7:$G$206,D$6,'06_Asset_Components'!$AE$7:$AE$206,$A20)+SUMIFS('06_Asset_Components'!$AH$7:$AH$206,'06_Asset_Components'!$G$7:$G$206,D$6,'06_Asset_Components'!$AG$7:$AG$206,$A20)+SUMIFS('06_Asset_Components'!$AJ$7:$AJ$206,'06_Asset_Components'!$G$7:$G$206,D$6,'06_Asset_Components'!$AI$7:$AI$206,$A20),IF($B$4="Deferred",SUMIFS('06_Asset_Components'!$AL$7:$AL$206,'06_Asset_Components'!$G$7:$G$206,D$6,'06_Asset_Components'!$AK$7:$AK$206,$A20)+SUMIFS('06_Asset_Components'!$AN$7:$AN$206,'06_Asset_Components'!$G$7:$G$206,D$6,'06_Asset_Components'!$AM$7:$AM$206,$A20)+SUMIFS('06_Asset_Components'!$AP$7:$AP$206,'06_Asset_Components'!$G$7:$G$206,D$6,'06_Asset_Components'!$AO$7:$AO$206,$A20),SUMIFS('06_Asset_Components'!$Z$7:$Z$206,'06_Asset_Components'!$G$7:$G$206,D$6,'06_Asset_Components'!$Y$7:$Y$206,$A20)+SUMIFS('06_Asset_Components'!$AB$7:$AB$206,'06_Asset_Components'!$G$7:$G$206,D$6,'06_Asset_Components'!$AA$7:$AA$206,$A20)+SUMIFS('06_Asset_Components'!$AD$7:$AD$206,'06_Asset_Components'!$G$7:$G$206,D$6,'06_Asset_Components'!$AC$7:$AC$206,$A20)))</f>
        <v>0</v>
      </c>
      <c r="E20" s="17">
        <f>IF($B$4="Accelerated",SUMIFS('06_Asset_Components'!$AF$7:$AF$206,'06_Asset_Components'!$G$7:$G$206,E$6,'06_Asset_Components'!$AE$7:$AE$206,$A20)+SUMIFS('06_Asset_Components'!$AH$7:$AH$206,'06_Asset_Components'!$G$7:$G$206,E$6,'06_Asset_Components'!$AG$7:$AG$206,$A20)+SUMIFS('06_Asset_Components'!$AJ$7:$AJ$206,'06_Asset_Components'!$G$7:$G$206,E$6,'06_Asset_Components'!$AI$7:$AI$206,$A20),IF($B$4="Deferred",SUMIFS('06_Asset_Components'!$AL$7:$AL$206,'06_Asset_Components'!$G$7:$G$206,E$6,'06_Asset_Components'!$AK$7:$AK$206,$A20)+SUMIFS('06_Asset_Components'!$AN$7:$AN$206,'06_Asset_Components'!$G$7:$G$206,E$6,'06_Asset_Components'!$AM$7:$AM$206,$A20)+SUMIFS('06_Asset_Components'!$AP$7:$AP$206,'06_Asset_Components'!$G$7:$G$206,E$6,'06_Asset_Components'!$AO$7:$AO$206,$A20),SUMIFS('06_Asset_Components'!$Z$7:$Z$206,'06_Asset_Components'!$G$7:$G$206,E$6,'06_Asset_Components'!$Y$7:$Y$206,$A20)+SUMIFS('06_Asset_Components'!$AB$7:$AB$206,'06_Asset_Components'!$G$7:$G$206,E$6,'06_Asset_Components'!$AA$7:$AA$206,$A20)+SUMIFS('06_Asset_Components'!$AD$7:$AD$206,'06_Asset_Components'!$G$7:$G$206,E$6,'06_Asset_Components'!$AC$7:$AC$206,$A20)))</f>
        <v>0</v>
      </c>
      <c r="F20" s="17">
        <f>IF($B$4="Accelerated",SUMIFS('06_Asset_Components'!$AF$7:$AF$206,'06_Asset_Components'!$G$7:$G$206,F$6,'06_Asset_Components'!$AE$7:$AE$206,$A20)+SUMIFS('06_Asset_Components'!$AH$7:$AH$206,'06_Asset_Components'!$G$7:$G$206,F$6,'06_Asset_Components'!$AG$7:$AG$206,$A20)+SUMIFS('06_Asset_Components'!$AJ$7:$AJ$206,'06_Asset_Components'!$G$7:$G$206,F$6,'06_Asset_Components'!$AI$7:$AI$206,$A20),IF($B$4="Deferred",SUMIFS('06_Asset_Components'!$AL$7:$AL$206,'06_Asset_Components'!$G$7:$G$206,F$6,'06_Asset_Components'!$AK$7:$AK$206,$A20)+SUMIFS('06_Asset_Components'!$AN$7:$AN$206,'06_Asset_Components'!$G$7:$G$206,F$6,'06_Asset_Components'!$AM$7:$AM$206,$A20)+SUMIFS('06_Asset_Components'!$AP$7:$AP$206,'06_Asset_Components'!$G$7:$G$206,F$6,'06_Asset_Components'!$AO$7:$AO$206,$A20),SUMIFS('06_Asset_Components'!$Z$7:$Z$206,'06_Asset_Components'!$G$7:$G$206,F$6,'06_Asset_Components'!$Y$7:$Y$206,$A20)+SUMIFS('06_Asset_Components'!$AB$7:$AB$206,'06_Asset_Components'!$G$7:$G$206,F$6,'06_Asset_Components'!$AA$7:$AA$206,$A20)+SUMIFS('06_Asset_Components'!$AD$7:$AD$206,'06_Asset_Components'!$G$7:$G$206,F$6,'06_Asset_Components'!$AC$7:$AC$206,$A20)))</f>
        <v>0</v>
      </c>
      <c r="G20" s="17">
        <f>IF($B$4="Accelerated",SUMIFS('06_Asset_Components'!$AF$7:$AF$206,'06_Asset_Components'!$G$7:$G$206,G$6,'06_Asset_Components'!$AE$7:$AE$206,$A20)+SUMIFS('06_Asset_Components'!$AH$7:$AH$206,'06_Asset_Components'!$G$7:$G$206,G$6,'06_Asset_Components'!$AG$7:$AG$206,$A20)+SUMIFS('06_Asset_Components'!$AJ$7:$AJ$206,'06_Asset_Components'!$G$7:$G$206,G$6,'06_Asset_Components'!$AI$7:$AI$206,$A20),IF($B$4="Deferred",SUMIFS('06_Asset_Components'!$AL$7:$AL$206,'06_Asset_Components'!$G$7:$G$206,G$6,'06_Asset_Components'!$AK$7:$AK$206,$A20)+SUMIFS('06_Asset_Components'!$AN$7:$AN$206,'06_Asset_Components'!$G$7:$G$206,G$6,'06_Asset_Components'!$AM$7:$AM$206,$A20)+SUMIFS('06_Asset_Components'!$AP$7:$AP$206,'06_Asset_Components'!$G$7:$G$206,G$6,'06_Asset_Components'!$AO$7:$AO$206,$A20),SUMIFS('06_Asset_Components'!$Z$7:$Z$206,'06_Asset_Components'!$G$7:$G$206,G$6,'06_Asset_Components'!$Y$7:$Y$206,$A20)+SUMIFS('06_Asset_Components'!$AB$7:$AB$206,'06_Asset_Components'!$G$7:$G$206,G$6,'06_Asset_Components'!$AA$7:$AA$206,$A20)+SUMIFS('06_Asset_Components'!$AD$7:$AD$206,'06_Asset_Components'!$G$7:$G$206,G$6,'06_Asset_Components'!$AC$7:$AC$206,$A20)))</f>
        <v>0</v>
      </c>
      <c r="H20" s="17">
        <f>IF($B$4="Accelerated",SUMIFS('06_Asset_Components'!$AF$7:$AF$206,'06_Asset_Components'!$G$7:$G$206,H$6,'06_Asset_Components'!$AE$7:$AE$206,$A20)+SUMIFS('06_Asset_Components'!$AH$7:$AH$206,'06_Asset_Components'!$G$7:$G$206,H$6,'06_Asset_Components'!$AG$7:$AG$206,$A20)+SUMIFS('06_Asset_Components'!$AJ$7:$AJ$206,'06_Asset_Components'!$G$7:$G$206,H$6,'06_Asset_Components'!$AI$7:$AI$206,$A20),IF($B$4="Deferred",SUMIFS('06_Asset_Components'!$AL$7:$AL$206,'06_Asset_Components'!$G$7:$G$206,H$6,'06_Asset_Components'!$AK$7:$AK$206,$A20)+SUMIFS('06_Asset_Components'!$AN$7:$AN$206,'06_Asset_Components'!$G$7:$G$206,H$6,'06_Asset_Components'!$AM$7:$AM$206,$A20)+SUMIFS('06_Asset_Components'!$AP$7:$AP$206,'06_Asset_Components'!$G$7:$G$206,H$6,'06_Asset_Components'!$AO$7:$AO$206,$A20),SUMIFS('06_Asset_Components'!$Z$7:$Z$206,'06_Asset_Components'!$G$7:$G$206,H$6,'06_Asset_Components'!$Y$7:$Y$206,$A20)+SUMIFS('06_Asset_Components'!$AB$7:$AB$206,'06_Asset_Components'!$G$7:$G$206,H$6,'06_Asset_Components'!$AA$7:$AA$206,$A20)+SUMIFS('06_Asset_Components'!$AD$7:$AD$206,'06_Asset_Components'!$G$7:$G$206,H$6,'06_Asset_Components'!$AC$7:$AC$206,$A20)))</f>
        <v>0</v>
      </c>
      <c r="I20" s="17">
        <f>IF($B$4="Accelerated",SUMIFS('06_Asset_Components'!$AF$7:$AF$206,'06_Asset_Components'!$G$7:$G$206,I$6,'06_Asset_Components'!$AE$7:$AE$206,$A20)+SUMIFS('06_Asset_Components'!$AH$7:$AH$206,'06_Asset_Components'!$G$7:$G$206,I$6,'06_Asset_Components'!$AG$7:$AG$206,$A20)+SUMIFS('06_Asset_Components'!$AJ$7:$AJ$206,'06_Asset_Components'!$G$7:$G$206,I$6,'06_Asset_Components'!$AI$7:$AI$206,$A20),IF($B$4="Deferred",SUMIFS('06_Asset_Components'!$AL$7:$AL$206,'06_Asset_Components'!$G$7:$G$206,I$6,'06_Asset_Components'!$AK$7:$AK$206,$A20)+SUMIFS('06_Asset_Components'!$AN$7:$AN$206,'06_Asset_Components'!$G$7:$G$206,I$6,'06_Asset_Components'!$AM$7:$AM$206,$A20)+SUMIFS('06_Asset_Components'!$AP$7:$AP$206,'06_Asset_Components'!$G$7:$G$206,I$6,'06_Asset_Components'!$AO$7:$AO$206,$A20),SUMIFS('06_Asset_Components'!$Z$7:$Z$206,'06_Asset_Components'!$G$7:$G$206,I$6,'06_Asset_Components'!$Y$7:$Y$206,$A20)+SUMIFS('06_Asset_Components'!$AB$7:$AB$206,'06_Asset_Components'!$G$7:$G$206,I$6,'06_Asset_Components'!$AA$7:$AA$206,$A20)+SUMIFS('06_Asset_Components'!$AD$7:$AD$206,'06_Asset_Components'!$G$7:$G$206,I$6,'06_Asset_Components'!$AC$7:$AC$206,$A20)))</f>
        <v>0</v>
      </c>
      <c r="J20" s="17">
        <f>IF($B$4="Accelerated",SUMIFS('06_Asset_Components'!$AF$7:$AF$206,'06_Asset_Components'!$G$7:$G$206,J$6,'06_Asset_Components'!$AE$7:$AE$206,$A20)+SUMIFS('06_Asset_Components'!$AH$7:$AH$206,'06_Asset_Components'!$G$7:$G$206,J$6,'06_Asset_Components'!$AG$7:$AG$206,$A20)+SUMIFS('06_Asset_Components'!$AJ$7:$AJ$206,'06_Asset_Components'!$G$7:$G$206,J$6,'06_Asset_Components'!$AI$7:$AI$206,$A20),IF($B$4="Deferred",SUMIFS('06_Asset_Components'!$AL$7:$AL$206,'06_Asset_Components'!$G$7:$G$206,J$6,'06_Asset_Components'!$AK$7:$AK$206,$A20)+SUMIFS('06_Asset_Components'!$AN$7:$AN$206,'06_Asset_Components'!$G$7:$G$206,J$6,'06_Asset_Components'!$AM$7:$AM$206,$A20)+SUMIFS('06_Asset_Components'!$AP$7:$AP$206,'06_Asset_Components'!$G$7:$G$206,J$6,'06_Asset_Components'!$AO$7:$AO$206,$A20),SUMIFS('06_Asset_Components'!$Z$7:$Z$206,'06_Asset_Components'!$G$7:$G$206,J$6,'06_Asset_Components'!$Y$7:$Y$206,$A20)+SUMIFS('06_Asset_Components'!$AB$7:$AB$206,'06_Asset_Components'!$G$7:$G$206,J$6,'06_Asset_Components'!$AA$7:$AA$206,$A20)+SUMIFS('06_Asset_Components'!$AD$7:$AD$206,'06_Asset_Components'!$G$7:$G$206,J$6,'06_Asset_Components'!$AC$7:$AC$206,$A20)))</f>
        <v>0</v>
      </c>
      <c r="K20" s="17">
        <f>IF($B$4="Accelerated",SUMIFS('06_Asset_Components'!$AF$7:$AF$206,'06_Asset_Components'!$G$7:$G$206,K$6,'06_Asset_Components'!$AE$7:$AE$206,$A20)+SUMIFS('06_Asset_Components'!$AH$7:$AH$206,'06_Asset_Components'!$G$7:$G$206,K$6,'06_Asset_Components'!$AG$7:$AG$206,$A20)+SUMIFS('06_Asset_Components'!$AJ$7:$AJ$206,'06_Asset_Components'!$G$7:$G$206,K$6,'06_Asset_Components'!$AI$7:$AI$206,$A20),IF($B$4="Deferred",SUMIFS('06_Asset_Components'!$AL$7:$AL$206,'06_Asset_Components'!$G$7:$G$206,K$6,'06_Asset_Components'!$AK$7:$AK$206,$A20)+SUMIFS('06_Asset_Components'!$AN$7:$AN$206,'06_Asset_Components'!$G$7:$G$206,K$6,'06_Asset_Components'!$AM$7:$AM$206,$A20)+SUMIFS('06_Asset_Components'!$AP$7:$AP$206,'06_Asset_Components'!$G$7:$G$206,K$6,'06_Asset_Components'!$AO$7:$AO$206,$A20),SUMIFS('06_Asset_Components'!$Z$7:$Z$206,'06_Asset_Components'!$G$7:$G$206,K$6,'06_Asset_Components'!$Y$7:$Y$206,$A20)+SUMIFS('06_Asset_Components'!$AB$7:$AB$206,'06_Asset_Components'!$G$7:$G$206,K$6,'06_Asset_Components'!$AA$7:$AA$206,$A20)+SUMIFS('06_Asset_Components'!$AD$7:$AD$206,'06_Asset_Components'!$G$7:$G$206,K$6,'06_Asset_Components'!$AC$7:$AC$206,$A20)))</f>
        <v>0</v>
      </c>
      <c r="L20" s="17">
        <f>IF($B$4="Accelerated",SUMIFS('06_Asset_Components'!$AF$7:$AF$206,'06_Asset_Components'!$G$7:$G$206,L$6,'06_Asset_Components'!$AE$7:$AE$206,$A20)+SUMIFS('06_Asset_Components'!$AH$7:$AH$206,'06_Asset_Components'!$G$7:$G$206,L$6,'06_Asset_Components'!$AG$7:$AG$206,$A20)+SUMIFS('06_Asset_Components'!$AJ$7:$AJ$206,'06_Asset_Components'!$G$7:$G$206,L$6,'06_Asset_Components'!$AI$7:$AI$206,$A20),IF($B$4="Deferred",SUMIFS('06_Asset_Components'!$AL$7:$AL$206,'06_Asset_Components'!$G$7:$G$206,L$6,'06_Asset_Components'!$AK$7:$AK$206,$A20)+SUMIFS('06_Asset_Components'!$AN$7:$AN$206,'06_Asset_Components'!$G$7:$G$206,L$6,'06_Asset_Components'!$AM$7:$AM$206,$A20)+SUMIFS('06_Asset_Components'!$AP$7:$AP$206,'06_Asset_Components'!$G$7:$G$206,L$6,'06_Asset_Components'!$AO$7:$AO$206,$A20),SUMIFS('06_Asset_Components'!$Z$7:$Z$206,'06_Asset_Components'!$G$7:$G$206,L$6,'06_Asset_Components'!$Y$7:$Y$206,$A20)+SUMIFS('06_Asset_Components'!$AB$7:$AB$206,'06_Asset_Components'!$G$7:$G$206,L$6,'06_Asset_Components'!$AA$7:$AA$206,$A20)+SUMIFS('06_Asset_Components'!$AD$7:$AD$206,'06_Asset_Components'!$G$7:$G$206,L$6,'06_Asset_Components'!$AC$7:$AC$206,$A20)))</f>
        <v>0</v>
      </c>
      <c r="M20" s="17">
        <f>IF($B$4="Accelerated",SUMIFS('06_Asset_Components'!$AF$7:$AF$206,'06_Asset_Components'!$G$7:$G$206,M$6,'06_Asset_Components'!$AE$7:$AE$206,$A20)+SUMIFS('06_Asset_Components'!$AH$7:$AH$206,'06_Asset_Components'!$G$7:$G$206,M$6,'06_Asset_Components'!$AG$7:$AG$206,$A20)+SUMIFS('06_Asset_Components'!$AJ$7:$AJ$206,'06_Asset_Components'!$G$7:$G$206,M$6,'06_Asset_Components'!$AI$7:$AI$206,$A20),IF($B$4="Deferred",SUMIFS('06_Asset_Components'!$AL$7:$AL$206,'06_Asset_Components'!$G$7:$G$206,M$6,'06_Asset_Components'!$AK$7:$AK$206,$A20)+SUMIFS('06_Asset_Components'!$AN$7:$AN$206,'06_Asset_Components'!$G$7:$G$206,M$6,'06_Asset_Components'!$AM$7:$AM$206,$A20)+SUMIFS('06_Asset_Components'!$AP$7:$AP$206,'06_Asset_Components'!$G$7:$G$206,M$6,'06_Asset_Components'!$AO$7:$AO$206,$A20),SUMIFS('06_Asset_Components'!$Z$7:$Z$206,'06_Asset_Components'!$G$7:$G$206,M$6,'06_Asset_Components'!$Y$7:$Y$206,$A20)+SUMIFS('06_Asset_Components'!$AB$7:$AB$206,'06_Asset_Components'!$G$7:$G$206,M$6,'06_Asset_Components'!$AA$7:$AA$206,$A20)+SUMIFS('06_Asset_Components'!$AD$7:$AD$206,'06_Asset_Components'!$G$7:$G$206,M$6,'06_Asset_Components'!$AC$7:$AC$206,$A20)))</f>
        <v>0</v>
      </c>
      <c r="N20" s="17">
        <f>IF($B$4="Accelerated",SUMIFS('06_Asset_Components'!$AF$7:$AF$206,'06_Asset_Components'!$G$7:$G$206,N$6,'06_Asset_Components'!$AE$7:$AE$206,$A20)+SUMIFS('06_Asset_Components'!$AH$7:$AH$206,'06_Asset_Components'!$G$7:$G$206,N$6,'06_Asset_Components'!$AG$7:$AG$206,$A20)+SUMIFS('06_Asset_Components'!$AJ$7:$AJ$206,'06_Asset_Components'!$G$7:$G$206,N$6,'06_Asset_Components'!$AI$7:$AI$206,$A20),IF($B$4="Deferred",SUMIFS('06_Asset_Components'!$AL$7:$AL$206,'06_Asset_Components'!$G$7:$G$206,N$6,'06_Asset_Components'!$AK$7:$AK$206,$A20)+SUMIFS('06_Asset_Components'!$AN$7:$AN$206,'06_Asset_Components'!$G$7:$G$206,N$6,'06_Asset_Components'!$AM$7:$AM$206,$A20)+SUMIFS('06_Asset_Components'!$AP$7:$AP$206,'06_Asset_Components'!$G$7:$G$206,N$6,'06_Asset_Components'!$AO$7:$AO$206,$A20),SUMIFS('06_Asset_Components'!$Z$7:$Z$206,'06_Asset_Components'!$G$7:$G$206,N$6,'06_Asset_Components'!$Y$7:$Y$206,$A20)+SUMIFS('06_Asset_Components'!$AB$7:$AB$206,'06_Asset_Components'!$G$7:$G$206,N$6,'06_Asset_Components'!$AA$7:$AA$206,$A20)+SUMIFS('06_Asset_Components'!$AD$7:$AD$206,'06_Asset_Components'!$G$7:$G$206,N$6,'06_Asset_Components'!$AC$7:$AC$206,$A20)))</f>
        <v>0</v>
      </c>
      <c r="O20" s="17">
        <f>IF($B$4="Accelerated",SUMIFS('06_Asset_Components'!$AF$7:$AF$206,'06_Asset_Components'!$G$7:$G$206,O$6,'06_Asset_Components'!$AE$7:$AE$206,$A20)+SUMIFS('06_Asset_Components'!$AH$7:$AH$206,'06_Asset_Components'!$G$7:$G$206,O$6,'06_Asset_Components'!$AG$7:$AG$206,$A20)+SUMIFS('06_Asset_Components'!$AJ$7:$AJ$206,'06_Asset_Components'!$G$7:$G$206,O$6,'06_Asset_Components'!$AI$7:$AI$206,$A20),IF($B$4="Deferred",SUMIFS('06_Asset_Components'!$AL$7:$AL$206,'06_Asset_Components'!$G$7:$G$206,O$6,'06_Asset_Components'!$AK$7:$AK$206,$A20)+SUMIFS('06_Asset_Components'!$AN$7:$AN$206,'06_Asset_Components'!$G$7:$G$206,O$6,'06_Asset_Components'!$AM$7:$AM$206,$A20)+SUMIFS('06_Asset_Components'!$AP$7:$AP$206,'06_Asset_Components'!$G$7:$G$206,O$6,'06_Asset_Components'!$AO$7:$AO$206,$A20),SUMIFS('06_Asset_Components'!$Z$7:$Z$206,'06_Asset_Components'!$G$7:$G$206,O$6,'06_Asset_Components'!$Y$7:$Y$206,$A20)+SUMIFS('06_Asset_Components'!$AB$7:$AB$206,'06_Asset_Components'!$G$7:$G$206,O$6,'06_Asset_Components'!$AA$7:$AA$206,$A20)+SUMIFS('06_Asset_Components'!$AD$7:$AD$206,'06_Asset_Components'!$G$7:$G$206,O$6,'06_Asset_Components'!$AC$7:$AC$206,$A20)))</f>
        <v>0</v>
      </c>
      <c r="P20" s="17">
        <f t="shared" si="0"/>
        <v>0</v>
      </c>
      <c r="Q20" s="17">
        <f>SUM($P$7:P20)</f>
        <v>0</v>
      </c>
    </row>
    <row r="21" spans="1:17">
      <c r="A21" s="11">
        <f>'01_Setup'!B5+14</f>
        <v>2040</v>
      </c>
      <c r="B21" s="17">
        <f>IF($B$4="Accelerated",SUMIFS('06_Asset_Components'!$AF$7:$AF$206,'06_Asset_Components'!$G$7:$G$206,B$6,'06_Asset_Components'!$AE$7:$AE$206,$A21)+SUMIFS('06_Asset_Components'!$AH$7:$AH$206,'06_Asset_Components'!$G$7:$G$206,B$6,'06_Asset_Components'!$AG$7:$AG$206,$A21)+SUMIFS('06_Asset_Components'!$AJ$7:$AJ$206,'06_Asset_Components'!$G$7:$G$206,B$6,'06_Asset_Components'!$AI$7:$AI$206,$A21),IF($B$4="Deferred",SUMIFS('06_Asset_Components'!$AL$7:$AL$206,'06_Asset_Components'!$G$7:$G$206,B$6,'06_Asset_Components'!$AK$7:$AK$206,$A21)+SUMIFS('06_Asset_Components'!$AN$7:$AN$206,'06_Asset_Components'!$G$7:$G$206,B$6,'06_Asset_Components'!$AM$7:$AM$206,$A21)+SUMIFS('06_Asset_Components'!$AP$7:$AP$206,'06_Asset_Components'!$G$7:$G$206,B$6,'06_Asset_Components'!$AO$7:$AO$206,$A21),SUMIFS('06_Asset_Components'!$Z$7:$Z$206,'06_Asset_Components'!$G$7:$G$206,B$6,'06_Asset_Components'!$Y$7:$Y$206,$A21)+SUMIFS('06_Asset_Components'!$AB$7:$AB$206,'06_Asset_Components'!$G$7:$G$206,B$6,'06_Asset_Components'!$AA$7:$AA$206,$A21)+SUMIFS('06_Asset_Components'!$AD$7:$AD$206,'06_Asset_Components'!$G$7:$G$206,B$6,'06_Asset_Components'!$AC$7:$AC$206,$A21)))</f>
        <v>0</v>
      </c>
      <c r="C21" s="17">
        <f>IF($B$4="Accelerated",SUMIFS('06_Asset_Components'!$AF$7:$AF$206,'06_Asset_Components'!$G$7:$G$206,C$6,'06_Asset_Components'!$AE$7:$AE$206,$A21)+SUMIFS('06_Asset_Components'!$AH$7:$AH$206,'06_Asset_Components'!$G$7:$G$206,C$6,'06_Asset_Components'!$AG$7:$AG$206,$A21)+SUMIFS('06_Asset_Components'!$AJ$7:$AJ$206,'06_Asset_Components'!$G$7:$G$206,C$6,'06_Asset_Components'!$AI$7:$AI$206,$A21),IF($B$4="Deferred",SUMIFS('06_Asset_Components'!$AL$7:$AL$206,'06_Asset_Components'!$G$7:$G$206,C$6,'06_Asset_Components'!$AK$7:$AK$206,$A21)+SUMIFS('06_Asset_Components'!$AN$7:$AN$206,'06_Asset_Components'!$G$7:$G$206,C$6,'06_Asset_Components'!$AM$7:$AM$206,$A21)+SUMIFS('06_Asset_Components'!$AP$7:$AP$206,'06_Asset_Components'!$G$7:$G$206,C$6,'06_Asset_Components'!$AO$7:$AO$206,$A21),SUMIFS('06_Asset_Components'!$Z$7:$Z$206,'06_Asset_Components'!$G$7:$G$206,C$6,'06_Asset_Components'!$Y$7:$Y$206,$A21)+SUMIFS('06_Asset_Components'!$AB$7:$AB$206,'06_Asset_Components'!$G$7:$G$206,C$6,'06_Asset_Components'!$AA$7:$AA$206,$A21)+SUMIFS('06_Asset_Components'!$AD$7:$AD$206,'06_Asset_Components'!$G$7:$G$206,C$6,'06_Asset_Components'!$AC$7:$AC$206,$A21)))</f>
        <v>0</v>
      </c>
      <c r="D21" s="17">
        <f>IF($B$4="Accelerated",SUMIFS('06_Asset_Components'!$AF$7:$AF$206,'06_Asset_Components'!$G$7:$G$206,D$6,'06_Asset_Components'!$AE$7:$AE$206,$A21)+SUMIFS('06_Asset_Components'!$AH$7:$AH$206,'06_Asset_Components'!$G$7:$G$206,D$6,'06_Asset_Components'!$AG$7:$AG$206,$A21)+SUMIFS('06_Asset_Components'!$AJ$7:$AJ$206,'06_Asset_Components'!$G$7:$G$206,D$6,'06_Asset_Components'!$AI$7:$AI$206,$A21),IF($B$4="Deferred",SUMIFS('06_Asset_Components'!$AL$7:$AL$206,'06_Asset_Components'!$G$7:$G$206,D$6,'06_Asset_Components'!$AK$7:$AK$206,$A21)+SUMIFS('06_Asset_Components'!$AN$7:$AN$206,'06_Asset_Components'!$G$7:$G$206,D$6,'06_Asset_Components'!$AM$7:$AM$206,$A21)+SUMIFS('06_Asset_Components'!$AP$7:$AP$206,'06_Asset_Components'!$G$7:$G$206,D$6,'06_Asset_Components'!$AO$7:$AO$206,$A21),SUMIFS('06_Asset_Components'!$Z$7:$Z$206,'06_Asset_Components'!$G$7:$G$206,D$6,'06_Asset_Components'!$Y$7:$Y$206,$A21)+SUMIFS('06_Asset_Components'!$AB$7:$AB$206,'06_Asset_Components'!$G$7:$G$206,D$6,'06_Asset_Components'!$AA$7:$AA$206,$A21)+SUMIFS('06_Asset_Components'!$AD$7:$AD$206,'06_Asset_Components'!$G$7:$G$206,D$6,'06_Asset_Components'!$AC$7:$AC$206,$A21)))</f>
        <v>0</v>
      </c>
      <c r="E21" s="17">
        <f>IF($B$4="Accelerated",SUMIFS('06_Asset_Components'!$AF$7:$AF$206,'06_Asset_Components'!$G$7:$G$206,E$6,'06_Asset_Components'!$AE$7:$AE$206,$A21)+SUMIFS('06_Asset_Components'!$AH$7:$AH$206,'06_Asset_Components'!$G$7:$G$206,E$6,'06_Asset_Components'!$AG$7:$AG$206,$A21)+SUMIFS('06_Asset_Components'!$AJ$7:$AJ$206,'06_Asset_Components'!$G$7:$G$206,E$6,'06_Asset_Components'!$AI$7:$AI$206,$A21),IF($B$4="Deferred",SUMIFS('06_Asset_Components'!$AL$7:$AL$206,'06_Asset_Components'!$G$7:$G$206,E$6,'06_Asset_Components'!$AK$7:$AK$206,$A21)+SUMIFS('06_Asset_Components'!$AN$7:$AN$206,'06_Asset_Components'!$G$7:$G$206,E$6,'06_Asset_Components'!$AM$7:$AM$206,$A21)+SUMIFS('06_Asset_Components'!$AP$7:$AP$206,'06_Asset_Components'!$G$7:$G$206,E$6,'06_Asset_Components'!$AO$7:$AO$206,$A21),SUMIFS('06_Asset_Components'!$Z$7:$Z$206,'06_Asset_Components'!$G$7:$G$206,E$6,'06_Asset_Components'!$Y$7:$Y$206,$A21)+SUMIFS('06_Asset_Components'!$AB$7:$AB$206,'06_Asset_Components'!$G$7:$G$206,E$6,'06_Asset_Components'!$AA$7:$AA$206,$A21)+SUMIFS('06_Asset_Components'!$AD$7:$AD$206,'06_Asset_Components'!$G$7:$G$206,E$6,'06_Asset_Components'!$AC$7:$AC$206,$A21)))</f>
        <v>0</v>
      </c>
      <c r="F21" s="17">
        <f>IF($B$4="Accelerated",SUMIFS('06_Asset_Components'!$AF$7:$AF$206,'06_Asset_Components'!$G$7:$G$206,F$6,'06_Asset_Components'!$AE$7:$AE$206,$A21)+SUMIFS('06_Asset_Components'!$AH$7:$AH$206,'06_Asset_Components'!$G$7:$G$206,F$6,'06_Asset_Components'!$AG$7:$AG$206,$A21)+SUMIFS('06_Asset_Components'!$AJ$7:$AJ$206,'06_Asset_Components'!$G$7:$G$206,F$6,'06_Asset_Components'!$AI$7:$AI$206,$A21),IF($B$4="Deferred",SUMIFS('06_Asset_Components'!$AL$7:$AL$206,'06_Asset_Components'!$G$7:$G$206,F$6,'06_Asset_Components'!$AK$7:$AK$206,$A21)+SUMIFS('06_Asset_Components'!$AN$7:$AN$206,'06_Asset_Components'!$G$7:$G$206,F$6,'06_Asset_Components'!$AM$7:$AM$206,$A21)+SUMIFS('06_Asset_Components'!$AP$7:$AP$206,'06_Asset_Components'!$G$7:$G$206,F$6,'06_Asset_Components'!$AO$7:$AO$206,$A21),SUMIFS('06_Asset_Components'!$Z$7:$Z$206,'06_Asset_Components'!$G$7:$G$206,F$6,'06_Asset_Components'!$Y$7:$Y$206,$A21)+SUMIFS('06_Asset_Components'!$AB$7:$AB$206,'06_Asset_Components'!$G$7:$G$206,F$6,'06_Asset_Components'!$AA$7:$AA$206,$A21)+SUMIFS('06_Asset_Components'!$AD$7:$AD$206,'06_Asset_Components'!$G$7:$G$206,F$6,'06_Asset_Components'!$AC$7:$AC$206,$A21)))</f>
        <v>0</v>
      </c>
      <c r="G21" s="17">
        <f>IF($B$4="Accelerated",SUMIFS('06_Asset_Components'!$AF$7:$AF$206,'06_Asset_Components'!$G$7:$G$206,G$6,'06_Asset_Components'!$AE$7:$AE$206,$A21)+SUMIFS('06_Asset_Components'!$AH$7:$AH$206,'06_Asset_Components'!$G$7:$G$206,G$6,'06_Asset_Components'!$AG$7:$AG$206,$A21)+SUMIFS('06_Asset_Components'!$AJ$7:$AJ$206,'06_Asset_Components'!$G$7:$G$206,G$6,'06_Asset_Components'!$AI$7:$AI$206,$A21),IF($B$4="Deferred",SUMIFS('06_Asset_Components'!$AL$7:$AL$206,'06_Asset_Components'!$G$7:$G$206,G$6,'06_Asset_Components'!$AK$7:$AK$206,$A21)+SUMIFS('06_Asset_Components'!$AN$7:$AN$206,'06_Asset_Components'!$G$7:$G$206,G$6,'06_Asset_Components'!$AM$7:$AM$206,$A21)+SUMIFS('06_Asset_Components'!$AP$7:$AP$206,'06_Asset_Components'!$G$7:$G$206,G$6,'06_Asset_Components'!$AO$7:$AO$206,$A21),SUMIFS('06_Asset_Components'!$Z$7:$Z$206,'06_Asset_Components'!$G$7:$G$206,G$6,'06_Asset_Components'!$Y$7:$Y$206,$A21)+SUMIFS('06_Asset_Components'!$AB$7:$AB$206,'06_Asset_Components'!$G$7:$G$206,G$6,'06_Asset_Components'!$AA$7:$AA$206,$A21)+SUMIFS('06_Asset_Components'!$AD$7:$AD$206,'06_Asset_Components'!$G$7:$G$206,G$6,'06_Asset_Components'!$AC$7:$AC$206,$A21)))</f>
        <v>0</v>
      </c>
      <c r="H21" s="17">
        <f>IF($B$4="Accelerated",SUMIFS('06_Asset_Components'!$AF$7:$AF$206,'06_Asset_Components'!$G$7:$G$206,H$6,'06_Asset_Components'!$AE$7:$AE$206,$A21)+SUMIFS('06_Asset_Components'!$AH$7:$AH$206,'06_Asset_Components'!$G$7:$G$206,H$6,'06_Asset_Components'!$AG$7:$AG$206,$A21)+SUMIFS('06_Asset_Components'!$AJ$7:$AJ$206,'06_Asset_Components'!$G$7:$G$206,H$6,'06_Asset_Components'!$AI$7:$AI$206,$A21),IF($B$4="Deferred",SUMIFS('06_Asset_Components'!$AL$7:$AL$206,'06_Asset_Components'!$G$7:$G$206,H$6,'06_Asset_Components'!$AK$7:$AK$206,$A21)+SUMIFS('06_Asset_Components'!$AN$7:$AN$206,'06_Asset_Components'!$G$7:$G$206,H$6,'06_Asset_Components'!$AM$7:$AM$206,$A21)+SUMIFS('06_Asset_Components'!$AP$7:$AP$206,'06_Asset_Components'!$G$7:$G$206,H$6,'06_Asset_Components'!$AO$7:$AO$206,$A21),SUMIFS('06_Asset_Components'!$Z$7:$Z$206,'06_Asset_Components'!$G$7:$G$206,H$6,'06_Asset_Components'!$Y$7:$Y$206,$A21)+SUMIFS('06_Asset_Components'!$AB$7:$AB$206,'06_Asset_Components'!$G$7:$G$206,H$6,'06_Asset_Components'!$AA$7:$AA$206,$A21)+SUMIFS('06_Asset_Components'!$AD$7:$AD$206,'06_Asset_Components'!$G$7:$G$206,H$6,'06_Asset_Components'!$AC$7:$AC$206,$A21)))</f>
        <v>0</v>
      </c>
      <c r="I21" s="17">
        <f>IF($B$4="Accelerated",SUMIFS('06_Asset_Components'!$AF$7:$AF$206,'06_Asset_Components'!$G$7:$G$206,I$6,'06_Asset_Components'!$AE$7:$AE$206,$A21)+SUMIFS('06_Asset_Components'!$AH$7:$AH$206,'06_Asset_Components'!$G$7:$G$206,I$6,'06_Asset_Components'!$AG$7:$AG$206,$A21)+SUMIFS('06_Asset_Components'!$AJ$7:$AJ$206,'06_Asset_Components'!$G$7:$G$206,I$6,'06_Asset_Components'!$AI$7:$AI$206,$A21),IF($B$4="Deferred",SUMIFS('06_Asset_Components'!$AL$7:$AL$206,'06_Asset_Components'!$G$7:$G$206,I$6,'06_Asset_Components'!$AK$7:$AK$206,$A21)+SUMIFS('06_Asset_Components'!$AN$7:$AN$206,'06_Asset_Components'!$G$7:$G$206,I$6,'06_Asset_Components'!$AM$7:$AM$206,$A21)+SUMIFS('06_Asset_Components'!$AP$7:$AP$206,'06_Asset_Components'!$G$7:$G$206,I$6,'06_Asset_Components'!$AO$7:$AO$206,$A21),SUMIFS('06_Asset_Components'!$Z$7:$Z$206,'06_Asset_Components'!$G$7:$G$206,I$6,'06_Asset_Components'!$Y$7:$Y$206,$A21)+SUMIFS('06_Asset_Components'!$AB$7:$AB$206,'06_Asset_Components'!$G$7:$G$206,I$6,'06_Asset_Components'!$AA$7:$AA$206,$A21)+SUMIFS('06_Asset_Components'!$AD$7:$AD$206,'06_Asset_Components'!$G$7:$G$206,I$6,'06_Asset_Components'!$AC$7:$AC$206,$A21)))</f>
        <v>0</v>
      </c>
      <c r="J21" s="17">
        <f>IF($B$4="Accelerated",SUMIFS('06_Asset_Components'!$AF$7:$AF$206,'06_Asset_Components'!$G$7:$G$206,J$6,'06_Asset_Components'!$AE$7:$AE$206,$A21)+SUMIFS('06_Asset_Components'!$AH$7:$AH$206,'06_Asset_Components'!$G$7:$G$206,J$6,'06_Asset_Components'!$AG$7:$AG$206,$A21)+SUMIFS('06_Asset_Components'!$AJ$7:$AJ$206,'06_Asset_Components'!$G$7:$G$206,J$6,'06_Asset_Components'!$AI$7:$AI$206,$A21),IF($B$4="Deferred",SUMIFS('06_Asset_Components'!$AL$7:$AL$206,'06_Asset_Components'!$G$7:$G$206,J$6,'06_Asset_Components'!$AK$7:$AK$206,$A21)+SUMIFS('06_Asset_Components'!$AN$7:$AN$206,'06_Asset_Components'!$G$7:$G$206,J$6,'06_Asset_Components'!$AM$7:$AM$206,$A21)+SUMIFS('06_Asset_Components'!$AP$7:$AP$206,'06_Asset_Components'!$G$7:$G$206,J$6,'06_Asset_Components'!$AO$7:$AO$206,$A21),SUMIFS('06_Asset_Components'!$Z$7:$Z$206,'06_Asset_Components'!$G$7:$G$206,J$6,'06_Asset_Components'!$Y$7:$Y$206,$A21)+SUMIFS('06_Asset_Components'!$AB$7:$AB$206,'06_Asset_Components'!$G$7:$G$206,J$6,'06_Asset_Components'!$AA$7:$AA$206,$A21)+SUMIFS('06_Asset_Components'!$AD$7:$AD$206,'06_Asset_Components'!$G$7:$G$206,J$6,'06_Asset_Components'!$AC$7:$AC$206,$A21)))</f>
        <v>0</v>
      </c>
      <c r="K21" s="17">
        <f>IF($B$4="Accelerated",SUMIFS('06_Asset_Components'!$AF$7:$AF$206,'06_Asset_Components'!$G$7:$G$206,K$6,'06_Asset_Components'!$AE$7:$AE$206,$A21)+SUMIFS('06_Asset_Components'!$AH$7:$AH$206,'06_Asset_Components'!$G$7:$G$206,K$6,'06_Asset_Components'!$AG$7:$AG$206,$A21)+SUMIFS('06_Asset_Components'!$AJ$7:$AJ$206,'06_Asset_Components'!$G$7:$G$206,K$6,'06_Asset_Components'!$AI$7:$AI$206,$A21),IF($B$4="Deferred",SUMIFS('06_Asset_Components'!$AL$7:$AL$206,'06_Asset_Components'!$G$7:$G$206,K$6,'06_Asset_Components'!$AK$7:$AK$206,$A21)+SUMIFS('06_Asset_Components'!$AN$7:$AN$206,'06_Asset_Components'!$G$7:$G$206,K$6,'06_Asset_Components'!$AM$7:$AM$206,$A21)+SUMIFS('06_Asset_Components'!$AP$7:$AP$206,'06_Asset_Components'!$G$7:$G$206,K$6,'06_Asset_Components'!$AO$7:$AO$206,$A21),SUMIFS('06_Asset_Components'!$Z$7:$Z$206,'06_Asset_Components'!$G$7:$G$206,K$6,'06_Asset_Components'!$Y$7:$Y$206,$A21)+SUMIFS('06_Asset_Components'!$AB$7:$AB$206,'06_Asset_Components'!$G$7:$G$206,K$6,'06_Asset_Components'!$AA$7:$AA$206,$A21)+SUMIFS('06_Asset_Components'!$AD$7:$AD$206,'06_Asset_Components'!$G$7:$G$206,K$6,'06_Asset_Components'!$AC$7:$AC$206,$A21)))</f>
        <v>0</v>
      </c>
      <c r="L21" s="17">
        <f>IF($B$4="Accelerated",SUMIFS('06_Asset_Components'!$AF$7:$AF$206,'06_Asset_Components'!$G$7:$G$206,L$6,'06_Asset_Components'!$AE$7:$AE$206,$A21)+SUMIFS('06_Asset_Components'!$AH$7:$AH$206,'06_Asset_Components'!$G$7:$G$206,L$6,'06_Asset_Components'!$AG$7:$AG$206,$A21)+SUMIFS('06_Asset_Components'!$AJ$7:$AJ$206,'06_Asset_Components'!$G$7:$G$206,L$6,'06_Asset_Components'!$AI$7:$AI$206,$A21),IF($B$4="Deferred",SUMIFS('06_Asset_Components'!$AL$7:$AL$206,'06_Asset_Components'!$G$7:$G$206,L$6,'06_Asset_Components'!$AK$7:$AK$206,$A21)+SUMIFS('06_Asset_Components'!$AN$7:$AN$206,'06_Asset_Components'!$G$7:$G$206,L$6,'06_Asset_Components'!$AM$7:$AM$206,$A21)+SUMIFS('06_Asset_Components'!$AP$7:$AP$206,'06_Asset_Components'!$G$7:$G$206,L$6,'06_Asset_Components'!$AO$7:$AO$206,$A21),SUMIFS('06_Asset_Components'!$Z$7:$Z$206,'06_Asset_Components'!$G$7:$G$206,L$6,'06_Asset_Components'!$Y$7:$Y$206,$A21)+SUMIFS('06_Asset_Components'!$AB$7:$AB$206,'06_Asset_Components'!$G$7:$G$206,L$6,'06_Asset_Components'!$AA$7:$AA$206,$A21)+SUMIFS('06_Asset_Components'!$AD$7:$AD$206,'06_Asset_Components'!$G$7:$G$206,L$6,'06_Asset_Components'!$AC$7:$AC$206,$A21)))</f>
        <v>0</v>
      </c>
      <c r="M21" s="17">
        <f>IF($B$4="Accelerated",SUMIFS('06_Asset_Components'!$AF$7:$AF$206,'06_Asset_Components'!$G$7:$G$206,M$6,'06_Asset_Components'!$AE$7:$AE$206,$A21)+SUMIFS('06_Asset_Components'!$AH$7:$AH$206,'06_Asset_Components'!$G$7:$G$206,M$6,'06_Asset_Components'!$AG$7:$AG$206,$A21)+SUMIFS('06_Asset_Components'!$AJ$7:$AJ$206,'06_Asset_Components'!$G$7:$G$206,M$6,'06_Asset_Components'!$AI$7:$AI$206,$A21),IF($B$4="Deferred",SUMIFS('06_Asset_Components'!$AL$7:$AL$206,'06_Asset_Components'!$G$7:$G$206,M$6,'06_Asset_Components'!$AK$7:$AK$206,$A21)+SUMIFS('06_Asset_Components'!$AN$7:$AN$206,'06_Asset_Components'!$G$7:$G$206,M$6,'06_Asset_Components'!$AM$7:$AM$206,$A21)+SUMIFS('06_Asset_Components'!$AP$7:$AP$206,'06_Asset_Components'!$G$7:$G$206,M$6,'06_Asset_Components'!$AO$7:$AO$206,$A21),SUMIFS('06_Asset_Components'!$Z$7:$Z$206,'06_Asset_Components'!$G$7:$G$206,M$6,'06_Asset_Components'!$Y$7:$Y$206,$A21)+SUMIFS('06_Asset_Components'!$AB$7:$AB$206,'06_Asset_Components'!$G$7:$G$206,M$6,'06_Asset_Components'!$AA$7:$AA$206,$A21)+SUMIFS('06_Asset_Components'!$AD$7:$AD$206,'06_Asset_Components'!$G$7:$G$206,M$6,'06_Asset_Components'!$AC$7:$AC$206,$A21)))</f>
        <v>0</v>
      </c>
      <c r="N21" s="17">
        <f>IF($B$4="Accelerated",SUMIFS('06_Asset_Components'!$AF$7:$AF$206,'06_Asset_Components'!$G$7:$G$206,N$6,'06_Asset_Components'!$AE$7:$AE$206,$A21)+SUMIFS('06_Asset_Components'!$AH$7:$AH$206,'06_Asset_Components'!$G$7:$G$206,N$6,'06_Asset_Components'!$AG$7:$AG$206,$A21)+SUMIFS('06_Asset_Components'!$AJ$7:$AJ$206,'06_Asset_Components'!$G$7:$G$206,N$6,'06_Asset_Components'!$AI$7:$AI$206,$A21),IF($B$4="Deferred",SUMIFS('06_Asset_Components'!$AL$7:$AL$206,'06_Asset_Components'!$G$7:$G$206,N$6,'06_Asset_Components'!$AK$7:$AK$206,$A21)+SUMIFS('06_Asset_Components'!$AN$7:$AN$206,'06_Asset_Components'!$G$7:$G$206,N$6,'06_Asset_Components'!$AM$7:$AM$206,$A21)+SUMIFS('06_Asset_Components'!$AP$7:$AP$206,'06_Asset_Components'!$G$7:$G$206,N$6,'06_Asset_Components'!$AO$7:$AO$206,$A21),SUMIFS('06_Asset_Components'!$Z$7:$Z$206,'06_Asset_Components'!$G$7:$G$206,N$6,'06_Asset_Components'!$Y$7:$Y$206,$A21)+SUMIFS('06_Asset_Components'!$AB$7:$AB$206,'06_Asset_Components'!$G$7:$G$206,N$6,'06_Asset_Components'!$AA$7:$AA$206,$A21)+SUMIFS('06_Asset_Components'!$AD$7:$AD$206,'06_Asset_Components'!$G$7:$G$206,N$6,'06_Asset_Components'!$AC$7:$AC$206,$A21)))</f>
        <v>0</v>
      </c>
      <c r="O21" s="17">
        <f>IF($B$4="Accelerated",SUMIFS('06_Asset_Components'!$AF$7:$AF$206,'06_Asset_Components'!$G$7:$G$206,O$6,'06_Asset_Components'!$AE$7:$AE$206,$A21)+SUMIFS('06_Asset_Components'!$AH$7:$AH$206,'06_Asset_Components'!$G$7:$G$206,O$6,'06_Asset_Components'!$AG$7:$AG$206,$A21)+SUMIFS('06_Asset_Components'!$AJ$7:$AJ$206,'06_Asset_Components'!$G$7:$G$206,O$6,'06_Asset_Components'!$AI$7:$AI$206,$A21),IF($B$4="Deferred",SUMIFS('06_Asset_Components'!$AL$7:$AL$206,'06_Asset_Components'!$G$7:$G$206,O$6,'06_Asset_Components'!$AK$7:$AK$206,$A21)+SUMIFS('06_Asset_Components'!$AN$7:$AN$206,'06_Asset_Components'!$G$7:$G$206,O$6,'06_Asset_Components'!$AM$7:$AM$206,$A21)+SUMIFS('06_Asset_Components'!$AP$7:$AP$206,'06_Asset_Components'!$G$7:$G$206,O$6,'06_Asset_Components'!$AO$7:$AO$206,$A21),SUMIFS('06_Asset_Components'!$Z$7:$Z$206,'06_Asset_Components'!$G$7:$G$206,O$6,'06_Asset_Components'!$Y$7:$Y$206,$A21)+SUMIFS('06_Asset_Components'!$AB$7:$AB$206,'06_Asset_Components'!$G$7:$G$206,O$6,'06_Asset_Components'!$AA$7:$AA$206,$A21)+SUMIFS('06_Asset_Components'!$AD$7:$AD$206,'06_Asset_Components'!$G$7:$G$206,O$6,'06_Asset_Components'!$AC$7:$AC$206,$A21)))</f>
        <v>0</v>
      </c>
      <c r="P21" s="17">
        <f t="shared" si="0"/>
        <v>0</v>
      </c>
      <c r="Q21" s="17">
        <f>SUM($P$7:P21)</f>
        <v>0</v>
      </c>
    </row>
    <row r="22" spans="1:17">
      <c r="A22" s="11">
        <f>'01_Setup'!B5+15</f>
        <v>2041</v>
      </c>
      <c r="B22" s="17">
        <f>IF($B$4="Accelerated",SUMIFS('06_Asset_Components'!$AF$7:$AF$206,'06_Asset_Components'!$G$7:$G$206,B$6,'06_Asset_Components'!$AE$7:$AE$206,$A22)+SUMIFS('06_Asset_Components'!$AH$7:$AH$206,'06_Asset_Components'!$G$7:$G$206,B$6,'06_Asset_Components'!$AG$7:$AG$206,$A22)+SUMIFS('06_Asset_Components'!$AJ$7:$AJ$206,'06_Asset_Components'!$G$7:$G$206,B$6,'06_Asset_Components'!$AI$7:$AI$206,$A22),IF($B$4="Deferred",SUMIFS('06_Asset_Components'!$AL$7:$AL$206,'06_Asset_Components'!$G$7:$G$206,B$6,'06_Asset_Components'!$AK$7:$AK$206,$A22)+SUMIFS('06_Asset_Components'!$AN$7:$AN$206,'06_Asset_Components'!$G$7:$G$206,B$6,'06_Asset_Components'!$AM$7:$AM$206,$A22)+SUMIFS('06_Asset_Components'!$AP$7:$AP$206,'06_Asset_Components'!$G$7:$G$206,B$6,'06_Asset_Components'!$AO$7:$AO$206,$A22),SUMIFS('06_Asset_Components'!$Z$7:$Z$206,'06_Asset_Components'!$G$7:$G$206,B$6,'06_Asset_Components'!$Y$7:$Y$206,$A22)+SUMIFS('06_Asset_Components'!$AB$7:$AB$206,'06_Asset_Components'!$G$7:$G$206,B$6,'06_Asset_Components'!$AA$7:$AA$206,$A22)+SUMIFS('06_Asset_Components'!$AD$7:$AD$206,'06_Asset_Components'!$G$7:$G$206,B$6,'06_Asset_Components'!$AC$7:$AC$206,$A22)))</f>
        <v>0</v>
      </c>
      <c r="C22" s="17">
        <f>IF($B$4="Accelerated",SUMIFS('06_Asset_Components'!$AF$7:$AF$206,'06_Asset_Components'!$G$7:$G$206,C$6,'06_Asset_Components'!$AE$7:$AE$206,$A22)+SUMIFS('06_Asset_Components'!$AH$7:$AH$206,'06_Asset_Components'!$G$7:$G$206,C$6,'06_Asset_Components'!$AG$7:$AG$206,$A22)+SUMIFS('06_Asset_Components'!$AJ$7:$AJ$206,'06_Asset_Components'!$G$7:$G$206,C$6,'06_Asset_Components'!$AI$7:$AI$206,$A22),IF($B$4="Deferred",SUMIFS('06_Asset_Components'!$AL$7:$AL$206,'06_Asset_Components'!$G$7:$G$206,C$6,'06_Asset_Components'!$AK$7:$AK$206,$A22)+SUMIFS('06_Asset_Components'!$AN$7:$AN$206,'06_Asset_Components'!$G$7:$G$206,C$6,'06_Asset_Components'!$AM$7:$AM$206,$A22)+SUMIFS('06_Asset_Components'!$AP$7:$AP$206,'06_Asset_Components'!$G$7:$G$206,C$6,'06_Asset_Components'!$AO$7:$AO$206,$A22),SUMIFS('06_Asset_Components'!$Z$7:$Z$206,'06_Asset_Components'!$G$7:$G$206,C$6,'06_Asset_Components'!$Y$7:$Y$206,$A22)+SUMIFS('06_Asset_Components'!$AB$7:$AB$206,'06_Asset_Components'!$G$7:$G$206,C$6,'06_Asset_Components'!$AA$7:$AA$206,$A22)+SUMIFS('06_Asset_Components'!$AD$7:$AD$206,'06_Asset_Components'!$G$7:$G$206,C$6,'06_Asset_Components'!$AC$7:$AC$206,$A22)))</f>
        <v>0</v>
      </c>
      <c r="D22" s="17">
        <f>IF($B$4="Accelerated",SUMIFS('06_Asset_Components'!$AF$7:$AF$206,'06_Asset_Components'!$G$7:$G$206,D$6,'06_Asset_Components'!$AE$7:$AE$206,$A22)+SUMIFS('06_Asset_Components'!$AH$7:$AH$206,'06_Asset_Components'!$G$7:$G$206,D$6,'06_Asset_Components'!$AG$7:$AG$206,$A22)+SUMIFS('06_Asset_Components'!$AJ$7:$AJ$206,'06_Asset_Components'!$G$7:$G$206,D$6,'06_Asset_Components'!$AI$7:$AI$206,$A22),IF($B$4="Deferred",SUMIFS('06_Asset_Components'!$AL$7:$AL$206,'06_Asset_Components'!$G$7:$G$206,D$6,'06_Asset_Components'!$AK$7:$AK$206,$A22)+SUMIFS('06_Asset_Components'!$AN$7:$AN$206,'06_Asset_Components'!$G$7:$G$206,D$6,'06_Asset_Components'!$AM$7:$AM$206,$A22)+SUMIFS('06_Asset_Components'!$AP$7:$AP$206,'06_Asset_Components'!$G$7:$G$206,D$6,'06_Asset_Components'!$AO$7:$AO$206,$A22),SUMIFS('06_Asset_Components'!$Z$7:$Z$206,'06_Asset_Components'!$G$7:$G$206,D$6,'06_Asset_Components'!$Y$7:$Y$206,$A22)+SUMIFS('06_Asset_Components'!$AB$7:$AB$206,'06_Asset_Components'!$G$7:$G$206,D$6,'06_Asset_Components'!$AA$7:$AA$206,$A22)+SUMIFS('06_Asset_Components'!$AD$7:$AD$206,'06_Asset_Components'!$G$7:$G$206,D$6,'06_Asset_Components'!$AC$7:$AC$206,$A22)))</f>
        <v>0</v>
      </c>
      <c r="E22" s="17">
        <f>IF($B$4="Accelerated",SUMIFS('06_Asset_Components'!$AF$7:$AF$206,'06_Asset_Components'!$G$7:$G$206,E$6,'06_Asset_Components'!$AE$7:$AE$206,$A22)+SUMIFS('06_Asset_Components'!$AH$7:$AH$206,'06_Asset_Components'!$G$7:$G$206,E$6,'06_Asset_Components'!$AG$7:$AG$206,$A22)+SUMIFS('06_Asset_Components'!$AJ$7:$AJ$206,'06_Asset_Components'!$G$7:$G$206,E$6,'06_Asset_Components'!$AI$7:$AI$206,$A22),IF($B$4="Deferred",SUMIFS('06_Asset_Components'!$AL$7:$AL$206,'06_Asset_Components'!$G$7:$G$206,E$6,'06_Asset_Components'!$AK$7:$AK$206,$A22)+SUMIFS('06_Asset_Components'!$AN$7:$AN$206,'06_Asset_Components'!$G$7:$G$206,E$6,'06_Asset_Components'!$AM$7:$AM$206,$A22)+SUMIFS('06_Asset_Components'!$AP$7:$AP$206,'06_Asset_Components'!$G$7:$G$206,E$6,'06_Asset_Components'!$AO$7:$AO$206,$A22),SUMIFS('06_Asset_Components'!$Z$7:$Z$206,'06_Asset_Components'!$G$7:$G$206,E$6,'06_Asset_Components'!$Y$7:$Y$206,$A22)+SUMIFS('06_Asset_Components'!$AB$7:$AB$206,'06_Asset_Components'!$G$7:$G$206,E$6,'06_Asset_Components'!$AA$7:$AA$206,$A22)+SUMIFS('06_Asset_Components'!$AD$7:$AD$206,'06_Asset_Components'!$G$7:$G$206,E$6,'06_Asset_Components'!$AC$7:$AC$206,$A22)))</f>
        <v>0</v>
      </c>
      <c r="F22" s="17">
        <f>IF($B$4="Accelerated",SUMIFS('06_Asset_Components'!$AF$7:$AF$206,'06_Asset_Components'!$G$7:$G$206,F$6,'06_Asset_Components'!$AE$7:$AE$206,$A22)+SUMIFS('06_Asset_Components'!$AH$7:$AH$206,'06_Asset_Components'!$G$7:$G$206,F$6,'06_Asset_Components'!$AG$7:$AG$206,$A22)+SUMIFS('06_Asset_Components'!$AJ$7:$AJ$206,'06_Asset_Components'!$G$7:$G$206,F$6,'06_Asset_Components'!$AI$7:$AI$206,$A22),IF($B$4="Deferred",SUMIFS('06_Asset_Components'!$AL$7:$AL$206,'06_Asset_Components'!$G$7:$G$206,F$6,'06_Asset_Components'!$AK$7:$AK$206,$A22)+SUMIFS('06_Asset_Components'!$AN$7:$AN$206,'06_Asset_Components'!$G$7:$G$206,F$6,'06_Asset_Components'!$AM$7:$AM$206,$A22)+SUMIFS('06_Asset_Components'!$AP$7:$AP$206,'06_Asset_Components'!$G$7:$G$206,F$6,'06_Asset_Components'!$AO$7:$AO$206,$A22),SUMIFS('06_Asset_Components'!$Z$7:$Z$206,'06_Asset_Components'!$G$7:$G$206,F$6,'06_Asset_Components'!$Y$7:$Y$206,$A22)+SUMIFS('06_Asset_Components'!$AB$7:$AB$206,'06_Asset_Components'!$G$7:$G$206,F$6,'06_Asset_Components'!$AA$7:$AA$206,$A22)+SUMIFS('06_Asset_Components'!$AD$7:$AD$206,'06_Asset_Components'!$G$7:$G$206,F$6,'06_Asset_Components'!$AC$7:$AC$206,$A22)))</f>
        <v>0</v>
      </c>
      <c r="G22" s="17">
        <f>IF($B$4="Accelerated",SUMIFS('06_Asset_Components'!$AF$7:$AF$206,'06_Asset_Components'!$G$7:$G$206,G$6,'06_Asset_Components'!$AE$7:$AE$206,$A22)+SUMIFS('06_Asset_Components'!$AH$7:$AH$206,'06_Asset_Components'!$G$7:$G$206,G$6,'06_Asset_Components'!$AG$7:$AG$206,$A22)+SUMIFS('06_Asset_Components'!$AJ$7:$AJ$206,'06_Asset_Components'!$G$7:$G$206,G$6,'06_Asset_Components'!$AI$7:$AI$206,$A22),IF($B$4="Deferred",SUMIFS('06_Asset_Components'!$AL$7:$AL$206,'06_Asset_Components'!$G$7:$G$206,G$6,'06_Asset_Components'!$AK$7:$AK$206,$A22)+SUMIFS('06_Asset_Components'!$AN$7:$AN$206,'06_Asset_Components'!$G$7:$G$206,G$6,'06_Asset_Components'!$AM$7:$AM$206,$A22)+SUMIFS('06_Asset_Components'!$AP$7:$AP$206,'06_Asset_Components'!$G$7:$G$206,G$6,'06_Asset_Components'!$AO$7:$AO$206,$A22),SUMIFS('06_Asset_Components'!$Z$7:$Z$206,'06_Asset_Components'!$G$7:$G$206,G$6,'06_Asset_Components'!$Y$7:$Y$206,$A22)+SUMIFS('06_Asset_Components'!$AB$7:$AB$206,'06_Asset_Components'!$G$7:$G$206,G$6,'06_Asset_Components'!$AA$7:$AA$206,$A22)+SUMIFS('06_Asset_Components'!$AD$7:$AD$206,'06_Asset_Components'!$G$7:$G$206,G$6,'06_Asset_Components'!$AC$7:$AC$206,$A22)))</f>
        <v>0</v>
      </c>
      <c r="H22" s="17">
        <f>IF($B$4="Accelerated",SUMIFS('06_Asset_Components'!$AF$7:$AF$206,'06_Asset_Components'!$G$7:$G$206,H$6,'06_Asset_Components'!$AE$7:$AE$206,$A22)+SUMIFS('06_Asset_Components'!$AH$7:$AH$206,'06_Asset_Components'!$G$7:$G$206,H$6,'06_Asset_Components'!$AG$7:$AG$206,$A22)+SUMIFS('06_Asset_Components'!$AJ$7:$AJ$206,'06_Asset_Components'!$G$7:$G$206,H$6,'06_Asset_Components'!$AI$7:$AI$206,$A22),IF($B$4="Deferred",SUMIFS('06_Asset_Components'!$AL$7:$AL$206,'06_Asset_Components'!$G$7:$G$206,H$6,'06_Asset_Components'!$AK$7:$AK$206,$A22)+SUMIFS('06_Asset_Components'!$AN$7:$AN$206,'06_Asset_Components'!$G$7:$G$206,H$6,'06_Asset_Components'!$AM$7:$AM$206,$A22)+SUMIFS('06_Asset_Components'!$AP$7:$AP$206,'06_Asset_Components'!$G$7:$G$206,H$6,'06_Asset_Components'!$AO$7:$AO$206,$A22),SUMIFS('06_Asset_Components'!$Z$7:$Z$206,'06_Asset_Components'!$G$7:$G$206,H$6,'06_Asset_Components'!$Y$7:$Y$206,$A22)+SUMIFS('06_Asset_Components'!$AB$7:$AB$206,'06_Asset_Components'!$G$7:$G$206,H$6,'06_Asset_Components'!$AA$7:$AA$206,$A22)+SUMIFS('06_Asset_Components'!$AD$7:$AD$206,'06_Asset_Components'!$G$7:$G$206,H$6,'06_Asset_Components'!$AC$7:$AC$206,$A22)))</f>
        <v>0</v>
      </c>
      <c r="I22" s="17">
        <f>IF($B$4="Accelerated",SUMIFS('06_Asset_Components'!$AF$7:$AF$206,'06_Asset_Components'!$G$7:$G$206,I$6,'06_Asset_Components'!$AE$7:$AE$206,$A22)+SUMIFS('06_Asset_Components'!$AH$7:$AH$206,'06_Asset_Components'!$G$7:$G$206,I$6,'06_Asset_Components'!$AG$7:$AG$206,$A22)+SUMIFS('06_Asset_Components'!$AJ$7:$AJ$206,'06_Asset_Components'!$G$7:$G$206,I$6,'06_Asset_Components'!$AI$7:$AI$206,$A22),IF($B$4="Deferred",SUMIFS('06_Asset_Components'!$AL$7:$AL$206,'06_Asset_Components'!$G$7:$G$206,I$6,'06_Asset_Components'!$AK$7:$AK$206,$A22)+SUMIFS('06_Asset_Components'!$AN$7:$AN$206,'06_Asset_Components'!$G$7:$G$206,I$6,'06_Asset_Components'!$AM$7:$AM$206,$A22)+SUMIFS('06_Asset_Components'!$AP$7:$AP$206,'06_Asset_Components'!$G$7:$G$206,I$6,'06_Asset_Components'!$AO$7:$AO$206,$A22),SUMIFS('06_Asset_Components'!$Z$7:$Z$206,'06_Asset_Components'!$G$7:$G$206,I$6,'06_Asset_Components'!$Y$7:$Y$206,$A22)+SUMIFS('06_Asset_Components'!$AB$7:$AB$206,'06_Asset_Components'!$G$7:$G$206,I$6,'06_Asset_Components'!$AA$7:$AA$206,$A22)+SUMIFS('06_Asset_Components'!$AD$7:$AD$206,'06_Asset_Components'!$G$7:$G$206,I$6,'06_Asset_Components'!$AC$7:$AC$206,$A22)))</f>
        <v>0</v>
      </c>
      <c r="J22" s="17">
        <f>IF($B$4="Accelerated",SUMIFS('06_Asset_Components'!$AF$7:$AF$206,'06_Asset_Components'!$G$7:$G$206,J$6,'06_Asset_Components'!$AE$7:$AE$206,$A22)+SUMIFS('06_Asset_Components'!$AH$7:$AH$206,'06_Asset_Components'!$G$7:$G$206,J$6,'06_Asset_Components'!$AG$7:$AG$206,$A22)+SUMIFS('06_Asset_Components'!$AJ$7:$AJ$206,'06_Asset_Components'!$G$7:$G$206,J$6,'06_Asset_Components'!$AI$7:$AI$206,$A22),IF($B$4="Deferred",SUMIFS('06_Asset_Components'!$AL$7:$AL$206,'06_Asset_Components'!$G$7:$G$206,J$6,'06_Asset_Components'!$AK$7:$AK$206,$A22)+SUMIFS('06_Asset_Components'!$AN$7:$AN$206,'06_Asset_Components'!$G$7:$G$206,J$6,'06_Asset_Components'!$AM$7:$AM$206,$A22)+SUMIFS('06_Asset_Components'!$AP$7:$AP$206,'06_Asset_Components'!$G$7:$G$206,J$6,'06_Asset_Components'!$AO$7:$AO$206,$A22),SUMIFS('06_Asset_Components'!$Z$7:$Z$206,'06_Asset_Components'!$G$7:$G$206,J$6,'06_Asset_Components'!$Y$7:$Y$206,$A22)+SUMIFS('06_Asset_Components'!$AB$7:$AB$206,'06_Asset_Components'!$G$7:$G$206,J$6,'06_Asset_Components'!$AA$7:$AA$206,$A22)+SUMIFS('06_Asset_Components'!$AD$7:$AD$206,'06_Asset_Components'!$G$7:$G$206,J$6,'06_Asset_Components'!$AC$7:$AC$206,$A22)))</f>
        <v>0</v>
      </c>
      <c r="K22" s="17">
        <f>IF($B$4="Accelerated",SUMIFS('06_Asset_Components'!$AF$7:$AF$206,'06_Asset_Components'!$G$7:$G$206,K$6,'06_Asset_Components'!$AE$7:$AE$206,$A22)+SUMIFS('06_Asset_Components'!$AH$7:$AH$206,'06_Asset_Components'!$G$7:$G$206,K$6,'06_Asset_Components'!$AG$7:$AG$206,$A22)+SUMIFS('06_Asset_Components'!$AJ$7:$AJ$206,'06_Asset_Components'!$G$7:$G$206,K$6,'06_Asset_Components'!$AI$7:$AI$206,$A22),IF($B$4="Deferred",SUMIFS('06_Asset_Components'!$AL$7:$AL$206,'06_Asset_Components'!$G$7:$G$206,K$6,'06_Asset_Components'!$AK$7:$AK$206,$A22)+SUMIFS('06_Asset_Components'!$AN$7:$AN$206,'06_Asset_Components'!$G$7:$G$206,K$6,'06_Asset_Components'!$AM$7:$AM$206,$A22)+SUMIFS('06_Asset_Components'!$AP$7:$AP$206,'06_Asset_Components'!$G$7:$G$206,K$6,'06_Asset_Components'!$AO$7:$AO$206,$A22),SUMIFS('06_Asset_Components'!$Z$7:$Z$206,'06_Asset_Components'!$G$7:$G$206,K$6,'06_Asset_Components'!$Y$7:$Y$206,$A22)+SUMIFS('06_Asset_Components'!$AB$7:$AB$206,'06_Asset_Components'!$G$7:$G$206,K$6,'06_Asset_Components'!$AA$7:$AA$206,$A22)+SUMIFS('06_Asset_Components'!$AD$7:$AD$206,'06_Asset_Components'!$G$7:$G$206,K$6,'06_Asset_Components'!$AC$7:$AC$206,$A22)))</f>
        <v>0</v>
      </c>
      <c r="L22" s="17">
        <f>IF($B$4="Accelerated",SUMIFS('06_Asset_Components'!$AF$7:$AF$206,'06_Asset_Components'!$G$7:$G$206,L$6,'06_Asset_Components'!$AE$7:$AE$206,$A22)+SUMIFS('06_Asset_Components'!$AH$7:$AH$206,'06_Asset_Components'!$G$7:$G$206,L$6,'06_Asset_Components'!$AG$7:$AG$206,$A22)+SUMIFS('06_Asset_Components'!$AJ$7:$AJ$206,'06_Asset_Components'!$G$7:$G$206,L$6,'06_Asset_Components'!$AI$7:$AI$206,$A22),IF($B$4="Deferred",SUMIFS('06_Asset_Components'!$AL$7:$AL$206,'06_Asset_Components'!$G$7:$G$206,L$6,'06_Asset_Components'!$AK$7:$AK$206,$A22)+SUMIFS('06_Asset_Components'!$AN$7:$AN$206,'06_Asset_Components'!$G$7:$G$206,L$6,'06_Asset_Components'!$AM$7:$AM$206,$A22)+SUMIFS('06_Asset_Components'!$AP$7:$AP$206,'06_Asset_Components'!$G$7:$G$206,L$6,'06_Asset_Components'!$AO$7:$AO$206,$A22),SUMIFS('06_Asset_Components'!$Z$7:$Z$206,'06_Asset_Components'!$G$7:$G$206,L$6,'06_Asset_Components'!$Y$7:$Y$206,$A22)+SUMIFS('06_Asset_Components'!$AB$7:$AB$206,'06_Asset_Components'!$G$7:$G$206,L$6,'06_Asset_Components'!$AA$7:$AA$206,$A22)+SUMIFS('06_Asset_Components'!$AD$7:$AD$206,'06_Asset_Components'!$G$7:$G$206,L$6,'06_Asset_Components'!$AC$7:$AC$206,$A22)))</f>
        <v>0</v>
      </c>
      <c r="M22" s="17">
        <f>IF($B$4="Accelerated",SUMIFS('06_Asset_Components'!$AF$7:$AF$206,'06_Asset_Components'!$G$7:$G$206,M$6,'06_Asset_Components'!$AE$7:$AE$206,$A22)+SUMIFS('06_Asset_Components'!$AH$7:$AH$206,'06_Asset_Components'!$G$7:$G$206,M$6,'06_Asset_Components'!$AG$7:$AG$206,$A22)+SUMIFS('06_Asset_Components'!$AJ$7:$AJ$206,'06_Asset_Components'!$G$7:$G$206,M$6,'06_Asset_Components'!$AI$7:$AI$206,$A22),IF($B$4="Deferred",SUMIFS('06_Asset_Components'!$AL$7:$AL$206,'06_Asset_Components'!$G$7:$G$206,M$6,'06_Asset_Components'!$AK$7:$AK$206,$A22)+SUMIFS('06_Asset_Components'!$AN$7:$AN$206,'06_Asset_Components'!$G$7:$G$206,M$6,'06_Asset_Components'!$AM$7:$AM$206,$A22)+SUMIFS('06_Asset_Components'!$AP$7:$AP$206,'06_Asset_Components'!$G$7:$G$206,M$6,'06_Asset_Components'!$AO$7:$AO$206,$A22),SUMIFS('06_Asset_Components'!$Z$7:$Z$206,'06_Asset_Components'!$G$7:$G$206,M$6,'06_Asset_Components'!$Y$7:$Y$206,$A22)+SUMIFS('06_Asset_Components'!$AB$7:$AB$206,'06_Asset_Components'!$G$7:$G$206,M$6,'06_Asset_Components'!$AA$7:$AA$206,$A22)+SUMIFS('06_Asset_Components'!$AD$7:$AD$206,'06_Asset_Components'!$G$7:$G$206,M$6,'06_Asset_Components'!$AC$7:$AC$206,$A22)))</f>
        <v>0</v>
      </c>
      <c r="N22" s="17">
        <f>IF($B$4="Accelerated",SUMIFS('06_Asset_Components'!$AF$7:$AF$206,'06_Asset_Components'!$G$7:$G$206,N$6,'06_Asset_Components'!$AE$7:$AE$206,$A22)+SUMIFS('06_Asset_Components'!$AH$7:$AH$206,'06_Asset_Components'!$G$7:$G$206,N$6,'06_Asset_Components'!$AG$7:$AG$206,$A22)+SUMIFS('06_Asset_Components'!$AJ$7:$AJ$206,'06_Asset_Components'!$G$7:$G$206,N$6,'06_Asset_Components'!$AI$7:$AI$206,$A22),IF($B$4="Deferred",SUMIFS('06_Asset_Components'!$AL$7:$AL$206,'06_Asset_Components'!$G$7:$G$206,N$6,'06_Asset_Components'!$AK$7:$AK$206,$A22)+SUMIFS('06_Asset_Components'!$AN$7:$AN$206,'06_Asset_Components'!$G$7:$G$206,N$6,'06_Asset_Components'!$AM$7:$AM$206,$A22)+SUMIFS('06_Asset_Components'!$AP$7:$AP$206,'06_Asset_Components'!$G$7:$G$206,N$6,'06_Asset_Components'!$AO$7:$AO$206,$A22),SUMIFS('06_Asset_Components'!$Z$7:$Z$206,'06_Asset_Components'!$G$7:$G$206,N$6,'06_Asset_Components'!$Y$7:$Y$206,$A22)+SUMIFS('06_Asset_Components'!$AB$7:$AB$206,'06_Asset_Components'!$G$7:$G$206,N$6,'06_Asset_Components'!$AA$7:$AA$206,$A22)+SUMIFS('06_Asset_Components'!$AD$7:$AD$206,'06_Asset_Components'!$G$7:$G$206,N$6,'06_Asset_Components'!$AC$7:$AC$206,$A22)))</f>
        <v>0</v>
      </c>
      <c r="O22" s="17">
        <f>IF($B$4="Accelerated",SUMIFS('06_Asset_Components'!$AF$7:$AF$206,'06_Asset_Components'!$G$7:$G$206,O$6,'06_Asset_Components'!$AE$7:$AE$206,$A22)+SUMIFS('06_Asset_Components'!$AH$7:$AH$206,'06_Asset_Components'!$G$7:$G$206,O$6,'06_Asset_Components'!$AG$7:$AG$206,$A22)+SUMIFS('06_Asset_Components'!$AJ$7:$AJ$206,'06_Asset_Components'!$G$7:$G$206,O$6,'06_Asset_Components'!$AI$7:$AI$206,$A22),IF($B$4="Deferred",SUMIFS('06_Asset_Components'!$AL$7:$AL$206,'06_Asset_Components'!$G$7:$G$206,O$6,'06_Asset_Components'!$AK$7:$AK$206,$A22)+SUMIFS('06_Asset_Components'!$AN$7:$AN$206,'06_Asset_Components'!$G$7:$G$206,O$6,'06_Asset_Components'!$AM$7:$AM$206,$A22)+SUMIFS('06_Asset_Components'!$AP$7:$AP$206,'06_Asset_Components'!$G$7:$G$206,O$6,'06_Asset_Components'!$AO$7:$AO$206,$A22),SUMIFS('06_Asset_Components'!$Z$7:$Z$206,'06_Asset_Components'!$G$7:$G$206,O$6,'06_Asset_Components'!$Y$7:$Y$206,$A22)+SUMIFS('06_Asset_Components'!$AB$7:$AB$206,'06_Asset_Components'!$G$7:$G$206,O$6,'06_Asset_Components'!$AA$7:$AA$206,$A22)+SUMIFS('06_Asset_Components'!$AD$7:$AD$206,'06_Asset_Components'!$G$7:$G$206,O$6,'06_Asset_Components'!$AC$7:$AC$206,$A22)))</f>
        <v>0</v>
      </c>
      <c r="P22" s="17">
        <f t="shared" si="0"/>
        <v>0</v>
      </c>
      <c r="Q22" s="17">
        <f>SUM($P$7:P22)</f>
        <v>0</v>
      </c>
    </row>
    <row r="23" spans="1:17">
      <c r="A23" s="11">
        <f>'01_Setup'!B5+16</f>
        <v>2042</v>
      </c>
      <c r="B23" s="17">
        <f>IF($B$4="Accelerated",SUMIFS('06_Asset_Components'!$AF$7:$AF$206,'06_Asset_Components'!$G$7:$G$206,B$6,'06_Asset_Components'!$AE$7:$AE$206,$A23)+SUMIFS('06_Asset_Components'!$AH$7:$AH$206,'06_Asset_Components'!$G$7:$G$206,B$6,'06_Asset_Components'!$AG$7:$AG$206,$A23)+SUMIFS('06_Asset_Components'!$AJ$7:$AJ$206,'06_Asset_Components'!$G$7:$G$206,B$6,'06_Asset_Components'!$AI$7:$AI$206,$A23),IF($B$4="Deferred",SUMIFS('06_Asset_Components'!$AL$7:$AL$206,'06_Asset_Components'!$G$7:$G$206,B$6,'06_Asset_Components'!$AK$7:$AK$206,$A23)+SUMIFS('06_Asset_Components'!$AN$7:$AN$206,'06_Asset_Components'!$G$7:$G$206,B$6,'06_Asset_Components'!$AM$7:$AM$206,$A23)+SUMIFS('06_Asset_Components'!$AP$7:$AP$206,'06_Asset_Components'!$G$7:$G$206,B$6,'06_Asset_Components'!$AO$7:$AO$206,$A23),SUMIFS('06_Asset_Components'!$Z$7:$Z$206,'06_Asset_Components'!$G$7:$G$206,B$6,'06_Asset_Components'!$Y$7:$Y$206,$A23)+SUMIFS('06_Asset_Components'!$AB$7:$AB$206,'06_Asset_Components'!$G$7:$G$206,B$6,'06_Asset_Components'!$AA$7:$AA$206,$A23)+SUMIFS('06_Asset_Components'!$AD$7:$AD$206,'06_Asset_Components'!$G$7:$G$206,B$6,'06_Asset_Components'!$AC$7:$AC$206,$A23)))</f>
        <v>0</v>
      </c>
      <c r="C23" s="17">
        <f>IF($B$4="Accelerated",SUMIFS('06_Asset_Components'!$AF$7:$AF$206,'06_Asset_Components'!$G$7:$G$206,C$6,'06_Asset_Components'!$AE$7:$AE$206,$A23)+SUMIFS('06_Asset_Components'!$AH$7:$AH$206,'06_Asset_Components'!$G$7:$G$206,C$6,'06_Asset_Components'!$AG$7:$AG$206,$A23)+SUMIFS('06_Asset_Components'!$AJ$7:$AJ$206,'06_Asset_Components'!$G$7:$G$206,C$6,'06_Asset_Components'!$AI$7:$AI$206,$A23),IF($B$4="Deferred",SUMIFS('06_Asset_Components'!$AL$7:$AL$206,'06_Asset_Components'!$G$7:$G$206,C$6,'06_Asset_Components'!$AK$7:$AK$206,$A23)+SUMIFS('06_Asset_Components'!$AN$7:$AN$206,'06_Asset_Components'!$G$7:$G$206,C$6,'06_Asset_Components'!$AM$7:$AM$206,$A23)+SUMIFS('06_Asset_Components'!$AP$7:$AP$206,'06_Asset_Components'!$G$7:$G$206,C$6,'06_Asset_Components'!$AO$7:$AO$206,$A23),SUMIFS('06_Asset_Components'!$Z$7:$Z$206,'06_Asset_Components'!$G$7:$G$206,C$6,'06_Asset_Components'!$Y$7:$Y$206,$A23)+SUMIFS('06_Asset_Components'!$AB$7:$AB$206,'06_Asset_Components'!$G$7:$G$206,C$6,'06_Asset_Components'!$AA$7:$AA$206,$A23)+SUMIFS('06_Asset_Components'!$AD$7:$AD$206,'06_Asset_Components'!$G$7:$G$206,C$6,'06_Asset_Components'!$AC$7:$AC$206,$A23)))</f>
        <v>0</v>
      </c>
      <c r="D23" s="17">
        <f>IF($B$4="Accelerated",SUMIFS('06_Asset_Components'!$AF$7:$AF$206,'06_Asset_Components'!$G$7:$G$206,D$6,'06_Asset_Components'!$AE$7:$AE$206,$A23)+SUMIFS('06_Asset_Components'!$AH$7:$AH$206,'06_Asset_Components'!$G$7:$G$206,D$6,'06_Asset_Components'!$AG$7:$AG$206,$A23)+SUMIFS('06_Asset_Components'!$AJ$7:$AJ$206,'06_Asset_Components'!$G$7:$G$206,D$6,'06_Asset_Components'!$AI$7:$AI$206,$A23),IF($B$4="Deferred",SUMIFS('06_Asset_Components'!$AL$7:$AL$206,'06_Asset_Components'!$G$7:$G$206,D$6,'06_Asset_Components'!$AK$7:$AK$206,$A23)+SUMIFS('06_Asset_Components'!$AN$7:$AN$206,'06_Asset_Components'!$G$7:$G$206,D$6,'06_Asset_Components'!$AM$7:$AM$206,$A23)+SUMIFS('06_Asset_Components'!$AP$7:$AP$206,'06_Asset_Components'!$G$7:$G$206,D$6,'06_Asset_Components'!$AO$7:$AO$206,$A23),SUMIFS('06_Asset_Components'!$Z$7:$Z$206,'06_Asset_Components'!$G$7:$G$206,D$6,'06_Asset_Components'!$Y$7:$Y$206,$A23)+SUMIFS('06_Asset_Components'!$AB$7:$AB$206,'06_Asset_Components'!$G$7:$G$206,D$6,'06_Asset_Components'!$AA$7:$AA$206,$A23)+SUMIFS('06_Asset_Components'!$AD$7:$AD$206,'06_Asset_Components'!$G$7:$G$206,D$6,'06_Asset_Components'!$AC$7:$AC$206,$A23)))</f>
        <v>0</v>
      </c>
      <c r="E23" s="17">
        <f>IF($B$4="Accelerated",SUMIFS('06_Asset_Components'!$AF$7:$AF$206,'06_Asset_Components'!$G$7:$G$206,E$6,'06_Asset_Components'!$AE$7:$AE$206,$A23)+SUMIFS('06_Asset_Components'!$AH$7:$AH$206,'06_Asset_Components'!$G$7:$G$206,E$6,'06_Asset_Components'!$AG$7:$AG$206,$A23)+SUMIFS('06_Asset_Components'!$AJ$7:$AJ$206,'06_Asset_Components'!$G$7:$G$206,E$6,'06_Asset_Components'!$AI$7:$AI$206,$A23),IF($B$4="Deferred",SUMIFS('06_Asset_Components'!$AL$7:$AL$206,'06_Asset_Components'!$G$7:$G$206,E$6,'06_Asset_Components'!$AK$7:$AK$206,$A23)+SUMIFS('06_Asset_Components'!$AN$7:$AN$206,'06_Asset_Components'!$G$7:$G$206,E$6,'06_Asset_Components'!$AM$7:$AM$206,$A23)+SUMIFS('06_Asset_Components'!$AP$7:$AP$206,'06_Asset_Components'!$G$7:$G$206,E$6,'06_Asset_Components'!$AO$7:$AO$206,$A23),SUMIFS('06_Asset_Components'!$Z$7:$Z$206,'06_Asset_Components'!$G$7:$G$206,E$6,'06_Asset_Components'!$Y$7:$Y$206,$A23)+SUMIFS('06_Asset_Components'!$AB$7:$AB$206,'06_Asset_Components'!$G$7:$G$206,E$6,'06_Asset_Components'!$AA$7:$AA$206,$A23)+SUMIFS('06_Asset_Components'!$AD$7:$AD$206,'06_Asset_Components'!$G$7:$G$206,E$6,'06_Asset_Components'!$AC$7:$AC$206,$A23)))</f>
        <v>0</v>
      </c>
      <c r="F23" s="17">
        <f>IF($B$4="Accelerated",SUMIFS('06_Asset_Components'!$AF$7:$AF$206,'06_Asset_Components'!$G$7:$G$206,F$6,'06_Asset_Components'!$AE$7:$AE$206,$A23)+SUMIFS('06_Asset_Components'!$AH$7:$AH$206,'06_Asset_Components'!$G$7:$G$206,F$6,'06_Asset_Components'!$AG$7:$AG$206,$A23)+SUMIFS('06_Asset_Components'!$AJ$7:$AJ$206,'06_Asset_Components'!$G$7:$G$206,F$6,'06_Asset_Components'!$AI$7:$AI$206,$A23),IF($B$4="Deferred",SUMIFS('06_Asset_Components'!$AL$7:$AL$206,'06_Asset_Components'!$G$7:$G$206,F$6,'06_Asset_Components'!$AK$7:$AK$206,$A23)+SUMIFS('06_Asset_Components'!$AN$7:$AN$206,'06_Asset_Components'!$G$7:$G$206,F$6,'06_Asset_Components'!$AM$7:$AM$206,$A23)+SUMIFS('06_Asset_Components'!$AP$7:$AP$206,'06_Asset_Components'!$G$7:$G$206,F$6,'06_Asset_Components'!$AO$7:$AO$206,$A23),SUMIFS('06_Asset_Components'!$Z$7:$Z$206,'06_Asset_Components'!$G$7:$G$206,F$6,'06_Asset_Components'!$Y$7:$Y$206,$A23)+SUMIFS('06_Asset_Components'!$AB$7:$AB$206,'06_Asset_Components'!$G$7:$G$206,F$6,'06_Asset_Components'!$AA$7:$AA$206,$A23)+SUMIFS('06_Asset_Components'!$AD$7:$AD$206,'06_Asset_Components'!$G$7:$G$206,F$6,'06_Asset_Components'!$AC$7:$AC$206,$A23)))</f>
        <v>0</v>
      </c>
      <c r="G23" s="17">
        <f>IF($B$4="Accelerated",SUMIFS('06_Asset_Components'!$AF$7:$AF$206,'06_Asset_Components'!$G$7:$G$206,G$6,'06_Asset_Components'!$AE$7:$AE$206,$A23)+SUMIFS('06_Asset_Components'!$AH$7:$AH$206,'06_Asset_Components'!$G$7:$G$206,G$6,'06_Asset_Components'!$AG$7:$AG$206,$A23)+SUMIFS('06_Asset_Components'!$AJ$7:$AJ$206,'06_Asset_Components'!$G$7:$G$206,G$6,'06_Asset_Components'!$AI$7:$AI$206,$A23),IF($B$4="Deferred",SUMIFS('06_Asset_Components'!$AL$7:$AL$206,'06_Asset_Components'!$G$7:$G$206,G$6,'06_Asset_Components'!$AK$7:$AK$206,$A23)+SUMIFS('06_Asset_Components'!$AN$7:$AN$206,'06_Asset_Components'!$G$7:$G$206,G$6,'06_Asset_Components'!$AM$7:$AM$206,$A23)+SUMIFS('06_Asset_Components'!$AP$7:$AP$206,'06_Asset_Components'!$G$7:$G$206,G$6,'06_Asset_Components'!$AO$7:$AO$206,$A23),SUMIFS('06_Asset_Components'!$Z$7:$Z$206,'06_Asset_Components'!$G$7:$G$206,G$6,'06_Asset_Components'!$Y$7:$Y$206,$A23)+SUMIFS('06_Asset_Components'!$AB$7:$AB$206,'06_Asset_Components'!$G$7:$G$206,G$6,'06_Asset_Components'!$AA$7:$AA$206,$A23)+SUMIFS('06_Asset_Components'!$AD$7:$AD$206,'06_Asset_Components'!$G$7:$G$206,G$6,'06_Asset_Components'!$AC$7:$AC$206,$A23)))</f>
        <v>0</v>
      </c>
      <c r="H23" s="17">
        <f>IF($B$4="Accelerated",SUMIFS('06_Asset_Components'!$AF$7:$AF$206,'06_Asset_Components'!$G$7:$G$206,H$6,'06_Asset_Components'!$AE$7:$AE$206,$A23)+SUMIFS('06_Asset_Components'!$AH$7:$AH$206,'06_Asset_Components'!$G$7:$G$206,H$6,'06_Asset_Components'!$AG$7:$AG$206,$A23)+SUMIFS('06_Asset_Components'!$AJ$7:$AJ$206,'06_Asset_Components'!$G$7:$G$206,H$6,'06_Asset_Components'!$AI$7:$AI$206,$A23),IF($B$4="Deferred",SUMIFS('06_Asset_Components'!$AL$7:$AL$206,'06_Asset_Components'!$G$7:$G$206,H$6,'06_Asset_Components'!$AK$7:$AK$206,$A23)+SUMIFS('06_Asset_Components'!$AN$7:$AN$206,'06_Asset_Components'!$G$7:$G$206,H$6,'06_Asset_Components'!$AM$7:$AM$206,$A23)+SUMIFS('06_Asset_Components'!$AP$7:$AP$206,'06_Asset_Components'!$G$7:$G$206,H$6,'06_Asset_Components'!$AO$7:$AO$206,$A23),SUMIFS('06_Asset_Components'!$Z$7:$Z$206,'06_Asset_Components'!$G$7:$G$206,H$6,'06_Asset_Components'!$Y$7:$Y$206,$A23)+SUMIFS('06_Asset_Components'!$AB$7:$AB$206,'06_Asset_Components'!$G$7:$G$206,H$6,'06_Asset_Components'!$AA$7:$AA$206,$A23)+SUMIFS('06_Asset_Components'!$AD$7:$AD$206,'06_Asset_Components'!$G$7:$G$206,H$6,'06_Asset_Components'!$AC$7:$AC$206,$A23)))</f>
        <v>0</v>
      </c>
      <c r="I23" s="17">
        <f>IF($B$4="Accelerated",SUMIFS('06_Asset_Components'!$AF$7:$AF$206,'06_Asset_Components'!$G$7:$G$206,I$6,'06_Asset_Components'!$AE$7:$AE$206,$A23)+SUMIFS('06_Asset_Components'!$AH$7:$AH$206,'06_Asset_Components'!$G$7:$G$206,I$6,'06_Asset_Components'!$AG$7:$AG$206,$A23)+SUMIFS('06_Asset_Components'!$AJ$7:$AJ$206,'06_Asset_Components'!$G$7:$G$206,I$6,'06_Asset_Components'!$AI$7:$AI$206,$A23),IF($B$4="Deferred",SUMIFS('06_Asset_Components'!$AL$7:$AL$206,'06_Asset_Components'!$G$7:$G$206,I$6,'06_Asset_Components'!$AK$7:$AK$206,$A23)+SUMIFS('06_Asset_Components'!$AN$7:$AN$206,'06_Asset_Components'!$G$7:$G$206,I$6,'06_Asset_Components'!$AM$7:$AM$206,$A23)+SUMIFS('06_Asset_Components'!$AP$7:$AP$206,'06_Asset_Components'!$G$7:$G$206,I$6,'06_Asset_Components'!$AO$7:$AO$206,$A23),SUMIFS('06_Asset_Components'!$Z$7:$Z$206,'06_Asset_Components'!$G$7:$G$206,I$6,'06_Asset_Components'!$Y$7:$Y$206,$A23)+SUMIFS('06_Asset_Components'!$AB$7:$AB$206,'06_Asset_Components'!$G$7:$G$206,I$6,'06_Asset_Components'!$AA$7:$AA$206,$A23)+SUMIFS('06_Asset_Components'!$AD$7:$AD$206,'06_Asset_Components'!$G$7:$G$206,I$6,'06_Asset_Components'!$AC$7:$AC$206,$A23)))</f>
        <v>0</v>
      </c>
      <c r="J23" s="17">
        <f>IF($B$4="Accelerated",SUMIFS('06_Asset_Components'!$AF$7:$AF$206,'06_Asset_Components'!$G$7:$G$206,J$6,'06_Asset_Components'!$AE$7:$AE$206,$A23)+SUMIFS('06_Asset_Components'!$AH$7:$AH$206,'06_Asset_Components'!$G$7:$G$206,J$6,'06_Asset_Components'!$AG$7:$AG$206,$A23)+SUMIFS('06_Asset_Components'!$AJ$7:$AJ$206,'06_Asset_Components'!$G$7:$G$206,J$6,'06_Asset_Components'!$AI$7:$AI$206,$A23),IF($B$4="Deferred",SUMIFS('06_Asset_Components'!$AL$7:$AL$206,'06_Asset_Components'!$G$7:$G$206,J$6,'06_Asset_Components'!$AK$7:$AK$206,$A23)+SUMIFS('06_Asset_Components'!$AN$7:$AN$206,'06_Asset_Components'!$G$7:$G$206,J$6,'06_Asset_Components'!$AM$7:$AM$206,$A23)+SUMIFS('06_Asset_Components'!$AP$7:$AP$206,'06_Asset_Components'!$G$7:$G$206,J$6,'06_Asset_Components'!$AO$7:$AO$206,$A23),SUMIFS('06_Asset_Components'!$Z$7:$Z$206,'06_Asset_Components'!$G$7:$G$206,J$6,'06_Asset_Components'!$Y$7:$Y$206,$A23)+SUMIFS('06_Asset_Components'!$AB$7:$AB$206,'06_Asset_Components'!$G$7:$G$206,J$6,'06_Asset_Components'!$AA$7:$AA$206,$A23)+SUMIFS('06_Asset_Components'!$AD$7:$AD$206,'06_Asset_Components'!$G$7:$G$206,J$6,'06_Asset_Components'!$AC$7:$AC$206,$A23)))</f>
        <v>0</v>
      </c>
      <c r="K23" s="17">
        <f>IF($B$4="Accelerated",SUMIFS('06_Asset_Components'!$AF$7:$AF$206,'06_Asset_Components'!$G$7:$G$206,K$6,'06_Asset_Components'!$AE$7:$AE$206,$A23)+SUMIFS('06_Asset_Components'!$AH$7:$AH$206,'06_Asset_Components'!$G$7:$G$206,K$6,'06_Asset_Components'!$AG$7:$AG$206,$A23)+SUMIFS('06_Asset_Components'!$AJ$7:$AJ$206,'06_Asset_Components'!$G$7:$G$206,K$6,'06_Asset_Components'!$AI$7:$AI$206,$A23),IF($B$4="Deferred",SUMIFS('06_Asset_Components'!$AL$7:$AL$206,'06_Asset_Components'!$G$7:$G$206,K$6,'06_Asset_Components'!$AK$7:$AK$206,$A23)+SUMIFS('06_Asset_Components'!$AN$7:$AN$206,'06_Asset_Components'!$G$7:$G$206,K$6,'06_Asset_Components'!$AM$7:$AM$206,$A23)+SUMIFS('06_Asset_Components'!$AP$7:$AP$206,'06_Asset_Components'!$G$7:$G$206,K$6,'06_Asset_Components'!$AO$7:$AO$206,$A23),SUMIFS('06_Asset_Components'!$Z$7:$Z$206,'06_Asset_Components'!$G$7:$G$206,K$6,'06_Asset_Components'!$Y$7:$Y$206,$A23)+SUMIFS('06_Asset_Components'!$AB$7:$AB$206,'06_Asset_Components'!$G$7:$G$206,K$6,'06_Asset_Components'!$AA$7:$AA$206,$A23)+SUMIFS('06_Asset_Components'!$AD$7:$AD$206,'06_Asset_Components'!$G$7:$G$206,K$6,'06_Asset_Components'!$AC$7:$AC$206,$A23)))</f>
        <v>0</v>
      </c>
      <c r="L23" s="17">
        <f>IF($B$4="Accelerated",SUMIFS('06_Asset_Components'!$AF$7:$AF$206,'06_Asset_Components'!$G$7:$G$206,L$6,'06_Asset_Components'!$AE$7:$AE$206,$A23)+SUMIFS('06_Asset_Components'!$AH$7:$AH$206,'06_Asset_Components'!$G$7:$G$206,L$6,'06_Asset_Components'!$AG$7:$AG$206,$A23)+SUMIFS('06_Asset_Components'!$AJ$7:$AJ$206,'06_Asset_Components'!$G$7:$G$206,L$6,'06_Asset_Components'!$AI$7:$AI$206,$A23),IF($B$4="Deferred",SUMIFS('06_Asset_Components'!$AL$7:$AL$206,'06_Asset_Components'!$G$7:$G$206,L$6,'06_Asset_Components'!$AK$7:$AK$206,$A23)+SUMIFS('06_Asset_Components'!$AN$7:$AN$206,'06_Asset_Components'!$G$7:$G$206,L$6,'06_Asset_Components'!$AM$7:$AM$206,$A23)+SUMIFS('06_Asset_Components'!$AP$7:$AP$206,'06_Asset_Components'!$G$7:$G$206,L$6,'06_Asset_Components'!$AO$7:$AO$206,$A23),SUMIFS('06_Asset_Components'!$Z$7:$Z$206,'06_Asset_Components'!$G$7:$G$206,L$6,'06_Asset_Components'!$Y$7:$Y$206,$A23)+SUMIFS('06_Asset_Components'!$AB$7:$AB$206,'06_Asset_Components'!$G$7:$G$206,L$6,'06_Asset_Components'!$AA$7:$AA$206,$A23)+SUMIFS('06_Asset_Components'!$AD$7:$AD$206,'06_Asset_Components'!$G$7:$G$206,L$6,'06_Asset_Components'!$AC$7:$AC$206,$A23)))</f>
        <v>0</v>
      </c>
      <c r="M23" s="17">
        <f>IF($B$4="Accelerated",SUMIFS('06_Asset_Components'!$AF$7:$AF$206,'06_Asset_Components'!$G$7:$G$206,M$6,'06_Asset_Components'!$AE$7:$AE$206,$A23)+SUMIFS('06_Asset_Components'!$AH$7:$AH$206,'06_Asset_Components'!$G$7:$G$206,M$6,'06_Asset_Components'!$AG$7:$AG$206,$A23)+SUMIFS('06_Asset_Components'!$AJ$7:$AJ$206,'06_Asset_Components'!$G$7:$G$206,M$6,'06_Asset_Components'!$AI$7:$AI$206,$A23),IF($B$4="Deferred",SUMIFS('06_Asset_Components'!$AL$7:$AL$206,'06_Asset_Components'!$G$7:$G$206,M$6,'06_Asset_Components'!$AK$7:$AK$206,$A23)+SUMIFS('06_Asset_Components'!$AN$7:$AN$206,'06_Asset_Components'!$G$7:$G$206,M$6,'06_Asset_Components'!$AM$7:$AM$206,$A23)+SUMIFS('06_Asset_Components'!$AP$7:$AP$206,'06_Asset_Components'!$G$7:$G$206,M$6,'06_Asset_Components'!$AO$7:$AO$206,$A23),SUMIFS('06_Asset_Components'!$Z$7:$Z$206,'06_Asset_Components'!$G$7:$G$206,M$6,'06_Asset_Components'!$Y$7:$Y$206,$A23)+SUMIFS('06_Asset_Components'!$AB$7:$AB$206,'06_Asset_Components'!$G$7:$G$206,M$6,'06_Asset_Components'!$AA$7:$AA$206,$A23)+SUMIFS('06_Asset_Components'!$AD$7:$AD$206,'06_Asset_Components'!$G$7:$G$206,M$6,'06_Asset_Components'!$AC$7:$AC$206,$A23)))</f>
        <v>0</v>
      </c>
      <c r="N23" s="17">
        <f>IF($B$4="Accelerated",SUMIFS('06_Asset_Components'!$AF$7:$AF$206,'06_Asset_Components'!$G$7:$G$206,N$6,'06_Asset_Components'!$AE$7:$AE$206,$A23)+SUMIFS('06_Asset_Components'!$AH$7:$AH$206,'06_Asset_Components'!$G$7:$G$206,N$6,'06_Asset_Components'!$AG$7:$AG$206,$A23)+SUMIFS('06_Asset_Components'!$AJ$7:$AJ$206,'06_Asset_Components'!$G$7:$G$206,N$6,'06_Asset_Components'!$AI$7:$AI$206,$A23),IF($B$4="Deferred",SUMIFS('06_Asset_Components'!$AL$7:$AL$206,'06_Asset_Components'!$G$7:$G$206,N$6,'06_Asset_Components'!$AK$7:$AK$206,$A23)+SUMIFS('06_Asset_Components'!$AN$7:$AN$206,'06_Asset_Components'!$G$7:$G$206,N$6,'06_Asset_Components'!$AM$7:$AM$206,$A23)+SUMIFS('06_Asset_Components'!$AP$7:$AP$206,'06_Asset_Components'!$G$7:$G$206,N$6,'06_Asset_Components'!$AO$7:$AO$206,$A23),SUMIFS('06_Asset_Components'!$Z$7:$Z$206,'06_Asset_Components'!$G$7:$G$206,N$6,'06_Asset_Components'!$Y$7:$Y$206,$A23)+SUMIFS('06_Asset_Components'!$AB$7:$AB$206,'06_Asset_Components'!$G$7:$G$206,N$6,'06_Asset_Components'!$AA$7:$AA$206,$A23)+SUMIFS('06_Asset_Components'!$AD$7:$AD$206,'06_Asset_Components'!$G$7:$G$206,N$6,'06_Asset_Components'!$AC$7:$AC$206,$A23)))</f>
        <v>0</v>
      </c>
      <c r="O23" s="17">
        <f>IF($B$4="Accelerated",SUMIFS('06_Asset_Components'!$AF$7:$AF$206,'06_Asset_Components'!$G$7:$G$206,O$6,'06_Asset_Components'!$AE$7:$AE$206,$A23)+SUMIFS('06_Asset_Components'!$AH$7:$AH$206,'06_Asset_Components'!$G$7:$G$206,O$6,'06_Asset_Components'!$AG$7:$AG$206,$A23)+SUMIFS('06_Asset_Components'!$AJ$7:$AJ$206,'06_Asset_Components'!$G$7:$G$206,O$6,'06_Asset_Components'!$AI$7:$AI$206,$A23),IF($B$4="Deferred",SUMIFS('06_Asset_Components'!$AL$7:$AL$206,'06_Asset_Components'!$G$7:$G$206,O$6,'06_Asset_Components'!$AK$7:$AK$206,$A23)+SUMIFS('06_Asset_Components'!$AN$7:$AN$206,'06_Asset_Components'!$G$7:$G$206,O$6,'06_Asset_Components'!$AM$7:$AM$206,$A23)+SUMIFS('06_Asset_Components'!$AP$7:$AP$206,'06_Asset_Components'!$G$7:$G$206,O$6,'06_Asset_Components'!$AO$7:$AO$206,$A23),SUMIFS('06_Asset_Components'!$Z$7:$Z$206,'06_Asset_Components'!$G$7:$G$206,O$6,'06_Asset_Components'!$Y$7:$Y$206,$A23)+SUMIFS('06_Asset_Components'!$AB$7:$AB$206,'06_Asset_Components'!$G$7:$G$206,O$6,'06_Asset_Components'!$AA$7:$AA$206,$A23)+SUMIFS('06_Asset_Components'!$AD$7:$AD$206,'06_Asset_Components'!$G$7:$G$206,O$6,'06_Asset_Components'!$AC$7:$AC$206,$A23)))</f>
        <v>0</v>
      </c>
      <c r="P23" s="17">
        <f t="shared" si="0"/>
        <v>0</v>
      </c>
      <c r="Q23" s="17">
        <f>SUM($P$7:P23)</f>
        <v>0</v>
      </c>
    </row>
    <row r="24" spans="1:17">
      <c r="A24" s="11">
        <f>'01_Setup'!B5+17</f>
        <v>2043</v>
      </c>
      <c r="B24" s="17">
        <f>IF($B$4="Accelerated",SUMIFS('06_Asset_Components'!$AF$7:$AF$206,'06_Asset_Components'!$G$7:$G$206,B$6,'06_Asset_Components'!$AE$7:$AE$206,$A24)+SUMIFS('06_Asset_Components'!$AH$7:$AH$206,'06_Asset_Components'!$G$7:$G$206,B$6,'06_Asset_Components'!$AG$7:$AG$206,$A24)+SUMIFS('06_Asset_Components'!$AJ$7:$AJ$206,'06_Asset_Components'!$G$7:$G$206,B$6,'06_Asset_Components'!$AI$7:$AI$206,$A24),IF($B$4="Deferred",SUMIFS('06_Asset_Components'!$AL$7:$AL$206,'06_Asset_Components'!$G$7:$G$206,B$6,'06_Asset_Components'!$AK$7:$AK$206,$A24)+SUMIFS('06_Asset_Components'!$AN$7:$AN$206,'06_Asset_Components'!$G$7:$G$206,B$6,'06_Asset_Components'!$AM$7:$AM$206,$A24)+SUMIFS('06_Asset_Components'!$AP$7:$AP$206,'06_Asset_Components'!$G$7:$G$206,B$6,'06_Asset_Components'!$AO$7:$AO$206,$A24),SUMIFS('06_Asset_Components'!$Z$7:$Z$206,'06_Asset_Components'!$G$7:$G$206,B$6,'06_Asset_Components'!$Y$7:$Y$206,$A24)+SUMIFS('06_Asset_Components'!$AB$7:$AB$206,'06_Asset_Components'!$G$7:$G$206,B$6,'06_Asset_Components'!$AA$7:$AA$206,$A24)+SUMIFS('06_Asset_Components'!$AD$7:$AD$206,'06_Asset_Components'!$G$7:$G$206,B$6,'06_Asset_Components'!$AC$7:$AC$206,$A24)))</f>
        <v>0</v>
      </c>
      <c r="C24" s="17">
        <f>IF($B$4="Accelerated",SUMIFS('06_Asset_Components'!$AF$7:$AF$206,'06_Asset_Components'!$G$7:$G$206,C$6,'06_Asset_Components'!$AE$7:$AE$206,$A24)+SUMIFS('06_Asset_Components'!$AH$7:$AH$206,'06_Asset_Components'!$G$7:$G$206,C$6,'06_Asset_Components'!$AG$7:$AG$206,$A24)+SUMIFS('06_Asset_Components'!$AJ$7:$AJ$206,'06_Asset_Components'!$G$7:$G$206,C$6,'06_Asset_Components'!$AI$7:$AI$206,$A24),IF($B$4="Deferred",SUMIFS('06_Asset_Components'!$AL$7:$AL$206,'06_Asset_Components'!$G$7:$G$206,C$6,'06_Asset_Components'!$AK$7:$AK$206,$A24)+SUMIFS('06_Asset_Components'!$AN$7:$AN$206,'06_Asset_Components'!$G$7:$G$206,C$6,'06_Asset_Components'!$AM$7:$AM$206,$A24)+SUMIFS('06_Asset_Components'!$AP$7:$AP$206,'06_Asset_Components'!$G$7:$G$206,C$6,'06_Asset_Components'!$AO$7:$AO$206,$A24),SUMIFS('06_Asset_Components'!$Z$7:$Z$206,'06_Asset_Components'!$G$7:$G$206,C$6,'06_Asset_Components'!$Y$7:$Y$206,$A24)+SUMIFS('06_Asset_Components'!$AB$7:$AB$206,'06_Asset_Components'!$G$7:$G$206,C$6,'06_Asset_Components'!$AA$7:$AA$206,$A24)+SUMIFS('06_Asset_Components'!$AD$7:$AD$206,'06_Asset_Components'!$G$7:$G$206,C$6,'06_Asset_Components'!$AC$7:$AC$206,$A24)))</f>
        <v>0</v>
      </c>
      <c r="D24" s="17">
        <f>IF($B$4="Accelerated",SUMIFS('06_Asset_Components'!$AF$7:$AF$206,'06_Asset_Components'!$G$7:$G$206,D$6,'06_Asset_Components'!$AE$7:$AE$206,$A24)+SUMIFS('06_Asset_Components'!$AH$7:$AH$206,'06_Asset_Components'!$G$7:$G$206,D$6,'06_Asset_Components'!$AG$7:$AG$206,$A24)+SUMIFS('06_Asset_Components'!$AJ$7:$AJ$206,'06_Asset_Components'!$G$7:$G$206,D$6,'06_Asset_Components'!$AI$7:$AI$206,$A24),IF($B$4="Deferred",SUMIFS('06_Asset_Components'!$AL$7:$AL$206,'06_Asset_Components'!$G$7:$G$206,D$6,'06_Asset_Components'!$AK$7:$AK$206,$A24)+SUMIFS('06_Asset_Components'!$AN$7:$AN$206,'06_Asset_Components'!$G$7:$G$206,D$6,'06_Asset_Components'!$AM$7:$AM$206,$A24)+SUMIFS('06_Asset_Components'!$AP$7:$AP$206,'06_Asset_Components'!$G$7:$G$206,D$6,'06_Asset_Components'!$AO$7:$AO$206,$A24),SUMIFS('06_Asset_Components'!$Z$7:$Z$206,'06_Asset_Components'!$G$7:$G$206,D$6,'06_Asset_Components'!$Y$7:$Y$206,$A24)+SUMIFS('06_Asset_Components'!$AB$7:$AB$206,'06_Asset_Components'!$G$7:$G$206,D$6,'06_Asset_Components'!$AA$7:$AA$206,$A24)+SUMIFS('06_Asset_Components'!$AD$7:$AD$206,'06_Asset_Components'!$G$7:$G$206,D$6,'06_Asset_Components'!$AC$7:$AC$206,$A24)))</f>
        <v>0</v>
      </c>
      <c r="E24" s="17">
        <f>IF($B$4="Accelerated",SUMIFS('06_Asset_Components'!$AF$7:$AF$206,'06_Asset_Components'!$G$7:$G$206,E$6,'06_Asset_Components'!$AE$7:$AE$206,$A24)+SUMIFS('06_Asset_Components'!$AH$7:$AH$206,'06_Asset_Components'!$G$7:$G$206,E$6,'06_Asset_Components'!$AG$7:$AG$206,$A24)+SUMIFS('06_Asset_Components'!$AJ$7:$AJ$206,'06_Asset_Components'!$G$7:$G$206,E$6,'06_Asset_Components'!$AI$7:$AI$206,$A24),IF($B$4="Deferred",SUMIFS('06_Asset_Components'!$AL$7:$AL$206,'06_Asset_Components'!$G$7:$G$206,E$6,'06_Asset_Components'!$AK$7:$AK$206,$A24)+SUMIFS('06_Asset_Components'!$AN$7:$AN$206,'06_Asset_Components'!$G$7:$G$206,E$6,'06_Asset_Components'!$AM$7:$AM$206,$A24)+SUMIFS('06_Asset_Components'!$AP$7:$AP$206,'06_Asset_Components'!$G$7:$G$206,E$6,'06_Asset_Components'!$AO$7:$AO$206,$A24),SUMIFS('06_Asset_Components'!$Z$7:$Z$206,'06_Asset_Components'!$G$7:$G$206,E$6,'06_Asset_Components'!$Y$7:$Y$206,$A24)+SUMIFS('06_Asset_Components'!$AB$7:$AB$206,'06_Asset_Components'!$G$7:$G$206,E$6,'06_Asset_Components'!$AA$7:$AA$206,$A24)+SUMIFS('06_Asset_Components'!$AD$7:$AD$206,'06_Asset_Components'!$G$7:$G$206,E$6,'06_Asset_Components'!$AC$7:$AC$206,$A24)))</f>
        <v>0</v>
      </c>
      <c r="F24" s="17">
        <f>IF($B$4="Accelerated",SUMIFS('06_Asset_Components'!$AF$7:$AF$206,'06_Asset_Components'!$G$7:$G$206,F$6,'06_Asset_Components'!$AE$7:$AE$206,$A24)+SUMIFS('06_Asset_Components'!$AH$7:$AH$206,'06_Asset_Components'!$G$7:$G$206,F$6,'06_Asset_Components'!$AG$7:$AG$206,$A24)+SUMIFS('06_Asset_Components'!$AJ$7:$AJ$206,'06_Asset_Components'!$G$7:$G$206,F$6,'06_Asset_Components'!$AI$7:$AI$206,$A24),IF($B$4="Deferred",SUMIFS('06_Asset_Components'!$AL$7:$AL$206,'06_Asset_Components'!$G$7:$G$206,F$6,'06_Asset_Components'!$AK$7:$AK$206,$A24)+SUMIFS('06_Asset_Components'!$AN$7:$AN$206,'06_Asset_Components'!$G$7:$G$206,F$6,'06_Asset_Components'!$AM$7:$AM$206,$A24)+SUMIFS('06_Asset_Components'!$AP$7:$AP$206,'06_Asset_Components'!$G$7:$G$206,F$6,'06_Asset_Components'!$AO$7:$AO$206,$A24),SUMIFS('06_Asset_Components'!$Z$7:$Z$206,'06_Asset_Components'!$G$7:$G$206,F$6,'06_Asset_Components'!$Y$7:$Y$206,$A24)+SUMIFS('06_Asset_Components'!$AB$7:$AB$206,'06_Asset_Components'!$G$7:$G$206,F$6,'06_Asset_Components'!$AA$7:$AA$206,$A24)+SUMIFS('06_Asset_Components'!$AD$7:$AD$206,'06_Asset_Components'!$G$7:$G$206,F$6,'06_Asset_Components'!$AC$7:$AC$206,$A24)))</f>
        <v>0</v>
      </c>
      <c r="G24" s="17">
        <f>IF($B$4="Accelerated",SUMIFS('06_Asset_Components'!$AF$7:$AF$206,'06_Asset_Components'!$G$7:$G$206,G$6,'06_Asset_Components'!$AE$7:$AE$206,$A24)+SUMIFS('06_Asset_Components'!$AH$7:$AH$206,'06_Asset_Components'!$G$7:$G$206,G$6,'06_Asset_Components'!$AG$7:$AG$206,$A24)+SUMIFS('06_Asset_Components'!$AJ$7:$AJ$206,'06_Asset_Components'!$G$7:$G$206,G$6,'06_Asset_Components'!$AI$7:$AI$206,$A24),IF($B$4="Deferred",SUMIFS('06_Asset_Components'!$AL$7:$AL$206,'06_Asset_Components'!$G$7:$G$206,G$6,'06_Asset_Components'!$AK$7:$AK$206,$A24)+SUMIFS('06_Asset_Components'!$AN$7:$AN$206,'06_Asset_Components'!$G$7:$G$206,G$6,'06_Asset_Components'!$AM$7:$AM$206,$A24)+SUMIFS('06_Asset_Components'!$AP$7:$AP$206,'06_Asset_Components'!$G$7:$G$206,G$6,'06_Asset_Components'!$AO$7:$AO$206,$A24),SUMIFS('06_Asset_Components'!$Z$7:$Z$206,'06_Asset_Components'!$G$7:$G$206,G$6,'06_Asset_Components'!$Y$7:$Y$206,$A24)+SUMIFS('06_Asset_Components'!$AB$7:$AB$206,'06_Asset_Components'!$G$7:$G$206,G$6,'06_Asset_Components'!$AA$7:$AA$206,$A24)+SUMIFS('06_Asset_Components'!$AD$7:$AD$206,'06_Asset_Components'!$G$7:$G$206,G$6,'06_Asset_Components'!$AC$7:$AC$206,$A24)))</f>
        <v>0</v>
      </c>
      <c r="H24" s="17">
        <f>IF($B$4="Accelerated",SUMIFS('06_Asset_Components'!$AF$7:$AF$206,'06_Asset_Components'!$G$7:$G$206,H$6,'06_Asset_Components'!$AE$7:$AE$206,$A24)+SUMIFS('06_Asset_Components'!$AH$7:$AH$206,'06_Asset_Components'!$G$7:$G$206,H$6,'06_Asset_Components'!$AG$7:$AG$206,$A24)+SUMIFS('06_Asset_Components'!$AJ$7:$AJ$206,'06_Asset_Components'!$G$7:$G$206,H$6,'06_Asset_Components'!$AI$7:$AI$206,$A24),IF($B$4="Deferred",SUMIFS('06_Asset_Components'!$AL$7:$AL$206,'06_Asset_Components'!$G$7:$G$206,H$6,'06_Asset_Components'!$AK$7:$AK$206,$A24)+SUMIFS('06_Asset_Components'!$AN$7:$AN$206,'06_Asset_Components'!$G$7:$G$206,H$6,'06_Asset_Components'!$AM$7:$AM$206,$A24)+SUMIFS('06_Asset_Components'!$AP$7:$AP$206,'06_Asset_Components'!$G$7:$G$206,H$6,'06_Asset_Components'!$AO$7:$AO$206,$A24),SUMIFS('06_Asset_Components'!$Z$7:$Z$206,'06_Asset_Components'!$G$7:$G$206,H$6,'06_Asset_Components'!$Y$7:$Y$206,$A24)+SUMIFS('06_Asset_Components'!$AB$7:$AB$206,'06_Asset_Components'!$G$7:$G$206,H$6,'06_Asset_Components'!$AA$7:$AA$206,$A24)+SUMIFS('06_Asset_Components'!$AD$7:$AD$206,'06_Asset_Components'!$G$7:$G$206,H$6,'06_Asset_Components'!$AC$7:$AC$206,$A24)))</f>
        <v>0</v>
      </c>
      <c r="I24" s="17">
        <f>IF($B$4="Accelerated",SUMIFS('06_Asset_Components'!$AF$7:$AF$206,'06_Asset_Components'!$G$7:$G$206,I$6,'06_Asset_Components'!$AE$7:$AE$206,$A24)+SUMIFS('06_Asset_Components'!$AH$7:$AH$206,'06_Asset_Components'!$G$7:$G$206,I$6,'06_Asset_Components'!$AG$7:$AG$206,$A24)+SUMIFS('06_Asset_Components'!$AJ$7:$AJ$206,'06_Asset_Components'!$G$7:$G$206,I$6,'06_Asset_Components'!$AI$7:$AI$206,$A24),IF($B$4="Deferred",SUMIFS('06_Asset_Components'!$AL$7:$AL$206,'06_Asset_Components'!$G$7:$G$206,I$6,'06_Asset_Components'!$AK$7:$AK$206,$A24)+SUMIFS('06_Asset_Components'!$AN$7:$AN$206,'06_Asset_Components'!$G$7:$G$206,I$6,'06_Asset_Components'!$AM$7:$AM$206,$A24)+SUMIFS('06_Asset_Components'!$AP$7:$AP$206,'06_Asset_Components'!$G$7:$G$206,I$6,'06_Asset_Components'!$AO$7:$AO$206,$A24),SUMIFS('06_Asset_Components'!$Z$7:$Z$206,'06_Asset_Components'!$G$7:$G$206,I$6,'06_Asset_Components'!$Y$7:$Y$206,$A24)+SUMIFS('06_Asset_Components'!$AB$7:$AB$206,'06_Asset_Components'!$G$7:$G$206,I$6,'06_Asset_Components'!$AA$7:$AA$206,$A24)+SUMIFS('06_Asset_Components'!$AD$7:$AD$206,'06_Asset_Components'!$G$7:$G$206,I$6,'06_Asset_Components'!$AC$7:$AC$206,$A24)))</f>
        <v>0</v>
      </c>
      <c r="J24" s="17">
        <f>IF($B$4="Accelerated",SUMIFS('06_Asset_Components'!$AF$7:$AF$206,'06_Asset_Components'!$G$7:$G$206,J$6,'06_Asset_Components'!$AE$7:$AE$206,$A24)+SUMIFS('06_Asset_Components'!$AH$7:$AH$206,'06_Asset_Components'!$G$7:$G$206,J$6,'06_Asset_Components'!$AG$7:$AG$206,$A24)+SUMIFS('06_Asset_Components'!$AJ$7:$AJ$206,'06_Asset_Components'!$G$7:$G$206,J$6,'06_Asset_Components'!$AI$7:$AI$206,$A24),IF($B$4="Deferred",SUMIFS('06_Asset_Components'!$AL$7:$AL$206,'06_Asset_Components'!$G$7:$G$206,J$6,'06_Asset_Components'!$AK$7:$AK$206,$A24)+SUMIFS('06_Asset_Components'!$AN$7:$AN$206,'06_Asset_Components'!$G$7:$G$206,J$6,'06_Asset_Components'!$AM$7:$AM$206,$A24)+SUMIFS('06_Asset_Components'!$AP$7:$AP$206,'06_Asset_Components'!$G$7:$G$206,J$6,'06_Asset_Components'!$AO$7:$AO$206,$A24),SUMIFS('06_Asset_Components'!$Z$7:$Z$206,'06_Asset_Components'!$G$7:$G$206,J$6,'06_Asset_Components'!$Y$7:$Y$206,$A24)+SUMIFS('06_Asset_Components'!$AB$7:$AB$206,'06_Asset_Components'!$G$7:$G$206,J$6,'06_Asset_Components'!$AA$7:$AA$206,$A24)+SUMIFS('06_Asset_Components'!$AD$7:$AD$206,'06_Asset_Components'!$G$7:$G$206,J$6,'06_Asset_Components'!$AC$7:$AC$206,$A24)))</f>
        <v>0</v>
      </c>
      <c r="K24" s="17">
        <f>IF($B$4="Accelerated",SUMIFS('06_Asset_Components'!$AF$7:$AF$206,'06_Asset_Components'!$G$7:$G$206,K$6,'06_Asset_Components'!$AE$7:$AE$206,$A24)+SUMIFS('06_Asset_Components'!$AH$7:$AH$206,'06_Asset_Components'!$G$7:$G$206,K$6,'06_Asset_Components'!$AG$7:$AG$206,$A24)+SUMIFS('06_Asset_Components'!$AJ$7:$AJ$206,'06_Asset_Components'!$G$7:$G$206,K$6,'06_Asset_Components'!$AI$7:$AI$206,$A24),IF($B$4="Deferred",SUMIFS('06_Asset_Components'!$AL$7:$AL$206,'06_Asset_Components'!$G$7:$G$206,K$6,'06_Asset_Components'!$AK$7:$AK$206,$A24)+SUMIFS('06_Asset_Components'!$AN$7:$AN$206,'06_Asset_Components'!$G$7:$G$206,K$6,'06_Asset_Components'!$AM$7:$AM$206,$A24)+SUMIFS('06_Asset_Components'!$AP$7:$AP$206,'06_Asset_Components'!$G$7:$G$206,K$6,'06_Asset_Components'!$AO$7:$AO$206,$A24),SUMIFS('06_Asset_Components'!$Z$7:$Z$206,'06_Asset_Components'!$G$7:$G$206,K$6,'06_Asset_Components'!$Y$7:$Y$206,$A24)+SUMIFS('06_Asset_Components'!$AB$7:$AB$206,'06_Asset_Components'!$G$7:$G$206,K$6,'06_Asset_Components'!$AA$7:$AA$206,$A24)+SUMIFS('06_Asset_Components'!$AD$7:$AD$206,'06_Asset_Components'!$G$7:$G$206,K$6,'06_Asset_Components'!$AC$7:$AC$206,$A24)))</f>
        <v>0</v>
      </c>
      <c r="L24" s="17">
        <f>IF($B$4="Accelerated",SUMIFS('06_Asset_Components'!$AF$7:$AF$206,'06_Asset_Components'!$G$7:$G$206,L$6,'06_Asset_Components'!$AE$7:$AE$206,$A24)+SUMIFS('06_Asset_Components'!$AH$7:$AH$206,'06_Asset_Components'!$G$7:$G$206,L$6,'06_Asset_Components'!$AG$7:$AG$206,$A24)+SUMIFS('06_Asset_Components'!$AJ$7:$AJ$206,'06_Asset_Components'!$G$7:$G$206,L$6,'06_Asset_Components'!$AI$7:$AI$206,$A24),IF($B$4="Deferred",SUMIFS('06_Asset_Components'!$AL$7:$AL$206,'06_Asset_Components'!$G$7:$G$206,L$6,'06_Asset_Components'!$AK$7:$AK$206,$A24)+SUMIFS('06_Asset_Components'!$AN$7:$AN$206,'06_Asset_Components'!$G$7:$G$206,L$6,'06_Asset_Components'!$AM$7:$AM$206,$A24)+SUMIFS('06_Asset_Components'!$AP$7:$AP$206,'06_Asset_Components'!$G$7:$G$206,L$6,'06_Asset_Components'!$AO$7:$AO$206,$A24),SUMIFS('06_Asset_Components'!$Z$7:$Z$206,'06_Asset_Components'!$G$7:$G$206,L$6,'06_Asset_Components'!$Y$7:$Y$206,$A24)+SUMIFS('06_Asset_Components'!$AB$7:$AB$206,'06_Asset_Components'!$G$7:$G$206,L$6,'06_Asset_Components'!$AA$7:$AA$206,$A24)+SUMIFS('06_Asset_Components'!$AD$7:$AD$206,'06_Asset_Components'!$G$7:$G$206,L$6,'06_Asset_Components'!$AC$7:$AC$206,$A24)))</f>
        <v>0</v>
      </c>
      <c r="M24" s="17">
        <f>IF($B$4="Accelerated",SUMIFS('06_Asset_Components'!$AF$7:$AF$206,'06_Asset_Components'!$G$7:$G$206,M$6,'06_Asset_Components'!$AE$7:$AE$206,$A24)+SUMIFS('06_Asset_Components'!$AH$7:$AH$206,'06_Asset_Components'!$G$7:$G$206,M$6,'06_Asset_Components'!$AG$7:$AG$206,$A24)+SUMIFS('06_Asset_Components'!$AJ$7:$AJ$206,'06_Asset_Components'!$G$7:$G$206,M$6,'06_Asset_Components'!$AI$7:$AI$206,$A24),IF($B$4="Deferred",SUMIFS('06_Asset_Components'!$AL$7:$AL$206,'06_Asset_Components'!$G$7:$G$206,M$6,'06_Asset_Components'!$AK$7:$AK$206,$A24)+SUMIFS('06_Asset_Components'!$AN$7:$AN$206,'06_Asset_Components'!$G$7:$G$206,M$6,'06_Asset_Components'!$AM$7:$AM$206,$A24)+SUMIFS('06_Asset_Components'!$AP$7:$AP$206,'06_Asset_Components'!$G$7:$G$206,M$6,'06_Asset_Components'!$AO$7:$AO$206,$A24),SUMIFS('06_Asset_Components'!$Z$7:$Z$206,'06_Asset_Components'!$G$7:$G$206,M$6,'06_Asset_Components'!$Y$7:$Y$206,$A24)+SUMIFS('06_Asset_Components'!$AB$7:$AB$206,'06_Asset_Components'!$G$7:$G$206,M$6,'06_Asset_Components'!$AA$7:$AA$206,$A24)+SUMIFS('06_Asset_Components'!$AD$7:$AD$206,'06_Asset_Components'!$G$7:$G$206,M$6,'06_Asset_Components'!$AC$7:$AC$206,$A24)))</f>
        <v>0</v>
      </c>
      <c r="N24" s="17">
        <f>IF($B$4="Accelerated",SUMIFS('06_Asset_Components'!$AF$7:$AF$206,'06_Asset_Components'!$G$7:$G$206,N$6,'06_Asset_Components'!$AE$7:$AE$206,$A24)+SUMIFS('06_Asset_Components'!$AH$7:$AH$206,'06_Asset_Components'!$G$7:$G$206,N$6,'06_Asset_Components'!$AG$7:$AG$206,$A24)+SUMIFS('06_Asset_Components'!$AJ$7:$AJ$206,'06_Asset_Components'!$G$7:$G$206,N$6,'06_Asset_Components'!$AI$7:$AI$206,$A24),IF($B$4="Deferred",SUMIFS('06_Asset_Components'!$AL$7:$AL$206,'06_Asset_Components'!$G$7:$G$206,N$6,'06_Asset_Components'!$AK$7:$AK$206,$A24)+SUMIFS('06_Asset_Components'!$AN$7:$AN$206,'06_Asset_Components'!$G$7:$G$206,N$6,'06_Asset_Components'!$AM$7:$AM$206,$A24)+SUMIFS('06_Asset_Components'!$AP$7:$AP$206,'06_Asset_Components'!$G$7:$G$206,N$6,'06_Asset_Components'!$AO$7:$AO$206,$A24),SUMIFS('06_Asset_Components'!$Z$7:$Z$206,'06_Asset_Components'!$G$7:$G$206,N$6,'06_Asset_Components'!$Y$7:$Y$206,$A24)+SUMIFS('06_Asset_Components'!$AB$7:$AB$206,'06_Asset_Components'!$G$7:$G$206,N$6,'06_Asset_Components'!$AA$7:$AA$206,$A24)+SUMIFS('06_Asset_Components'!$AD$7:$AD$206,'06_Asset_Components'!$G$7:$G$206,N$6,'06_Asset_Components'!$AC$7:$AC$206,$A24)))</f>
        <v>0</v>
      </c>
      <c r="O24" s="17">
        <f>IF($B$4="Accelerated",SUMIFS('06_Asset_Components'!$AF$7:$AF$206,'06_Asset_Components'!$G$7:$G$206,O$6,'06_Asset_Components'!$AE$7:$AE$206,$A24)+SUMIFS('06_Asset_Components'!$AH$7:$AH$206,'06_Asset_Components'!$G$7:$G$206,O$6,'06_Asset_Components'!$AG$7:$AG$206,$A24)+SUMIFS('06_Asset_Components'!$AJ$7:$AJ$206,'06_Asset_Components'!$G$7:$G$206,O$6,'06_Asset_Components'!$AI$7:$AI$206,$A24),IF($B$4="Deferred",SUMIFS('06_Asset_Components'!$AL$7:$AL$206,'06_Asset_Components'!$G$7:$G$206,O$6,'06_Asset_Components'!$AK$7:$AK$206,$A24)+SUMIFS('06_Asset_Components'!$AN$7:$AN$206,'06_Asset_Components'!$G$7:$G$206,O$6,'06_Asset_Components'!$AM$7:$AM$206,$A24)+SUMIFS('06_Asset_Components'!$AP$7:$AP$206,'06_Asset_Components'!$G$7:$G$206,O$6,'06_Asset_Components'!$AO$7:$AO$206,$A24),SUMIFS('06_Asset_Components'!$Z$7:$Z$206,'06_Asset_Components'!$G$7:$G$206,O$6,'06_Asset_Components'!$Y$7:$Y$206,$A24)+SUMIFS('06_Asset_Components'!$AB$7:$AB$206,'06_Asset_Components'!$G$7:$G$206,O$6,'06_Asset_Components'!$AA$7:$AA$206,$A24)+SUMIFS('06_Asset_Components'!$AD$7:$AD$206,'06_Asset_Components'!$G$7:$G$206,O$6,'06_Asset_Components'!$AC$7:$AC$206,$A24)))</f>
        <v>0</v>
      </c>
      <c r="P24" s="17">
        <f t="shared" si="0"/>
        <v>0</v>
      </c>
      <c r="Q24" s="17">
        <f>SUM($P$7:P24)</f>
        <v>0</v>
      </c>
    </row>
    <row r="25" spans="1:17">
      <c r="A25" s="11">
        <f>'01_Setup'!B5+18</f>
        <v>2044</v>
      </c>
      <c r="B25" s="17">
        <f>IF($B$4="Accelerated",SUMIFS('06_Asset_Components'!$AF$7:$AF$206,'06_Asset_Components'!$G$7:$G$206,B$6,'06_Asset_Components'!$AE$7:$AE$206,$A25)+SUMIFS('06_Asset_Components'!$AH$7:$AH$206,'06_Asset_Components'!$G$7:$G$206,B$6,'06_Asset_Components'!$AG$7:$AG$206,$A25)+SUMIFS('06_Asset_Components'!$AJ$7:$AJ$206,'06_Asset_Components'!$G$7:$G$206,B$6,'06_Asset_Components'!$AI$7:$AI$206,$A25),IF($B$4="Deferred",SUMIFS('06_Asset_Components'!$AL$7:$AL$206,'06_Asset_Components'!$G$7:$G$206,B$6,'06_Asset_Components'!$AK$7:$AK$206,$A25)+SUMIFS('06_Asset_Components'!$AN$7:$AN$206,'06_Asset_Components'!$G$7:$G$206,B$6,'06_Asset_Components'!$AM$7:$AM$206,$A25)+SUMIFS('06_Asset_Components'!$AP$7:$AP$206,'06_Asset_Components'!$G$7:$G$206,B$6,'06_Asset_Components'!$AO$7:$AO$206,$A25),SUMIFS('06_Asset_Components'!$Z$7:$Z$206,'06_Asset_Components'!$G$7:$G$206,B$6,'06_Asset_Components'!$Y$7:$Y$206,$A25)+SUMIFS('06_Asset_Components'!$AB$7:$AB$206,'06_Asset_Components'!$G$7:$G$206,B$6,'06_Asset_Components'!$AA$7:$AA$206,$A25)+SUMIFS('06_Asset_Components'!$AD$7:$AD$206,'06_Asset_Components'!$G$7:$G$206,B$6,'06_Asset_Components'!$AC$7:$AC$206,$A25)))</f>
        <v>0</v>
      </c>
      <c r="C25" s="17">
        <f>IF($B$4="Accelerated",SUMIFS('06_Asset_Components'!$AF$7:$AF$206,'06_Asset_Components'!$G$7:$G$206,C$6,'06_Asset_Components'!$AE$7:$AE$206,$A25)+SUMIFS('06_Asset_Components'!$AH$7:$AH$206,'06_Asset_Components'!$G$7:$G$206,C$6,'06_Asset_Components'!$AG$7:$AG$206,$A25)+SUMIFS('06_Asset_Components'!$AJ$7:$AJ$206,'06_Asset_Components'!$G$7:$G$206,C$6,'06_Asset_Components'!$AI$7:$AI$206,$A25),IF($B$4="Deferred",SUMIFS('06_Asset_Components'!$AL$7:$AL$206,'06_Asset_Components'!$G$7:$G$206,C$6,'06_Asset_Components'!$AK$7:$AK$206,$A25)+SUMIFS('06_Asset_Components'!$AN$7:$AN$206,'06_Asset_Components'!$G$7:$G$206,C$6,'06_Asset_Components'!$AM$7:$AM$206,$A25)+SUMIFS('06_Asset_Components'!$AP$7:$AP$206,'06_Asset_Components'!$G$7:$G$206,C$6,'06_Asset_Components'!$AO$7:$AO$206,$A25),SUMIFS('06_Asset_Components'!$Z$7:$Z$206,'06_Asset_Components'!$G$7:$G$206,C$6,'06_Asset_Components'!$Y$7:$Y$206,$A25)+SUMIFS('06_Asset_Components'!$AB$7:$AB$206,'06_Asset_Components'!$G$7:$G$206,C$6,'06_Asset_Components'!$AA$7:$AA$206,$A25)+SUMIFS('06_Asset_Components'!$AD$7:$AD$206,'06_Asset_Components'!$G$7:$G$206,C$6,'06_Asset_Components'!$AC$7:$AC$206,$A25)))</f>
        <v>0</v>
      </c>
      <c r="D25" s="17">
        <f>IF($B$4="Accelerated",SUMIFS('06_Asset_Components'!$AF$7:$AF$206,'06_Asset_Components'!$G$7:$G$206,D$6,'06_Asset_Components'!$AE$7:$AE$206,$A25)+SUMIFS('06_Asset_Components'!$AH$7:$AH$206,'06_Asset_Components'!$G$7:$G$206,D$6,'06_Asset_Components'!$AG$7:$AG$206,$A25)+SUMIFS('06_Asset_Components'!$AJ$7:$AJ$206,'06_Asset_Components'!$G$7:$G$206,D$6,'06_Asset_Components'!$AI$7:$AI$206,$A25),IF($B$4="Deferred",SUMIFS('06_Asset_Components'!$AL$7:$AL$206,'06_Asset_Components'!$G$7:$G$206,D$6,'06_Asset_Components'!$AK$7:$AK$206,$A25)+SUMIFS('06_Asset_Components'!$AN$7:$AN$206,'06_Asset_Components'!$G$7:$G$206,D$6,'06_Asset_Components'!$AM$7:$AM$206,$A25)+SUMIFS('06_Asset_Components'!$AP$7:$AP$206,'06_Asset_Components'!$G$7:$G$206,D$6,'06_Asset_Components'!$AO$7:$AO$206,$A25),SUMIFS('06_Asset_Components'!$Z$7:$Z$206,'06_Asset_Components'!$G$7:$G$206,D$6,'06_Asset_Components'!$Y$7:$Y$206,$A25)+SUMIFS('06_Asset_Components'!$AB$7:$AB$206,'06_Asset_Components'!$G$7:$G$206,D$6,'06_Asset_Components'!$AA$7:$AA$206,$A25)+SUMIFS('06_Asset_Components'!$AD$7:$AD$206,'06_Asset_Components'!$G$7:$G$206,D$6,'06_Asset_Components'!$AC$7:$AC$206,$A25)))</f>
        <v>0</v>
      </c>
      <c r="E25" s="17">
        <f>IF($B$4="Accelerated",SUMIFS('06_Asset_Components'!$AF$7:$AF$206,'06_Asset_Components'!$G$7:$G$206,E$6,'06_Asset_Components'!$AE$7:$AE$206,$A25)+SUMIFS('06_Asset_Components'!$AH$7:$AH$206,'06_Asset_Components'!$G$7:$G$206,E$6,'06_Asset_Components'!$AG$7:$AG$206,$A25)+SUMIFS('06_Asset_Components'!$AJ$7:$AJ$206,'06_Asset_Components'!$G$7:$G$206,E$6,'06_Asset_Components'!$AI$7:$AI$206,$A25),IF($B$4="Deferred",SUMIFS('06_Asset_Components'!$AL$7:$AL$206,'06_Asset_Components'!$G$7:$G$206,E$6,'06_Asset_Components'!$AK$7:$AK$206,$A25)+SUMIFS('06_Asset_Components'!$AN$7:$AN$206,'06_Asset_Components'!$G$7:$G$206,E$6,'06_Asset_Components'!$AM$7:$AM$206,$A25)+SUMIFS('06_Asset_Components'!$AP$7:$AP$206,'06_Asset_Components'!$G$7:$G$206,E$6,'06_Asset_Components'!$AO$7:$AO$206,$A25),SUMIFS('06_Asset_Components'!$Z$7:$Z$206,'06_Asset_Components'!$G$7:$G$206,E$6,'06_Asset_Components'!$Y$7:$Y$206,$A25)+SUMIFS('06_Asset_Components'!$AB$7:$AB$206,'06_Asset_Components'!$G$7:$G$206,E$6,'06_Asset_Components'!$AA$7:$AA$206,$A25)+SUMIFS('06_Asset_Components'!$AD$7:$AD$206,'06_Asset_Components'!$G$7:$G$206,E$6,'06_Asset_Components'!$AC$7:$AC$206,$A25)))</f>
        <v>0</v>
      </c>
      <c r="F25" s="17">
        <f>IF($B$4="Accelerated",SUMIFS('06_Asset_Components'!$AF$7:$AF$206,'06_Asset_Components'!$G$7:$G$206,F$6,'06_Asset_Components'!$AE$7:$AE$206,$A25)+SUMIFS('06_Asset_Components'!$AH$7:$AH$206,'06_Asset_Components'!$G$7:$G$206,F$6,'06_Asset_Components'!$AG$7:$AG$206,$A25)+SUMIFS('06_Asset_Components'!$AJ$7:$AJ$206,'06_Asset_Components'!$G$7:$G$206,F$6,'06_Asset_Components'!$AI$7:$AI$206,$A25),IF($B$4="Deferred",SUMIFS('06_Asset_Components'!$AL$7:$AL$206,'06_Asset_Components'!$G$7:$G$206,F$6,'06_Asset_Components'!$AK$7:$AK$206,$A25)+SUMIFS('06_Asset_Components'!$AN$7:$AN$206,'06_Asset_Components'!$G$7:$G$206,F$6,'06_Asset_Components'!$AM$7:$AM$206,$A25)+SUMIFS('06_Asset_Components'!$AP$7:$AP$206,'06_Asset_Components'!$G$7:$G$206,F$6,'06_Asset_Components'!$AO$7:$AO$206,$A25),SUMIFS('06_Asset_Components'!$Z$7:$Z$206,'06_Asset_Components'!$G$7:$G$206,F$6,'06_Asset_Components'!$Y$7:$Y$206,$A25)+SUMIFS('06_Asset_Components'!$AB$7:$AB$206,'06_Asset_Components'!$G$7:$G$206,F$6,'06_Asset_Components'!$AA$7:$AA$206,$A25)+SUMIFS('06_Asset_Components'!$AD$7:$AD$206,'06_Asset_Components'!$G$7:$G$206,F$6,'06_Asset_Components'!$AC$7:$AC$206,$A25)))</f>
        <v>0</v>
      </c>
      <c r="G25" s="17">
        <f>IF($B$4="Accelerated",SUMIFS('06_Asset_Components'!$AF$7:$AF$206,'06_Asset_Components'!$G$7:$G$206,G$6,'06_Asset_Components'!$AE$7:$AE$206,$A25)+SUMIFS('06_Asset_Components'!$AH$7:$AH$206,'06_Asset_Components'!$G$7:$G$206,G$6,'06_Asset_Components'!$AG$7:$AG$206,$A25)+SUMIFS('06_Asset_Components'!$AJ$7:$AJ$206,'06_Asset_Components'!$G$7:$G$206,G$6,'06_Asset_Components'!$AI$7:$AI$206,$A25),IF($B$4="Deferred",SUMIFS('06_Asset_Components'!$AL$7:$AL$206,'06_Asset_Components'!$G$7:$G$206,G$6,'06_Asset_Components'!$AK$7:$AK$206,$A25)+SUMIFS('06_Asset_Components'!$AN$7:$AN$206,'06_Asset_Components'!$G$7:$G$206,G$6,'06_Asset_Components'!$AM$7:$AM$206,$A25)+SUMIFS('06_Asset_Components'!$AP$7:$AP$206,'06_Asset_Components'!$G$7:$G$206,G$6,'06_Asset_Components'!$AO$7:$AO$206,$A25),SUMIFS('06_Asset_Components'!$Z$7:$Z$206,'06_Asset_Components'!$G$7:$G$206,G$6,'06_Asset_Components'!$Y$7:$Y$206,$A25)+SUMIFS('06_Asset_Components'!$AB$7:$AB$206,'06_Asset_Components'!$G$7:$G$206,G$6,'06_Asset_Components'!$AA$7:$AA$206,$A25)+SUMIFS('06_Asset_Components'!$AD$7:$AD$206,'06_Asset_Components'!$G$7:$G$206,G$6,'06_Asset_Components'!$AC$7:$AC$206,$A25)))</f>
        <v>0</v>
      </c>
      <c r="H25" s="17">
        <f>IF($B$4="Accelerated",SUMIFS('06_Asset_Components'!$AF$7:$AF$206,'06_Asset_Components'!$G$7:$G$206,H$6,'06_Asset_Components'!$AE$7:$AE$206,$A25)+SUMIFS('06_Asset_Components'!$AH$7:$AH$206,'06_Asset_Components'!$G$7:$G$206,H$6,'06_Asset_Components'!$AG$7:$AG$206,$A25)+SUMIFS('06_Asset_Components'!$AJ$7:$AJ$206,'06_Asset_Components'!$G$7:$G$206,H$6,'06_Asset_Components'!$AI$7:$AI$206,$A25),IF($B$4="Deferred",SUMIFS('06_Asset_Components'!$AL$7:$AL$206,'06_Asset_Components'!$G$7:$G$206,H$6,'06_Asset_Components'!$AK$7:$AK$206,$A25)+SUMIFS('06_Asset_Components'!$AN$7:$AN$206,'06_Asset_Components'!$G$7:$G$206,H$6,'06_Asset_Components'!$AM$7:$AM$206,$A25)+SUMIFS('06_Asset_Components'!$AP$7:$AP$206,'06_Asset_Components'!$G$7:$G$206,H$6,'06_Asset_Components'!$AO$7:$AO$206,$A25),SUMIFS('06_Asset_Components'!$Z$7:$Z$206,'06_Asset_Components'!$G$7:$G$206,H$6,'06_Asset_Components'!$Y$7:$Y$206,$A25)+SUMIFS('06_Asset_Components'!$AB$7:$AB$206,'06_Asset_Components'!$G$7:$G$206,H$6,'06_Asset_Components'!$AA$7:$AA$206,$A25)+SUMIFS('06_Asset_Components'!$AD$7:$AD$206,'06_Asset_Components'!$G$7:$G$206,H$6,'06_Asset_Components'!$AC$7:$AC$206,$A25)))</f>
        <v>0</v>
      </c>
      <c r="I25" s="17">
        <f>IF($B$4="Accelerated",SUMIFS('06_Asset_Components'!$AF$7:$AF$206,'06_Asset_Components'!$G$7:$G$206,I$6,'06_Asset_Components'!$AE$7:$AE$206,$A25)+SUMIFS('06_Asset_Components'!$AH$7:$AH$206,'06_Asset_Components'!$G$7:$G$206,I$6,'06_Asset_Components'!$AG$7:$AG$206,$A25)+SUMIFS('06_Asset_Components'!$AJ$7:$AJ$206,'06_Asset_Components'!$G$7:$G$206,I$6,'06_Asset_Components'!$AI$7:$AI$206,$A25),IF($B$4="Deferred",SUMIFS('06_Asset_Components'!$AL$7:$AL$206,'06_Asset_Components'!$G$7:$G$206,I$6,'06_Asset_Components'!$AK$7:$AK$206,$A25)+SUMIFS('06_Asset_Components'!$AN$7:$AN$206,'06_Asset_Components'!$G$7:$G$206,I$6,'06_Asset_Components'!$AM$7:$AM$206,$A25)+SUMIFS('06_Asset_Components'!$AP$7:$AP$206,'06_Asset_Components'!$G$7:$G$206,I$6,'06_Asset_Components'!$AO$7:$AO$206,$A25),SUMIFS('06_Asset_Components'!$Z$7:$Z$206,'06_Asset_Components'!$G$7:$G$206,I$6,'06_Asset_Components'!$Y$7:$Y$206,$A25)+SUMIFS('06_Asset_Components'!$AB$7:$AB$206,'06_Asset_Components'!$G$7:$G$206,I$6,'06_Asset_Components'!$AA$7:$AA$206,$A25)+SUMIFS('06_Asset_Components'!$AD$7:$AD$206,'06_Asset_Components'!$G$7:$G$206,I$6,'06_Asset_Components'!$AC$7:$AC$206,$A25)))</f>
        <v>0</v>
      </c>
      <c r="J25" s="17">
        <f>IF($B$4="Accelerated",SUMIFS('06_Asset_Components'!$AF$7:$AF$206,'06_Asset_Components'!$G$7:$G$206,J$6,'06_Asset_Components'!$AE$7:$AE$206,$A25)+SUMIFS('06_Asset_Components'!$AH$7:$AH$206,'06_Asset_Components'!$G$7:$G$206,J$6,'06_Asset_Components'!$AG$7:$AG$206,$A25)+SUMIFS('06_Asset_Components'!$AJ$7:$AJ$206,'06_Asset_Components'!$G$7:$G$206,J$6,'06_Asset_Components'!$AI$7:$AI$206,$A25),IF($B$4="Deferred",SUMIFS('06_Asset_Components'!$AL$7:$AL$206,'06_Asset_Components'!$G$7:$G$206,J$6,'06_Asset_Components'!$AK$7:$AK$206,$A25)+SUMIFS('06_Asset_Components'!$AN$7:$AN$206,'06_Asset_Components'!$G$7:$G$206,J$6,'06_Asset_Components'!$AM$7:$AM$206,$A25)+SUMIFS('06_Asset_Components'!$AP$7:$AP$206,'06_Asset_Components'!$G$7:$G$206,J$6,'06_Asset_Components'!$AO$7:$AO$206,$A25),SUMIFS('06_Asset_Components'!$Z$7:$Z$206,'06_Asset_Components'!$G$7:$G$206,J$6,'06_Asset_Components'!$Y$7:$Y$206,$A25)+SUMIFS('06_Asset_Components'!$AB$7:$AB$206,'06_Asset_Components'!$G$7:$G$206,J$6,'06_Asset_Components'!$AA$7:$AA$206,$A25)+SUMIFS('06_Asset_Components'!$AD$7:$AD$206,'06_Asset_Components'!$G$7:$G$206,J$6,'06_Asset_Components'!$AC$7:$AC$206,$A25)))</f>
        <v>0</v>
      </c>
      <c r="K25" s="17">
        <f>IF($B$4="Accelerated",SUMIFS('06_Asset_Components'!$AF$7:$AF$206,'06_Asset_Components'!$G$7:$G$206,K$6,'06_Asset_Components'!$AE$7:$AE$206,$A25)+SUMIFS('06_Asset_Components'!$AH$7:$AH$206,'06_Asset_Components'!$G$7:$G$206,K$6,'06_Asset_Components'!$AG$7:$AG$206,$A25)+SUMIFS('06_Asset_Components'!$AJ$7:$AJ$206,'06_Asset_Components'!$G$7:$G$206,K$6,'06_Asset_Components'!$AI$7:$AI$206,$A25),IF($B$4="Deferred",SUMIFS('06_Asset_Components'!$AL$7:$AL$206,'06_Asset_Components'!$G$7:$G$206,K$6,'06_Asset_Components'!$AK$7:$AK$206,$A25)+SUMIFS('06_Asset_Components'!$AN$7:$AN$206,'06_Asset_Components'!$G$7:$G$206,K$6,'06_Asset_Components'!$AM$7:$AM$206,$A25)+SUMIFS('06_Asset_Components'!$AP$7:$AP$206,'06_Asset_Components'!$G$7:$G$206,K$6,'06_Asset_Components'!$AO$7:$AO$206,$A25),SUMIFS('06_Asset_Components'!$Z$7:$Z$206,'06_Asset_Components'!$G$7:$G$206,K$6,'06_Asset_Components'!$Y$7:$Y$206,$A25)+SUMIFS('06_Asset_Components'!$AB$7:$AB$206,'06_Asset_Components'!$G$7:$G$206,K$6,'06_Asset_Components'!$AA$7:$AA$206,$A25)+SUMIFS('06_Asset_Components'!$AD$7:$AD$206,'06_Asset_Components'!$G$7:$G$206,K$6,'06_Asset_Components'!$AC$7:$AC$206,$A25)))</f>
        <v>0</v>
      </c>
      <c r="L25" s="17">
        <f>IF($B$4="Accelerated",SUMIFS('06_Asset_Components'!$AF$7:$AF$206,'06_Asset_Components'!$G$7:$G$206,L$6,'06_Asset_Components'!$AE$7:$AE$206,$A25)+SUMIFS('06_Asset_Components'!$AH$7:$AH$206,'06_Asset_Components'!$G$7:$G$206,L$6,'06_Asset_Components'!$AG$7:$AG$206,$A25)+SUMIFS('06_Asset_Components'!$AJ$7:$AJ$206,'06_Asset_Components'!$G$7:$G$206,L$6,'06_Asset_Components'!$AI$7:$AI$206,$A25),IF($B$4="Deferred",SUMIFS('06_Asset_Components'!$AL$7:$AL$206,'06_Asset_Components'!$G$7:$G$206,L$6,'06_Asset_Components'!$AK$7:$AK$206,$A25)+SUMIFS('06_Asset_Components'!$AN$7:$AN$206,'06_Asset_Components'!$G$7:$G$206,L$6,'06_Asset_Components'!$AM$7:$AM$206,$A25)+SUMIFS('06_Asset_Components'!$AP$7:$AP$206,'06_Asset_Components'!$G$7:$G$206,L$6,'06_Asset_Components'!$AO$7:$AO$206,$A25),SUMIFS('06_Asset_Components'!$Z$7:$Z$206,'06_Asset_Components'!$G$7:$G$206,L$6,'06_Asset_Components'!$Y$7:$Y$206,$A25)+SUMIFS('06_Asset_Components'!$AB$7:$AB$206,'06_Asset_Components'!$G$7:$G$206,L$6,'06_Asset_Components'!$AA$7:$AA$206,$A25)+SUMIFS('06_Asset_Components'!$AD$7:$AD$206,'06_Asset_Components'!$G$7:$G$206,L$6,'06_Asset_Components'!$AC$7:$AC$206,$A25)))</f>
        <v>0</v>
      </c>
      <c r="M25" s="17">
        <f>IF($B$4="Accelerated",SUMIFS('06_Asset_Components'!$AF$7:$AF$206,'06_Asset_Components'!$G$7:$G$206,M$6,'06_Asset_Components'!$AE$7:$AE$206,$A25)+SUMIFS('06_Asset_Components'!$AH$7:$AH$206,'06_Asset_Components'!$G$7:$G$206,M$6,'06_Asset_Components'!$AG$7:$AG$206,$A25)+SUMIFS('06_Asset_Components'!$AJ$7:$AJ$206,'06_Asset_Components'!$G$7:$G$206,M$6,'06_Asset_Components'!$AI$7:$AI$206,$A25),IF($B$4="Deferred",SUMIFS('06_Asset_Components'!$AL$7:$AL$206,'06_Asset_Components'!$G$7:$G$206,M$6,'06_Asset_Components'!$AK$7:$AK$206,$A25)+SUMIFS('06_Asset_Components'!$AN$7:$AN$206,'06_Asset_Components'!$G$7:$G$206,M$6,'06_Asset_Components'!$AM$7:$AM$206,$A25)+SUMIFS('06_Asset_Components'!$AP$7:$AP$206,'06_Asset_Components'!$G$7:$G$206,M$6,'06_Asset_Components'!$AO$7:$AO$206,$A25),SUMIFS('06_Asset_Components'!$Z$7:$Z$206,'06_Asset_Components'!$G$7:$G$206,M$6,'06_Asset_Components'!$Y$7:$Y$206,$A25)+SUMIFS('06_Asset_Components'!$AB$7:$AB$206,'06_Asset_Components'!$G$7:$G$206,M$6,'06_Asset_Components'!$AA$7:$AA$206,$A25)+SUMIFS('06_Asset_Components'!$AD$7:$AD$206,'06_Asset_Components'!$G$7:$G$206,M$6,'06_Asset_Components'!$AC$7:$AC$206,$A25)))</f>
        <v>0</v>
      </c>
      <c r="N25" s="17">
        <f>IF($B$4="Accelerated",SUMIFS('06_Asset_Components'!$AF$7:$AF$206,'06_Asset_Components'!$G$7:$G$206,N$6,'06_Asset_Components'!$AE$7:$AE$206,$A25)+SUMIFS('06_Asset_Components'!$AH$7:$AH$206,'06_Asset_Components'!$G$7:$G$206,N$6,'06_Asset_Components'!$AG$7:$AG$206,$A25)+SUMIFS('06_Asset_Components'!$AJ$7:$AJ$206,'06_Asset_Components'!$G$7:$G$206,N$6,'06_Asset_Components'!$AI$7:$AI$206,$A25),IF($B$4="Deferred",SUMIFS('06_Asset_Components'!$AL$7:$AL$206,'06_Asset_Components'!$G$7:$G$206,N$6,'06_Asset_Components'!$AK$7:$AK$206,$A25)+SUMIFS('06_Asset_Components'!$AN$7:$AN$206,'06_Asset_Components'!$G$7:$G$206,N$6,'06_Asset_Components'!$AM$7:$AM$206,$A25)+SUMIFS('06_Asset_Components'!$AP$7:$AP$206,'06_Asset_Components'!$G$7:$G$206,N$6,'06_Asset_Components'!$AO$7:$AO$206,$A25),SUMIFS('06_Asset_Components'!$Z$7:$Z$206,'06_Asset_Components'!$G$7:$G$206,N$6,'06_Asset_Components'!$Y$7:$Y$206,$A25)+SUMIFS('06_Asset_Components'!$AB$7:$AB$206,'06_Asset_Components'!$G$7:$G$206,N$6,'06_Asset_Components'!$AA$7:$AA$206,$A25)+SUMIFS('06_Asset_Components'!$AD$7:$AD$206,'06_Asset_Components'!$G$7:$G$206,N$6,'06_Asset_Components'!$AC$7:$AC$206,$A25)))</f>
        <v>0</v>
      </c>
      <c r="O25" s="17">
        <f>IF($B$4="Accelerated",SUMIFS('06_Asset_Components'!$AF$7:$AF$206,'06_Asset_Components'!$G$7:$G$206,O$6,'06_Asset_Components'!$AE$7:$AE$206,$A25)+SUMIFS('06_Asset_Components'!$AH$7:$AH$206,'06_Asset_Components'!$G$7:$G$206,O$6,'06_Asset_Components'!$AG$7:$AG$206,$A25)+SUMIFS('06_Asset_Components'!$AJ$7:$AJ$206,'06_Asset_Components'!$G$7:$G$206,O$6,'06_Asset_Components'!$AI$7:$AI$206,$A25),IF($B$4="Deferred",SUMIFS('06_Asset_Components'!$AL$7:$AL$206,'06_Asset_Components'!$G$7:$G$206,O$6,'06_Asset_Components'!$AK$7:$AK$206,$A25)+SUMIFS('06_Asset_Components'!$AN$7:$AN$206,'06_Asset_Components'!$G$7:$G$206,O$6,'06_Asset_Components'!$AM$7:$AM$206,$A25)+SUMIFS('06_Asset_Components'!$AP$7:$AP$206,'06_Asset_Components'!$G$7:$G$206,O$6,'06_Asset_Components'!$AO$7:$AO$206,$A25),SUMIFS('06_Asset_Components'!$Z$7:$Z$206,'06_Asset_Components'!$G$7:$G$206,O$6,'06_Asset_Components'!$Y$7:$Y$206,$A25)+SUMIFS('06_Asset_Components'!$AB$7:$AB$206,'06_Asset_Components'!$G$7:$G$206,O$6,'06_Asset_Components'!$AA$7:$AA$206,$A25)+SUMIFS('06_Asset_Components'!$AD$7:$AD$206,'06_Asset_Components'!$G$7:$G$206,O$6,'06_Asset_Components'!$AC$7:$AC$206,$A25)))</f>
        <v>0</v>
      </c>
      <c r="P25" s="17">
        <f t="shared" si="0"/>
        <v>0</v>
      </c>
      <c r="Q25" s="17">
        <f>SUM($P$7:P25)</f>
        <v>0</v>
      </c>
    </row>
    <row r="26" spans="1:17">
      <c r="A26" s="11">
        <f>'01_Setup'!B5+19</f>
        <v>2045</v>
      </c>
      <c r="B26" s="17">
        <f>IF($B$4="Accelerated",SUMIFS('06_Asset_Components'!$AF$7:$AF$206,'06_Asset_Components'!$G$7:$G$206,B$6,'06_Asset_Components'!$AE$7:$AE$206,$A26)+SUMIFS('06_Asset_Components'!$AH$7:$AH$206,'06_Asset_Components'!$G$7:$G$206,B$6,'06_Asset_Components'!$AG$7:$AG$206,$A26)+SUMIFS('06_Asset_Components'!$AJ$7:$AJ$206,'06_Asset_Components'!$G$7:$G$206,B$6,'06_Asset_Components'!$AI$7:$AI$206,$A26),IF($B$4="Deferred",SUMIFS('06_Asset_Components'!$AL$7:$AL$206,'06_Asset_Components'!$G$7:$G$206,B$6,'06_Asset_Components'!$AK$7:$AK$206,$A26)+SUMIFS('06_Asset_Components'!$AN$7:$AN$206,'06_Asset_Components'!$G$7:$G$206,B$6,'06_Asset_Components'!$AM$7:$AM$206,$A26)+SUMIFS('06_Asset_Components'!$AP$7:$AP$206,'06_Asset_Components'!$G$7:$G$206,B$6,'06_Asset_Components'!$AO$7:$AO$206,$A26),SUMIFS('06_Asset_Components'!$Z$7:$Z$206,'06_Asset_Components'!$G$7:$G$206,B$6,'06_Asset_Components'!$Y$7:$Y$206,$A26)+SUMIFS('06_Asset_Components'!$AB$7:$AB$206,'06_Asset_Components'!$G$7:$G$206,B$6,'06_Asset_Components'!$AA$7:$AA$206,$A26)+SUMIFS('06_Asset_Components'!$AD$7:$AD$206,'06_Asset_Components'!$G$7:$G$206,B$6,'06_Asset_Components'!$AC$7:$AC$206,$A26)))</f>
        <v>0</v>
      </c>
      <c r="C26" s="17">
        <f>IF($B$4="Accelerated",SUMIFS('06_Asset_Components'!$AF$7:$AF$206,'06_Asset_Components'!$G$7:$G$206,C$6,'06_Asset_Components'!$AE$7:$AE$206,$A26)+SUMIFS('06_Asset_Components'!$AH$7:$AH$206,'06_Asset_Components'!$G$7:$G$206,C$6,'06_Asset_Components'!$AG$7:$AG$206,$A26)+SUMIFS('06_Asset_Components'!$AJ$7:$AJ$206,'06_Asset_Components'!$G$7:$G$206,C$6,'06_Asset_Components'!$AI$7:$AI$206,$A26),IF($B$4="Deferred",SUMIFS('06_Asset_Components'!$AL$7:$AL$206,'06_Asset_Components'!$G$7:$G$206,C$6,'06_Asset_Components'!$AK$7:$AK$206,$A26)+SUMIFS('06_Asset_Components'!$AN$7:$AN$206,'06_Asset_Components'!$G$7:$G$206,C$6,'06_Asset_Components'!$AM$7:$AM$206,$A26)+SUMIFS('06_Asset_Components'!$AP$7:$AP$206,'06_Asset_Components'!$G$7:$G$206,C$6,'06_Asset_Components'!$AO$7:$AO$206,$A26),SUMIFS('06_Asset_Components'!$Z$7:$Z$206,'06_Asset_Components'!$G$7:$G$206,C$6,'06_Asset_Components'!$Y$7:$Y$206,$A26)+SUMIFS('06_Asset_Components'!$AB$7:$AB$206,'06_Asset_Components'!$G$7:$G$206,C$6,'06_Asset_Components'!$AA$7:$AA$206,$A26)+SUMIFS('06_Asset_Components'!$AD$7:$AD$206,'06_Asset_Components'!$G$7:$G$206,C$6,'06_Asset_Components'!$AC$7:$AC$206,$A26)))</f>
        <v>0</v>
      </c>
      <c r="D26" s="17">
        <f>IF($B$4="Accelerated",SUMIFS('06_Asset_Components'!$AF$7:$AF$206,'06_Asset_Components'!$G$7:$G$206,D$6,'06_Asset_Components'!$AE$7:$AE$206,$A26)+SUMIFS('06_Asset_Components'!$AH$7:$AH$206,'06_Asset_Components'!$G$7:$G$206,D$6,'06_Asset_Components'!$AG$7:$AG$206,$A26)+SUMIFS('06_Asset_Components'!$AJ$7:$AJ$206,'06_Asset_Components'!$G$7:$G$206,D$6,'06_Asset_Components'!$AI$7:$AI$206,$A26),IF($B$4="Deferred",SUMIFS('06_Asset_Components'!$AL$7:$AL$206,'06_Asset_Components'!$G$7:$G$206,D$6,'06_Asset_Components'!$AK$7:$AK$206,$A26)+SUMIFS('06_Asset_Components'!$AN$7:$AN$206,'06_Asset_Components'!$G$7:$G$206,D$6,'06_Asset_Components'!$AM$7:$AM$206,$A26)+SUMIFS('06_Asset_Components'!$AP$7:$AP$206,'06_Asset_Components'!$G$7:$G$206,D$6,'06_Asset_Components'!$AO$7:$AO$206,$A26),SUMIFS('06_Asset_Components'!$Z$7:$Z$206,'06_Asset_Components'!$G$7:$G$206,D$6,'06_Asset_Components'!$Y$7:$Y$206,$A26)+SUMIFS('06_Asset_Components'!$AB$7:$AB$206,'06_Asset_Components'!$G$7:$G$206,D$6,'06_Asset_Components'!$AA$7:$AA$206,$A26)+SUMIFS('06_Asset_Components'!$AD$7:$AD$206,'06_Asset_Components'!$G$7:$G$206,D$6,'06_Asset_Components'!$AC$7:$AC$206,$A26)))</f>
        <v>0</v>
      </c>
      <c r="E26" s="17">
        <f>IF($B$4="Accelerated",SUMIFS('06_Asset_Components'!$AF$7:$AF$206,'06_Asset_Components'!$G$7:$G$206,E$6,'06_Asset_Components'!$AE$7:$AE$206,$A26)+SUMIFS('06_Asset_Components'!$AH$7:$AH$206,'06_Asset_Components'!$G$7:$G$206,E$6,'06_Asset_Components'!$AG$7:$AG$206,$A26)+SUMIFS('06_Asset_Components'!$AJ$7:$AJ$206,'06_Asset_Components'!$G$7:$G$206,E$6,'06_Asset_Components'!$AI$7:$AI$206,$A26),IF($B$4="Deferred",SUMIFS('06_Asset_Components'!$AL$7:$AL$206,'06_Asset_Components'!$G$7:$G$206,E$6,'06_Asset_Components'!$AK$7:$AK$206,$A26)+SUMIFS('06_Asset_Components'!$AN$7:$AN$206,'06_Asset_Components'!$G$7:$G$206,E$6,'06_Asset_Components'!$AM$7:$AM$206,$A26)+SUMIFS('06_Asset_Components'!$AP$7:$AP$206,'06_Asset_Components'!$G$7:$G$206,E$6,'06_Asset_Components'!$AO$7:$AO$206,$A26),SUMIFS('06_Asset_Components'!$Z$7:$Z$206,'06_Asset_Components'!$G$7:$G$206,E$6,'06_Asset_Components'!$Y$7:$Y$206,$A26)+SUMIFS('06_Asset_Components'!$AB$7:$AB$206,'06_Asset_Components'!$G$7:$G$206,E$6,'06_Asset_Components'!$AA$7:$AA$206,$A26)+SUMIFS('06_Asset_Components'!$AD$7:$AD$206,'06_Asset_Components'!$G$7:$G$206,E$6,'06_Asset_Components'!$AC$7:$AC$206,$A26)))</f>
        <v>0</v>
      </c>
      <c r="F26" s="17">
        <f>IF($B$4="Accelerated",SUMIFS('06_Asset_Components'!$AF$7:$AF$206,'06_Asset_Components'!$G$7:$G$206,F$6,'06_Asset_Components'!$AE$7:$AE$206,$A26)+SUMIFS('06_Asset_Components'!$AH$7:$AH$206,'06_Asset_Components'!$G$7:$G$206,F$6,'06_Asset_Components'!$AG$7:$AG$206,$A26)+SUMIFS('06_Asset_Components'!$AJ$7:$AJ$206,'06_Asset_Components'!$G$7:$G$206,F$6,'06_Asset_Components'!$AI$7:$AI$206,$A26),IF($B$4="Deferred",SUMIFS('06_Asset_Components'!$AL$7:$AL$206,'06_Asset_Components'!$G$7:$G$206,F$6,'06_Asset_Components'!$AK$7:$AK$206,$A26)+SUMIFS('06_Asset_Components'!$AN$7:$AN$206,'06_Asset_Components'!$G$7:$G$206,F$6,'06_Asset_Components'!$AM$7:$AM$206,$A26)+SUMIFS('06_Asset_Components'!$AP$7:$AP$206,'06_Asset_Components'!$G$7:$G$206,F$6,'06_Asset_Components'!$AO$7:$AO$206,$A26),SUMIFS('06_Asset_Components'!$Z$7:$Z$206,'06_Asset_Components'!$G$7:$G$206,F$6,'06_Asset_Components'!$Y$7:$Y$206,$A26)+SUMIFS('06_Asset_Components'!$AB$7:$AB$206,'06_Asset_Components'!$G$7:$G$206,F$6,'06_Asset_Components'!$AA$7:$AA$206,$A26)+SUMIFS('06_Asset_Components'!$AD$7:$AD$206,'06_Asset_Components'!$G$7:$G$206,F$6,'06_Asset_Components'!$AC$7:$AC$206,$A26)))</f>
        <v>0</v>
      </c>
      <c r="G26" s="17">
        <f>IF($B$4="Accelerated",SUMIFS('06_Asset_Components'!$AF$7:$AF$206,'06_Asset_Components'!$G$7:$G$206,G$6,'06_Asset_Components'!$AE$7:$AE$206,$A26)+SUMIFS('06_Asset_Components'!$AH$7:$AH$206,'06_Asset_Components'!$G$7:$G$206,G$6,'06_Asset_Components'!$AG$7:$AG$206,$A26)+SUMIFS('06_Asset_Components'!$AJ$7:$AJ$206,'06_Asset_Components'!$G$7:$G$206,G$6,'06_Asset_Components'!$AI$7:$AI$206,$A26),IF($B$4="Deferred",SUMIFS('06_Asset_Components'!$AL$7:$AL$206,'06_Asset_Components'!$G$7:$G$206,G$6,'06_Asset_Components'!$AK$7:$AK$206,$A26)+SUMIFS('06_Asset_Components'!$AN$7:$AN$206,'06_Asset_Components'!$G$7:$G$206,G$6,'06_Asset_Components'!$AM$7:$AM$206,$A26)+SUMIFS('06_Asset_Components'!$AP$7:$AP$206,'06_Asset_Components'!$G$7:$G$206,G$6,'06_Asset_Components'!$AO$7:$AO$206,$A26),SUMIFS('06_Asset_Components'!$Z$7:$Z$206,'06_Asset_Components'!$G$7:$G$206,G$6,'06_Asset_Components'!$Y$7:$Y$206,$A26)+SUMIFS('06_Asset_Components'!$AB$7:$AB$206,'06_Asset_Components'!$G$7:$G$206,G$6,'06_Asset_Components'!$AA$7:$AA$206,$A26)+SUMIFS('06_Asset_Components'!$AD$7:$AD$206,'06_Asset_Components'!$G$7:$G$206,G$6,'06_Asset_Components'!$AC$7:$AC$206,$A26)))</f>
        <v>0</v>
      </c>
      <c r="H26" s="17">
        <f>IF($B$4="Accelerated",SUMIFS('06_Asset_Components'!$AF$7:$AF$206,'06_Asset_Components'!$G$7:$G$206,H$6,'06_Asset_Components'!$AE$7:$AE$206,$A26)+SUMIFS('06_Asset_Components'!$AH$7:$AH$206,'06_Asset_Components'!$G$7:$G$206,H$6,'06_Asset_Components'!$AG$7:$AG$206,$A26)+SUMIFS('06_Asset_Components'!$AJ$7:$AJ$206,'06_Asset_Components'!$G$7:$G$206,H$6,'06_Asset_Components'!$AI$7:$AI$206,$A26),IF($B$4="Deferred",SUMIFS('06_Asset_Components'!$AL$7:$AL$206,'06_Asset_Components'!$G$7:$G$206,H$6,'06_Asset_Components'!$AK$7:$AK$206,$A26)+SUMIFS('06_Asset_Components'!$AN$7:$AN$206,'06_Asset_Components'!$G$7:$G$206,H$6,'06_Asset_Components'!$AM$7:$AM$206,$A26)+SUMIFS('06_Asset_Components'!$AP$7:$AP$206,'06_Asset_Components'!$G$7:$G$206,H$6,'06_Asset_Components'!$AO$7:$AO$206,$A26),SUMIFS('06_Asset_Components'!$Z$7:$Z$206,'06_Asset_Components'!$G$7:$G$206,H$6,'06_Asset_Components'!$Y$7:$Y$206,$A26)+SUMIFS('06_Asset_Components'!$AB$7:$AB$206,'06_Asset_Components'!$G$7:$G$206,H$6,'06_Asset_Components'!$AA$7:$AA$206,$A26)+SUMIFS('06_Asset_Components'!$AD$7:$AD$206,'06_Asset_Components'!$G$7:$G$206,H$6,'06_Asset_Components'!$AC$7:$AC$206,$A26)))</f>
        <v>0</v>
      </c>
      <c r="I26" s="17">
        <f>IF($B$4="Accelerated",SUMIFS('06_Asset_Components'!$AF$7:$AF$206,'06_Asset_Components'!$G$7:$G$206,I$6,'06_Asset_Components'!$AE$7:$AE$206,$A26)+SUMIFS('06_Asset_Components'!$AH$7:$AH$206,'06_Asset_Components'!$G$7:$G$206,I$6,'06_Asset_Components'!$AG$7:$AG$206,$A26)+SUMIFS('06_Asset_Components'!$AJ$7:$AJ$206,'06_Asset_Components'!$G$7:$G$206,I$6,'06_Asset_Components'!$AI$7:$AI$206,$A26),IF($B$4="Deferred",SUMIFS('06_Asset_Components'!$AL$7:$AL$206,'06_Asset_Components'!$G$7:$G$206,I$6,'06_Asset_Components'!$AK$7:$AK$206,$A26)+SUMIFS('06_Asset_Components'!$AN$7:$AN$206,'06_Asset_Components'!$G$7:$G$206,I$6,'06_Asset_Components'!$AM$7:$AM$206,$A26)+SUMIFS('06_Asset_Components'!$AP$7:$AP$206,'06_Asset_Components'!$G$7:$G$206,I$6,'06_Asset_Components'!$AO$7:$AO$206,$A26),SUMIFS('06_Asset_Components'!$Z$7:$Z$206,'06_Asset_Components'!$G$7:$G$206,I$6,'06_Asset_Components'!$Y$7:$Y$206,$A26)+SUMIFS('06_Asset_Components'!$AB$7:$AB$206,'06_Asset_Components'!$G$7:$G$206,I$6,'06_Asset_Components'!$AA$7:$AA$206,$A26)+SUMIFS('06_Asset_Components'!$AD$7:$AD$206,'06_Asset_Components'!$G$7:$G$206,I$6,'06_Asset_Components'!$AC$7:$AC$206,$A26)))</f>
        <v>0</v>
      </c>
      <c r="J26" s="17">
        <f>IF($B$4="Accelerated",SUMIFS('06_Asset_Components'!$AF$7:$AF$206,'06_Asset_Components'!$G$7:$G$206,J$6,'06_Asset_Components'!$AE$7:$AE$206,$A26)+SUMIFS('06_Asset_Components'!$AH$7:$AH$206,'06_Asset_Components'!$G$7:$G$206,J$6,'06_Asset_Components'!$AG$7:$AG$206,$A26)+SUMIFS('06_Asset_Components'!$AJ$7:$AJ$206,'06_Asset_Components'!$G$7:$G$206,J$6,'06_Asset_Components'!$AI$7:$AI$206,$A26),IF($B$4="Deferred",SUMIFS('06_Asset_Components'!$AL$7:$AL$206,'06_Asset_Components'!$G$7:$G$206,J$6,'06_Asset_Components'!$AK$7:$AK$206,$A26)+SUMIFS('06_Asset_Components'!$AN$7:$AN$206,'06_Asset_Components'!$G$7:$G$206,J$6,'06_Asset_Components'!$AM$7:$AM$206,$A26)+SUMIFS('06_Asset_Components'!$AP$7:$AP$206,'06_Asset_Components'!$G$7:$G$206,J$6,'06_Asset_Components'!$AO$7:$AO$206,$A26),SUMIFS('06_Asset_Components'!$Z$7:$Z$206,'06_Asset_Components'!$G$7:$G$206,J$6,'06_Asset_Components'!$Y$7:$Y$206,$A26)+SUMIFS('06_Asset_Components'!$AB$7:$AB$206,'06_Asset_Components'!$G$7:$G$206,J$6,'06_Asset_Components'!$AA$7:$AA$206,$A26)+SUMIFS('06_Asset_Components'!$AD$7:$AD$206,'06_Asset_Components'!$G$7:$G$206,J$6,'06_Asset_Components'!$AC$7:$AC$206,$A26)))</f>
        <v>0</v>
      </c>
      <c r="K26" s="17">
        <f>IF($B$4="Accelerated",SUMIFS('06_Asset_Components'!$AF$7:$AF$206,'06_Asset_Components'!$G$7:$G$206,K$6,'06_Asset_Components'!$AE$7:$AE$206,$A26)+SUMIFS('06_Asset_Components'!$AH$7:$AH$206,'06_Asset_Components'!$G$7:$G$206,K$6,'06_Asset_Components'!$AG$7:$AG$206,$A26)+SUMIFS('06_Asset_Components'!$AJ$7:$AJ$206,'06_Asset_Components'!$G$7:$G$206,K$6,'06_Asset_Components'!$AI$7:$AI$206,$A26),IF($B$4="Deferred",SUMIFS('06_Asset_Components'!$AL$7:$AL$206,'06_Asset_Components'!$G$7:$G$206,K$6,'06_Asset_Components'!$AK$7:$AK$206,$A26)+SUMIFS('06_Asset_Components'!$AN$7:$AN$206,'06_Asset_Components'!$G$7:$G$206,K$6,'06_Asset_Components'!$AM$7:$AM$206,$A26)+SUMIFS('06_Asset_Components'!$AP$7:$AP$206,'06_Asset_Components'!$G$7:$G$206,K$6,'06_Asset_Components'!$AO$7:$AO$206,$A26),SUMIFS('06_Asset_Components'!$Z$7:$Z$206,'06_Asset_Components'!$G$7:$G$206,K$6,'06_Asset_Components'!$Y$7:$Y$206,$A26)+SUMIFS('06_Asset_Components'!$AB$7:$AB$206,'06_Asset_Components'!$G$7:$G$206,K$6,'06_Asset_Components'!$AA$7:$AA$206,$A26)+SUMIFS('06_Asset_Components'!$AD$7:$AD$206,'06_Asset_Components'!$G$7:$G$206,K$6,'06_Asset_Components'!$AC$7:$AC$206,$A26)))</f>
        <v>0</v>
      </c>
      <c r="L26" s="17">
        <f>IF($B$4="Accelerated",SUMIFS('06_Asset_Components'!$AF$7:$AF$206,'06_Asset_Components'!$G$7:$G$206,L$6,'06_Asset_Components'!$AE$7:$AE$206,$A26)+SUMIFS('06_Asset_Components'!$AH$7:$AH$206,'06_Asset_Components'!$G$7:$G$206,L$6,'06_Asset_Components'!$AG$7:$AG$206,$A26)+SUMIFS('06_Asset_Components'!$AJ$7:$AJ$206,'06_Asset_Components'!$G$7:$G$206,L$6,'06_Asset_Components'!$AI$7:$AI$206,$A26),IF($B$4="Deferred",SUMIFS('06_Asset_Components'!$AL$7:$AL$206,'06_Asset_Components'!$G$7:$G$206,L$6,'06_Asset_Components'!$AK$7:$AK$206,$A26)+SUMIFS('06_Asset_Components'!$AN$7:$AN$206,'06_Asset_Components'!$G$7:$G$206,L$6,'06_Asset_Components'!$AM$7:$AM$206,$A26)+SUMIFS('06_Asset_Components'!$AP$7:$AP$206,'06_Asset_Components'!$G$7:$G$206,L$6,'06_Asset_Components'!$AO$7:$AO$206,$A26),SUMIFS('06_Asset_Components'!$Z$7:$Z$206,'06_Asset_Components'!$G$7:$G$206,L$6,'06_Asset_Components'!$Y$7:$Y$206,$A26)+SUMIFS('06_Asset_Components'!$AB$7:$AB$206,'06_Asset_Components'!$G$7:$G$206,L$6,'06_Asset_Components'!$AA$7:$AA$206,$A26)+SUMIFS('06_Asset_Components'!$AD$7:$AD$206,'06_Asset_Components'!$G$7:$G$206,L$6,'06_Asset_Components'!$AC$7:$AC$206,$A26)))</f>
        <v>0</v>
      </c>
      <c r="M26" s="17">
        <f>IF($B$4="Accelerated",SUMIFS('06_Asset_Components'!$AF$7:$AF$206,'06_Asset_Components'!$G$7:$G$206,M$6,'06_Asset_Components'!$AE$7:$AE$206,$A26)+SUMIFS('06_Asset_Components'!$AH$7:$AH$206,'06_Asset_Components'!$G$7:$G$206,M$6,'06_Asset_Components'!$AG$7:$AG$206,$A26)+SUMIFS('06_Asset_Components'!$AJ$7:$AJ$206,'06_Asset_Components'!$G$7:$G$206,M$6,'06_Asset_Components'!$AI$7:$AI$206,$A26),IF($B$4="Deferred",SUMIFS('06_Asset_Components'!$AL$7:$AL$206,'06_Asset_Components'!$G$7:$G$206,M$6,'06_Asset_Components'!$AK$7:$AK$206,$A26)+SUMIFS('06_Asset_Components'!$AN$7:$AN$206,'06_Asset_Components'!$G$7:$G$206,M$6,'06_Asset_Components'!$AM$7:$AM$206,$A26)+SUMIFS('06_Asset_Components'!$AP$7:$AP$206,'06_Asset_Components'!$G$7:$G$206,M$6,'06_Asset_Components'!$AO$7:$AO$206,$A26),SUMIFS('06_Asset_Components'!$Z$7:$Z$206,'06_Asset_Components'!$G$7:$G$206,M$6,'06_Asset_Components'!$Y$7:$Y$206,$A26)+SUMIFS('06_Asset_Components'!$AB$7:$AB$206,'06_Asset_Components'!$G$7:$G$206,M$6,'06_Asset_Components'!$AA$7:$AA$206,$A26)+SUMIFS('06_Asset_Components'!$AD$7:$AD$206,'06_Asset_Components'!$G$7:$G$206,M$6,'06_Asset_Components'!$AC$7:$AC$206,$A26)))</f>
        <v>0</v>
      </c>
      <c r="N26" s="17">
        <f>IF($B$4="Accelerated",SUMIFS('06_Asset_Components'!$AF$7:$AF$206,'06_Asset_Components'!$G$7:$G$206,N$6,'06_Asset_Components'!$AE$7:$AE$206,$A26)+SUMIFS('06_Asset_Components'!$AH$7:$AH$206,'06_Asset_Components'!$G$7:$G$206,N$6,'06_Asset_Components'!$AG$7:$AG$206,$A26)+SUMIFS('06_Asset_Components'!$AJ$7:$AJ$206,'06_Asset_Components'!$G$7:$G$206,N$6,'06_Asset_Components'!$AI$7:$AI$206,$A26),IF($B$4="Deferred",SUMIFS('06_Asset_Components'!$AL$7:$AL$206,'06_Asset_Components'!$G$7:$G$206,N$6,'06_Asset_Components'!$AK$7:$AK$206,$A26)+SUMIFS('06_Asset_Components'!$AN$7:$AN$206,'06_Asset_Components'!$G$7:$G$206,N$6,'06_Asset_Components'!$AM$7:$AM$206,$A26)+SUMIFS('06_Asset_Components'!$AP$7:$AP$206,'06_Asset_Components'!$G$7:$G$206,N$6,'06_Asset_Components'!$AO$7:$AO$206,$A26),SUMIFS('06_Asset_Components'!$Z$7:$Z$206,'06_Asset_Components'!$G$7:$G$206,N$6,'06_Asset_Components'!$Y$7:$Y$206,$A26)+SUMIFS('06_Asset_Components'!$AB$7:$AB$206,'06_Asset_Components'!$G$7:$G$206,N$6,'06_Asset_Components'!$AA$7:$AA$206,$A26)+SUMIFS('06_Asset_Components'!$AD$7:$AD$206,'06_Asset_Components'!$G$7:$G$206,N$6,'06_Asset_Components'!$AC$7:$AC$206,$A26)))</f>
        <v>0</v>
      </c>
      <c r="O26" s="17">
        <f>IF($B$4="Accelerated",SUMIFS('06_Asset_Components'!$AF$7:$AF$206,'06_Asset_Components'!$G$7:$G$206,O$6,'06_Asset_Components'!$AE$7:$AE$206,$A26)+SUMIFS('06_Asset_Components'!$AH$7:$AH$206,'06_Asset_Components'!$G$7:$G$206,O$6,'06_Asset_Components'!$AG$7:$AG$206,$A26)+SUMIFS('06_Asset_Components'!$AJ$7:$AJ$206,'06_Asset_Components'!$G$7:$G$206,O$6,'06_Asset_Components'!$AI$7:$AI$206,$A26),IF($B$4="Deferred",SUMIFS('06_Asset_Components'!$AL$7:$AL$206,'06_Asset_Components'!$G$7:$G$206,O$6,'06_Asset_Components'!$AK$7:$AK$206,$A26)+SUMIFS('06_Asset_Components'!$AN$7:$AN$206,'06_Asset_Components'!$G$7:$G$206,O$6,'06_Asset_Components'!$AM$7:$AM$206,$A26)+SUMIFS('06_Asset_Components'!$AP$7:$AP$206,'06_Asset_Components'!$G$7:$G$206,O$6,'06_Asset_Components'!$AO$7:$AO$206,$A26),SUMIFS('06_Asset_Components'!$Z$7:$Z$206,'06_Asset_Components'!$G$7:$G$206,O$6,'06_Asset_Components'!$Y$7:$Y$206,$A26)+SUMIFS('06_Asset_Components'!$AB$7:$AB$206,'06_Asset_Components'!$G$7:$G$206,O$6,'06_Asset_Components'!$AA$7:$AA$206,$A26)+SUMIFS('06_Asset_Components'!$AD$7:$AD$206,'06_Asset_Components'!$G$7:$G$206,O$6,'06_Asset_Components'!$AC$7:$AC$206,$A26)))</f>
        <v>0</v>
      </c>
      <c r="P26" s="17">
        <f t="shared" si="0"/>
        <v>0</v>
      </c>
      <c r="Q26" s="17">
        <f>SUM($P$7:P26)</f>
        <v>0</v>
      </c>
    </row>
    <row r="27" spans="1:17">
      <c r="A27" s="11">
        <f>'01_Setup'!B5+20</f>
        <v>2046</v>
      </c>
      <c r="B27" s="17">
        <f>IF($B$4="Accelerated",SUMIFS('06_Asset_Components'!$AF$7:$AF$206,'06_Asset_Components'!$G$7:$G$206,B$6,'06_Asset_Components'!$AE$7:$AE$206,$A27)+SUMIFS('06_Asset_Components'!$AH$7:$AH$206,'06_Asset_Components'!$G$7:$G$206,B$6,'06_Asset_Components'!$AG$7:$AG$206,$A27)+SUMIFS('06_Asset_Components'!$AJ$7:$AJ$206,'06_Asset_Components'!$G$7:$G$206,B$6,'06_Asset_Components'!$AI$7:$AI$206,$A27),IF($B$4="Deferred",SUMIFS('06_Asset_Components'!$AL$7:$AL$206,'06_Asset_Components'!$G$7:$G$206,B$6,'06_Asset_Components'!$AK$7:$AK$206,$A27)+SUMIFS('06_Asset_Components'!$AN$7:$AN$206,'06_Asset_Components'!$G$7:$G$206,B$6,'06_Asset_Components'!$AM$7:$AM$206,$A27)+SUMIFS('06_Asset_Components'!$AP$7:$AP$206,'06_Asset_Components'!$G$7:$G$206,B$6,'06_Asset_Components'!$AO$7:$AO$206,$A27),SUMIFS('06_Asset_Components'!$Z$7:$Z$206,'06_Asset_Components'!$G$7:$G$206,B$6,'06_Asset_Components'!$Y$7:$Y$206,$A27)+SUMIFS('06_Asset_Components'!$AB$7:$AB$206,'06_Asset_Components'!$G$7:$G$206,B$6,'06_Asset_Components'!$AA$7:$AA$206,$A27)+SUMIFS('06_Asset_Components'!$AD$7:$AD$206,'06_Asset_Components'!$G$7:$G$206,B$6,'06_Asset_Components'!$AC$7:$AC$206,$A27)))</f>
        <v>0</v>
      </c>
      <c r="C27" s="17">
        <f>IF($B$4="Accelerated",SUMIFS('06_Asset_Components'!$AF$7:$AF$206,'06_Asset_Components'!$G$7:$G$206,C$6,'06_Asset_Components'!$AE$7:$AE$206,$A27)+SUMIFS('06_Asset_Components'!$AH$7:$AH$206,'06_Asset_Components'!$G$7:$G$206,C$6,'06_Asset_Components'!$AG$7:$AG$206,$A27)+SUMIFS('06_Asset_Components'!$AJ$7:$AJ$206,'06_Asset_Components'!$G$7:$G$206,C$6,'06_Asset_Components'!$AI$7:$AI$206,$A27),IF($B$4="Deferred",SUMIFS('06_Asset_Components'!$AL$7:$AL$206,'06_Asset_Components'!$G$7:$G$206,C$6,'06_Asset_Components'!$AK$7:$AK$206,$A27)+SUMIFS('06_Asset_Components'!$AN$7:$AN$206,'06_Asset_Components'!$G$7:$G$206,C$6,'06_Asset_Components'!$AM$7:$AM$206,$A27)+SUMIFS('06_Asset_Components'!$AP$7:$AP$206,'06_Asset_Components'!$G$7:$G$206,C$6,'06_Asset_Components'!$AO$7:$AO$206,$A27),SUMIFS('06_Asset_Components'!$Z$7:$Z$206,'06_Asset_Components'!$G$7:$G$206,C$6,'06_Asset_Components'!$Y$7:$Y$206,$A27)+SUMIFS('06_Asset_Components'!$AB$7:$AB$206,'06_Asset_Components'!$G$7:$G$206,C$6,'06_Asset_Components'!$AA$7:$AA$206,$A27)+SUMIFS('06_Asset_Components'!$AD$7:$AD$206,'06_Asset_Components'!$G$7:$G$206,C$6,'06_Asset_Components'!$AC$7:$AC$206,$A27)))</f>
        <v>0</v>
      </c>
      <c r="D27" s="17">
        <f>IF($B$4="Accelerated",SUMIFS('06_Asset_Components'!$AF$7:$AF$206,'06_Asset_Components'!$G$7:$G$206,D$6,'06_Asset_Components'!$AE$7:$AE$206,$A27)+SUMIFS('06_Asset_Components'!$AH$7:$AH$206,'06_Asset_Components'!$G$7:$G$206,D$6,'06_Asset_Components'!$AG$7:$AG$206,$A27)+SUMIFS('06_Asset_Components'!$AJ$7:$AJ$206,'06_Asset_Components'!$G$7:$G$206,D$6,'06_Asset_Components'!$AI$7:$AI$206,$A27),IF($B$4="Deferred",SUMIFS('06_Asset_Components'!$AL$7:$AL$206,'06_Asset_Components'!$G$7:$G$206,D$6,'06_Asset_Components'!$AK$7:$AK$206,$A27)+SUMIFS('06_Asset_Components'!$AN$7:$AN$206,'06_Asset_Components'!$G$7:$G$206,D$6,'06_Asset_Components'!$AM$7:$AM$206,$A27)+SUMIFS('06_Asset_Components'!$AP$7:$AP$206,'06_Asset_Components'!$G$7:$G$206,D$6,'06_Asset_Components'!$AO$7:$AO$206,$A27),SUMIFS('06_Asset_Components'!$Z$7:$Z$206,'06_Asset_Components'!$G$7:$G$206,D$6,'06_Asset_Components'!$Y$7:$Y$206,$A27)+SUMIFS('06_Asset_Components'!$AB$7:$AB$206,'06_Asset_Components'!$G$7:$G$206,D$6,'06_Asset_Components'!$AA$7:$AA$206,$A27)+SUMIFS('06_Asset_Components'!$AD$7:$AD$206,'06_Asset_Components'!$G$7:$G$206,D$6,'06_Asset_Components'!$AC$7:$AC$206,$A27)))</f>
        <v>0</v>
      </c>
      <c r="E27" s="17">
        <f>IF($B$4="Accelerated",SUMIFS('06_Asset_Components'!$AF$7:$AF$206,'06_Asset_Components'!$G$7:$G$206,E$6,'06_Asset_Components'!$AE$7:$AE$206,$A27)+SUMIFS('06_Asset_Components'!$AH$7:$AH$206,'06_Asset_Components'!$G$7:$G$206,E$6,'06_Asset_Components'!$AG$7:$AG$206,$A27)+SUMIFS('06_Asset_Components'!$AJ$7:$AJ$206,'06_Asset_Components'!$G$7:$G$206,E$6,'06_Asset_Components'!$AI$7:$AI$206,$A27),IF($B$4="Deferred",SUMIFS('06_Asset_Components'!$AL$7:$AL$206,'06_Asset_Components'!$G$7:$G$206,E$6,'06_Asset_Components'!$AK$7:$AK$206,$A27)+SUMIFS('06_Asset_Components'!$AN$7:$AN$206,'06_Asset_Components'!$G$7:$G$206,E$6,'06_Asset_Components'!$AM$7:$AM$206,$A27)+SUMIFS('06_Asset_Components'!$AP$7:$AP$206,'06_Asset_Components'!$G$7:$G$206,E$6,'06_Asset_Components'!$AO$7:$AO$206,$A27),SUMIFS('06_Asset_Components'!$Z$7:$Z$206,'06_Asset_Components'!$G$7:$G$206,E$6,'06_Asset_Components'!$Y$7:$Y$206,$A27)+SUMIFS('06_Asset_Components'!$AB$7:$AB$206,'06_Asset_Components'!$G$7:$G$206,E$6,'06_Asset_Components'!$AA$7:$AA$206,$A27)+SUMIFS('06_Asset_Components'!$AD$7:$AD$206,'06_Asset_Components'!$G$7:$G$206,E$6,'06_Asset_Components'!$AC$7:$AC$206,$A27)))</f>
        <v>0</v>
      </c>
      <c r="F27" s="17">
        <f>IF($B$4="Accelerated",SUMIFS('06_Asset_Components'!$AF$7:$AF$206,'06_Asset_Components'!$G$7:$G$206,F$6,'06_Asset_Components'!$AE$7:$AE$206,$A27)+SUMIFS('06_Asset_Components'!$AH$7:$AH$206,'06_Asset_Components'!$G$7:$G$206,F$6,'06_Asset_Components'!$AG$7:$AG$206,$A27)+SUMIFS('06_Asset_Components'!$AJ$7:$AJ$206,'06_Asset_Components'!$G$7:$G$206,F$6,'06_Asset_Components'!$AI$7:$AI$206,$A27),IF($B$4="Deferred",SUMIFS('06_Asset_Components'!$AL$7:$AL$206,'06_Asset_Components'!$G$7:$G$206,F$6,'06_Asset_Components'!$AK$7:$AK$206,$A27)+SUMIFS('06_Asset_Components'!$AN$7:$AN$206,'06_Asset_Components'!$G$7:$G$206,F$6,'06_Asset_Components'!$AM$7:$AM$206,$A27)+SUMIFS('06_Asset_Components'!$AP$7:$AP$206,'06_Asset_Components'!$G$7:$G$206,F$6,'06_Asset_Components'!$AO$7:$AO$206,$A27),SUMIFS('06_Asset_Components'!$Z$7:$Z$206,'06_Asset_Components'!$G$7:$G$206,F$6,'06_Asset_Components'!$Y$7:$Y$206,$A27)+SUMIFS('06_Asset_Components'!$AB$7:$AB$206,'06_Asset_Components'!$G$7:$G$206,F$6,'06_Asset_Components'!$AA$7:$AA$206,$A27)+SUMIFS('06_Asset_Components'!$AD$7:$AD$206,'06_Asset_Components'!$G$7:$G$206,F$6,'06_Asset_Components'!$AC$7:$AC$206,$A27)))</f>
        <v>0</v>
      </c>
      <c r="G27" s="17">
        <f>IF($B$4="Accelerated",SUMIFS('06_Asset_Components'!$AF$7:$AF$206,'06_Asset_Components'!$G$7:$G$206,G$6,'06_Asset_Components'!$AE$7:$AE$206,$A27)+SUMIFS('06_Asset_Components'!$AH$7:$AH$206,'06_Asset_Components'!$G$7:$G$206,G$6,'06_Asset_Components'!$AG$7:$AG$206,$A27)+SUMIFS('06_Asset_Components'!$AJ$7:$AJ$206,'06_Asset_Components'!$G$7:$G$206,G$6,'06_Asset_Components'!$AI$7:$AI$206,$A27),IF($B$4="Deferred",SUMIFS('06_Asset_Components'!$AL$7:$AL$206,'06_Asset_Components'!$G$7:$G$206,G$6,'06_Asset_Components'!$AK$7:$AK$206,$A27)+SUMIFS('06_Asset_Components'!$AN$7:$AN$206,'06_Asset_Components'!$G$7:$G$206,G$6,'06_Asset_Components'!$AM$7:$AM$206,$A27)+SUMIFS('06_Asset_Components'!$AP$7:$AP$206,'06_Asset_Components'!$G$7:$G$206,G$6,'06_Asset_Components'!$AO$7:$AO$206,$A27),SUMIFS('06_Asset_Components'!$Z$7:$Z$206,'06_Asset_Components'!$G$7:$G$206,G$6,'06_Asset_Components'!$Y$7:$Y$206,$A27)+SUMIFS('06_Asset_Components'!$AB$7:$AB$206,'06_Asset_Components'!$G$7:$G$206,G$6,'06_Asset_Components'!$AA$7:$AA$206,$A27)+SUMIFS('06_Asset_Components'!$AD$7:$AD$206,'06_Asset_Components'!$G$7:$G$206,G$6,'06_Asset_Components'!$AC$7:$AC$206,$A27)))</f>
        <v>0</v>
      </c>
      <c r="H27" s="17">
        <f>IF($B$4="Accelerated",SUMIFS('06_Asset_Components'!$AF$7:$AF$206,'06_Asset_Components'!$G$7:$G$206,H$6,'06_Asset_Components'!$AE$7:$AE$206,$A27)+SUMIFS('06_Asset_Components'!$AH$7:$AH$206,'06_Asset_Components'!$G$7:$G$206,H$6,'06_Asset_Components'!$AG$7:$AG$206,$A27)+SUMIFS('06_Asset_Components'!$AJ$7:$AJ$206,'06_Asset_Components'!$G$7:$G$206,H$6,'06_Asset_Components'!$AI$7:$AI$206,$A27),IF($B$4="Deferred",SUMIFS('06_Asset_Components'!$AL$7:$AL$206,'06_Asset_Components'!$G$7:$G$206,H$6,'06_Asset_Components'!$AK$7:$AK$206,$A27)+SUMIFS('06_Asset_Components'!$AN$7:$AN$206,'06_Asset_Components'!$G$7:$G$206,H$6,'06_Asset_Components'!$AM$7:$AM$206,$A27)+SUMIFS('06_Asset_Components'!$AP$7:$AP$206,'06_Asset_Components'!$G$7:$G$206,H$6,'06_Asset_Components'!$AO$7:$AO$206,$A27),SUMIFS('06_Asset_Components'!$Z$7:$Z$206,'06_Asset_Components'!$G$7:$G$206,H$6,'06_Asset_Components'!$Y$7:$Y$206,$A27)+SUMIFS('06_Asset_Components'!$AB$7:$AB$206,'06_Asset_Components'!$G$7:$G$206,H$6,'06_Asset_Components'!$AA$7:$AA$206,$A27)+SUMIFS('06_Asset_Components'!$AD$7:$AD$206,'06_Asset_Components'!$G$7:$G$206,H$6,'06_Asset_Components'!$AC$7:$AC$206,$A27)))</f>
        <v>0</v>
      </c>
      <c r="I27" s="17">
        <f>IF($B$4="Accelerated",SUMIFS('06_Asset_Components'!$AF$7:$AF$206,'06_Asset_Components'!$G$7:$G$206,I$6,'06_Asset_Components'!$AE$7:$AE$206,$A27)+SUMIFS('06_Asset_Components'!$AH$7:$AH$206,'06_Asset_Components'!$G$7:$G$206,I$6,'06_Asset_Components'!$AG$7:$AG$206,$A27)+SUMIFS('06_Asset_Components'!$AJ$7:$AJ$206,'06_Asset_Components'!$G$7:$G$206,I$6,'06_Asset_Components'!$AI$7:$AI$206,$A27),IF($B$4="Deferred",SUMIFS('06_Asset_Components'!$AL$7:$AL$206,'06_Asset_Components'!$G$7:$G$206,I$6,'06_Asset_Components'!$AK$7:$AK$206,$A27)+SUMIFS('06_Asset_Components'!$AN$7:$AN$206,'06_Asset_Components'!$G$7:$G$206,I$6,'06_Asset_Components'!$AM$7:$AM$206,$A27)+SUMIFS('06_Asset_Components'!$AP$7:$AP$206,'06_Asset_Components'!$G$7:$G$206,I$6,'06_Asset_Components'!$AO$7:$AO$206,$A27),SUMIFS('06_Asset_Components'!$Z$7:$Z$206,'06_Asset_Components'!$G$7:$G$206,I$6,'06_Asset_Components'!$Y$7:$Y$206,$A27)+SUMIFS('06_Asset_Components'!$AB$7:$AB$206,'06_Asset_Components'!$G$7:$G$206,I$6,'06_Asset_Components'!$AA$7:$AA$206,$A27)+SUMIFS('06_Asset_Components'!$AD$7:$AD$206,'06_Asset_Components'!$G$7:$G$206,I$6,'06_Asset_Components'!$AC$7:$AC$206,$A27)))</f>
        <v>0</v>
      </c>
      <c r="J27" s="17">
        <f>IF($B$4="Accelerated",SUMIFS('06_Asset_Components'!$AF$7:$AF$206,'06_Asset_Components'!$G$7:$G$206,J$6,'06_Asset_Components'!$AE$7:$AE$206,$A27)+SUMIFS('06_Asset_Components'!$AH$7:$AH$206,'06_Asset_Components'!$G$7:$G$206,J$6,'06_Asset_Components'!$AG$7:$AG$206,$A27)+SUMIFS('06_Asset_Components'!$AJ$7:$AJ$206,'06_Asset_Components'!$G$7:$G$206,J$6,'06_Asset_Components'!$AI$7:$AI$206,$A27),IF($B$4="Deferred",SUMIFS('06_Asset_Components'!$AL$7:$AL$206,'06_Asset_Components'!$G$7:$G$206,J$6,'06_Asset_Components'!$AK$7:$AK$206,$A27)+SUMIFS('06_Asset_Components'!$AN$7:$AN$206,'06_Asset_Components'!$G$7:$G$206,J$6,'06_Asset_Components'!$AM$7:$AM$206,$A27)+SUMIFS('06_Asset_Components'!$AP$7:$AP$206,'06_Asset_Components'!$G$7:$G$206,J$6,'06_Asset_Components'!$AO$7:$AO$206,$A27),SUMIFS('06_Asset_Components'!$Z$7:$Z$206,'06_Asset_Components'!$G$7:$G$206,J$6,'06_Asset_Components'!$Y$7:$Y$206,$A27)+SUMIFS('06_Asset_Components'!$AB$7:$AB$206,'06_Asset_Components'!$G$7:$G$206,J$6,'06_Asset_Components'!$AA$7:$AA$206,$A27)+SUMIFS('06_Asset_Components'!$AD$7:$AD$206,'06_Asset_Components'!$G$7:$G$206,J$6,'06_Asset_Components'!$AC$7:$AC$206,$A27)))</f>
        <v>0</v>
      </c>
      <c r="K27" s="17">
        <f>IF($B$4="Accelerated",SUMIFS('06_Asset_Components'!$AF$7:$AF$206,'06_Asset_Components'!$G$7:$G$206,K$6,'06_Asset_Components'!$AE$7:$AE$206,$A27)+SUMIFS('06_Asset_Components'!$AH$7:$AH$206,'06_Asset_Components'!$G$7:$G$206,K$6,'06_Asset_Components'!$AG$7:$AG$206,$A27)+SUMIFS('06_Asset_Components'!$AJ$7:$AJ$206,'06_Asset_Components'!$G$7:$G$206,K$6,'06_Asset_Components'!$AI$7:$AI$206,$A27),IF($B$4="Deferred",SUMIFS('06_Asset_Components'!$AL$7:$AL$206,'06_Asset_Components'!$G$7:$G$206,K$6,'06_Asset_Components'!$AK$7:$AK$206,$A27)+SUMIFS('06_Asset_Components'!$AN$7:$AN$206,'06_Asset_Components'!$G$7:$G$206,K$6,'06_Asset_Components'!$AM$7:$AM$206,$A27)+SUMIFS('06_Asset_Components'!$AP$7:$AP$206,'06_Asset_Components'!$G$7:$G$206,K$6,'06_Asset_Components'!$AO$7:$AO$206,$A27),SUMIFS('06_Asset_Components'!$Z$7:$Z$206,'06_Asset_Components'!$G$7:$G$206,K$6,'06_Asset_Components'!$Y$7:$Y$206,$A27)+SUMIFS('06_Asset_Components'!$AB$7:$AB$206,'06_Asset_Components'!$G$7:$G$206,K$6,'06_Asset_Components'!$AA$7:$AA$206,$A27)+SUMIFS('06_Asset_Components'!$AD$7:$AD$206,'06_Asset_Components'!$G$7:$G$206,K$6,'06_Asset_Components'!$AC$7:$AC$206,$A27)))</f>
        <v>0</v>
      </c>
      <c r="L27" s="17">
        <f>IF($B$4="Accelerated",SUMIFS('06_Asset_Components'!$AF$7:$AF$206,'06_Asset_Components'!$G$7:$G$206,L$6,'06_Asset_Components'!$AE$7:$AE$206,$A27)+SUMIFS('06_Asset_Components'!$AH$7:$AH$206,'06_Asset_Components'!$G$7:$G$206,L$6,'06_Asset_Components'!$AG$7:$AG$206,$A27)+SUMIFS('06_Asset_Components'!$AJ$7:$AJ$206,'06_Asset_Components'!$G$7:$G$206,L$6,'06_Asset_Components'!$AI$7:$AI$206,$A27),IF($B$4="Deferred",SUMIFS('06_Asset_Components'!$AL$7:$AL$206,'06_Asset_Components'!$G$7:$G$206,L$6,'06_Asset_Components'!$AK$7:$AK$206,$A27)+SUMIFS('06_Asset_Components'!$AN$7:$AN$206,'06_Asset_Components'!$G$7:$G$206,L$6,'06_Asset_Components'!$AM$7:$AM$206,$A27)+SUMIFS('06_Asset_Components'!$AP$7:$AP$206,'06_Asset_Components'!$G$7:$G$206,L$6,'06_Asset_Components'!$AO$7:$AO$206,$A27),SUMIFS('06_Asset_Components'!$Z$7:$Z$206,'06_Asset_Components'!$G$7:$G$206,L$6,'06_Asset_Components'!$Y$7:$Y$206,$A27)+SUMIFS('06_Asset_Components'!$AB$7:$AB$206,'06_Asset_Components'!$G$7:$G$206,L$6,'06_Asset_Components'!$AA$7:$AA$206,$A27)+SUMIFS('06_Asset_Components'!$AD$7:$AD$206,'06_Asset_Components'!$G$7:$G$206,L$6,'06_Asset_Components'!$AC$7:$AC$206,$A27)))</f>
        <v>0</v>
      </c>
      <c r="M27" s="17">
        <f>IF($B$4="Accelerated",SUMIFS('06_Asset_Components'!$AF$7:$AF$206,'06_Asset_Components'!$G$7:$G$206,M$6,'06_Asset_Components'!$AE$7:$AE$206,$A27)+SUMIFS('06_Asset_Components'!$AH$7:$AH$206,'06_Asset_Components'!$G$7:$G$206,M$6,'06_Asset_Components'!$AG$7:$AG$206,$A27)+SUMIFS('06_Asset_Components'!$AJ$7:$AJ$206,'06_Asset_Components'!$G$7:$G$206,M$6,'06_Asset_Components'!$AI$7:$AI$206,$A27),IF($B$4="Deferred",SUMIFS('06_Asset_Components'!$AL$7:$AL$206,'06_Asset_Components'!$G$7:$G$206,M$6,'06_Asset_Components'!$AK$7:$AK$206,$A27)+SUMIFS('06_Asset_Components'!$AN$7:$AN$206,'06_Asset_Components'!$G$7:$G$206,M$6,'06_Asset_Components'!$AM$7:$AM$206,$A27)+SUMIFS('06_Asset_Components'!$AP$7:$AP$206,'06_Asset_Components'!$G$7:$G$206,M$6,'06_Asset_Components'!$AO$7:$AO$206,$A27),SUMIFS('06_Asset_Components'!$Z$7:$Z$206,'06_Asset_Components'!$G$7:$G$206,M$6,'06_Asset_Components'!$Y$7:$Y$206,$A27)+SUMIFS('06_Asset_Components'!$AB$7:$AB$206,'06_Asset_Components'!$G$7:$G$206,M$6,'06_Asset_Components'!$AA$7:$AA$206,$A27)+SUMIFS('06_Asset_Components'!$AD$7:$AD$206,'06_Asset_Components'!$G$7:$G$206,M$6,'06_Asset_Components'!$AC$7:$AC$206,$A27)))</f>
        <v>0</v>
      </c>
      <c r="N27" s="17">
        <f>IF($B$4="Accelerated",SUMIFS('06_Asset_Components'!$AF$7:$AF$206,'06_Asset_Components'!$G$7:$G$206,N$6,'06_Asset_Components'!$AE$7:$AE$206,$A27)+SUMIFS('06_Asset_Components'!$AH$7:$AH$206,'06_Asset_Components'!$G$7:$G$206,N$6,'06_Asset_Components'!$AG$7:$AG$206,$A27)+SUMIFS('06_Asset_Components'!$AJ$7:$AJ$206,'06_Asset_Components'!$G$7:$G$206,N$6,'06_Asset_Components'!$AI$7:$AI$206,$A27),IF($B$4="Deferred",SUMIFS('06_Asset_Components'!$AL$7:$AL$206,'06_Asset_Components'!$G$7:$G$206,N$6,'06_Asset_Components'!$AK$7:$AK$206,$A27)+SUMIFS('06_Asset_Components'!$AN$7:$AN$206,'06_Asset_Components'!$G$7:$G$206,N$6,'06_Asset_Components'!$AM$7:$AM$206,$A27)+SUMIFS('06_Asset_Components'!$AP$7:$AP$206,'06_Asset_Components'!$G$7:$G$206,N$6,'06_Asset_Components'!$AO$7:$AO$206,$A27),SUMIFS('06_Asset_Components'!$Z$7:$Z$206,'06_Asset_Components'!$G$7:$G$206,N$6,'06_Asset_Components'!$Y$7:$Y$206,$A27)+SUMIFS('06_Asset_Components'!$AB$7:$AB$206,'06_Asset_Components'!$G$7:$G$206,N$6,'06_Asset_Components'!$AA$7:$AA$206,$A27)+SUMIFS('06_Asset_Components'!$AD$7:$AD$206,'06_Asset_Components'!$G$7:$G$206,N$6,'06_Asset_Components'!$AC$7:$AC$206,$A27)))</f>
        <v>0</v>
      </c>
      <c r="O27" s="17">
        <f>IF($B$4="Accelerated",SUMIFS('06_Asset_Components'!$AF$7:$AF$206,'06_Asset_Components'!$G$7:$G$206,O$6,'06_Asset_Components'!$AE$7:$AE$206,$A27)+SUMIFS('06_Asset_Components'!$AH$7:$AH$206,'06_Asset_Components'!$G$7:$G$206,O$6,'06_Asset_Components'!$AG$7:$AG$206,$A27)+SUMIFS('06_Asset_Components'!$AJ$7:$AJ$206,'06_Asset_Components'!$G$7:$G$206,O$6,'06_Asset_Components'!$AI$7:$AI$206,$A27),IF($B$4="Deferred",SUMIFS('06_Asset_Components'!$AL$7:$AL$206,'06_Asset_Components'!$G$7:$G$206,O$6,'06_Asset_Components'!$AK$7:$AK$206,$A27)+SUMIFS('06_Asset_Components'!$AN$7:$AN$206,'06_Asset_Components'!$G$7:$G$206,O$6,'06_Asset_Components'!$AM$7:$AM$206,$A27)+SUMIFS('06_Asset_Components'!$AP$7:$AP$206,'06_Asset_Components'!$G$7:$G$206,O$6,'06_Asset_Components'!$AO$7:$AO$206,$A27),SUMIFS('06_Asset_Components'!$Z$7:$Z$206,'06_Asset_Components'!$G$7:$G$206,O$6,'06_Asset_Components'!$Y$7:$Y$206,$A27)+SUMIFS('06_Asset_Components'!$AB$7:$AB$206,'06_Asset_Components'!$G$7:$G$206,O$6,'06_Asset_Components'!$AA$7:$AA$206,$A27)+SUMIFS('06_Asset_Components'!$AD$7:$AD$206,'06_Asset_Components'!$G$7:$G$206,O$6,'06_Asset_Components'!$AC$7:$AC$206,$A27)))</f>
        <v>0</v>
      </c>
      <c r="P27" s="17">
        <f t="shared" si="0"/>
        <v>0</v>
      </c>
      <c r="Q27" s="17">
        <f>SUM($P$7:P27)</f>
        <v>0</v>
      </c>
    </row>
    <row r="28" spans="1:17">
      <c r="A28" s="11">
        <f>'01_Setup'!B5+21</f>
        <v>2047</v>
      </c>
      <c r="B28" s="17">
        <f>IF($B$4="Accelerated",SUMIFS('06_Asset_Components'!$AF$7:$AF$206,'06_Asset_Components'!$G$7:$G$206,B$6,'06_Asset_Components'!$AE$7:$AE$206,$A28)+SUMIFS('06_Asset_Components'!$AH$7:$AH$206,'06_Asset_Components'!$G$7:$G$206,B$6,'06_Asset_Components'!$AG$7:$AG$206,$A28)+SUMIFS('06_Asset_Components'!$AJ$7:$AJ$206,'06_Asset_Components'!$G$7:$G$206,B$6,'06_Asset_Components'!$AI$7:$AI$206,$A28),IF($B$4="Deferred",SUMIFS('06_Asset_Components'!$AL$7:$AL$206,'06_Asset_Components'!$G$7:$G$206,B$6,'06_Asset_Components'!$AK$7:$AK$206,$A28)+SUMIFS('06_Asset_Components'!$AN$7:$AN$206,'06_Asset_Components'!$G$7:$G$206,B$6,'06_Asset_Components'!$AM$7:$AM$206,$A28)+SUMIFS('06_Asset_Components'!$AP$7:$AP$206,'06_Asset_Components'!$G$7:$G$206,B$6,'06_Asset_Components'!$AO$7:$AO$206,$A28),SUMIFS('06_Asset_Components'!$Z$7:$Z$206,'06_Asset_Components'!$G$7:$G$206,B$6,'06_Asset_Components'!$Y$7:$Y$206,$A28)+SUMIFS('06_Asset_Components'!$AB$7:$AB$206,'06_Asset_Components'!$G$7:$G$206,B$6,'06_Asset_Components'!$AA$7:$AA$206,$A28)+SUMIFS('06_Asset_Components'!$AD$7:$AD$206,'06_Asset_Components'!$G$7:$G$206,B$6,'06_Asset_Components'!$AC$7:$AC$206,$A28)))</f>
        <v>0</v>
      </c>
      <c r="C28" s="17">
        <f>IF($B$4="Accelerated",SUMIFS('06_Asset_Components'!$AF$7:$AF$206,'06_Asset_Components'!$G$7:$G$206,C$6,'06_Asset_Components'!$AE$7:$AE$206,$A28)+SUMIFS('06_Asset_Components'!$AH$7:$AH$206,'06_Asset_Components'!$G$7:$G$206,C$6,'06_Asset_Components'!$AG$7:$AG$206,$A28)+SUMIFS('06_Asset_Components'!$AJ$7:$AJ$206,'06_Asset_Components'!$G$7:$G$206,C$6,'06_Asset_Components'!$AI$7:$AI$206,$A28),IF($B$4="Deferred",SUMIFS('06_Asset_Components'!$AL$7:$AL$206,'06_Asset_Components'!$G$7:$G$206,C$6,'06_Asset_Components'!$AK$7:$AK$206,$A28)+SUMIFS('06_Asset_Components'!$AN$7:$AN$206,'06_Asset_Components'!$G$7:$G$206,C$6,'06_Asset_Components'!$AM$7:$AM$206,$A28)+SUMIFS('06_Asset_Components'!$AP$7:$AP$206,'06_Asset_Components'!$G$7:$G$206,C$6,'06_Asset_Components'!$AO$7:$AO$206,$A28),SUMIFS('06_Asset_Components'!$Z$7:$Z$206,'06_Asset_Components'!$G$7:$G$206,C$6,'06_Asset_Components'!$Y$7:$Y$206,$A28)+SUMIFS('06_Asset_Components'!$AB$7:$AB$206,'06_Asset_Components'!$G$7:$G$206,C$6,'06_Asset_Components'!$AA$7:$AA$206,$A28)+SUMIFS('06_Asset_Components'!$AD$7:$AD$206,'06_Asset_Components'!$G$7:$G$206,C$6,'06_Asset_Components'!$AC$7:$AC$206,$A28)))</f>
        <v>0</v>
      </c>
      <c r="D28" s="17">
        <f>IF($B$4="Accelerated",SUMIFS('06_Asset_Components'!$AF$7:$AF$206,'06_Asset_Components'!$G$7:$G$206,D$6,'06_Asset_Components'!$AE$7:$AE$206,$A28)+SUMIFS('06_Asset_Components'!$AH$7:$AH$206,'06_Asset_Components'!$G$7:$G$206,D$6,'06_Asset_Components'!$AG$7:$AG$206,$A28)+SUMIFS('06_Asset_Components'!$AJ$7:$AJ$206,'06_Asset_Components'!$G$7:$G$206,D$6,'06_Asset_Components'!$AI$7:$AI$206,$A28),IF($B$4="Deferred",SUMIFS('06_Asset_Components'!$AL$7:$AL$206,'06_Asset_Components'!$G$7:$G$206,D$6,'06_Asset_Components'!$AK$7:$AK$206,$A28)+SUMIFS('06_Asset_Components'!$AN$7:$AN$206,'06_Asset_Components'!$G$7:$G$206,D$6,'06_Asset_Components'!$AM$7:$AM$206,$A28)+SUMIFS('06_Asset_Components'!$AP$7:$AP$206,'06_Asset_Components'!$G$7:$G$206,D$6,'06_Asset_Components'!$AO$7:$AO$206,$A28),SUMIFS('06_Asset_Components'!$Z$7:$Z$206,'06_Asset_Components'!$G$7:$G$206,D$6,'06_Asset_Components'!$Y$7:$Y$206,$A28)+SUMIFS('06_Asset_Components'!$AB$7:$AB$206,'06_Asset_Components'!$G$7:$G$206,D$6,'06_Asset_Components'!$AA$7:$AA$206,$A28)+SUMIFS('06_Asset_Components'!$AD$7:$AD$206,'06_Asset_Components'!$G$7:$G$206,D$6,'06_Asset_Components'!$AC$7:$AC$206,$A28)))</f>
        <v>0</v>
      </c>
      <c r="E28" s="17">
        <f>IF($B$4="Accelerated",SUMIFS('06_Asset_Components'!$AF$7:$AF$206,'06_Asset_Components'!$G$7:$G$206,E$6,'06_Asset_Components'!$AE$7:$AE$206,$A28)+SUMIFS('06_Asset_Components'!$AH$7:$AH$206,'06_Asset_Components'!$G$7:$G$206,E$6,'06_Asset_Components'!$AG$7:$AG$206,$A28)+SUMIFS('06_Asset_Components'!$AJ$7:$AJ$206,'06_Asset_Components'!$G$7:$G$206,E$6,'06_Asset_Components'!$AI$7:$AI$206,$A28),IF($B$4="Deferred",SUMIFS('06_Asset_Components'!$AL$7:$AL$206,'06_Asset_Components'!$G$7:$G$206,E$6,'06_Asset_Components'!$AK$7:$AK$206,$A28)+SUMIFS('06_Asset_Components'!$AN$7:$AN$206,'06_Asset_Components'!$G$7:$G$206,E$6,'06_Asset_Components'!$AM$7:$AM$206,$A28)+SUMIFS('06_Asset_Components'!$AP$7:$AP$206,'06_Asset_Components'!$G$7:$G$206,E$6,'06_Asset_Components'!$AO$7:$AO$206,$A28),SUMIFS('06_Asset_Components'!$Z$7:$Z$206,'06_Asset_Components'!$G$7:$G$206,E$6,'06_Asset_Components'!$Y$7:$Y$206,$A28)+SUMIFS('06_Asset_Components'!$AB$7:$AB$206,'06_Asset_Components'!$G$7:$G$206,E$6,'06_Asset_Components'!$AA$7:$AA$206,$A28)+SUMIFS('06_Asset_Components'!$AD$7:$AD$206,'06_Asset_Components'!$G$7:$G$206,E$6,'06_Asset_Components'!$AC$7:$AC$206,$A28)))</f>
        <v>0</v>
      </c>
      <c r="F28" s="17">
        <f>IF($B$4="Accelerated",SUMIFS('06_Asset_Components'!$AF$7:$AF$206,'06_Asset_Components'!$G$7:$G$206,F$6,'06_Asset_Components'!$AE$7:$AE$206,$A28)+SUMIFS('06_Asset_Components'!$AH$7:$AH$206,'06_Asset_Components'!$G$7:$G$206,F$6,'06_Asset_Components'!$AG$7:$AG$206,$A28)+SUMIFS('06_Asset_Components'!$AJ$7:$AJ$206,'06_Asset_Components'!$G$7:$G$206,F$6,'06_Asset_Components'!$AI$7:$AI$206,$A28),IF($B$4="Deferred",SUMIFS('06_Asset_Components'!$AL$7:$AL$206,'06_Asset_Components'!$G$7:$G$206,F$6,'06_Asset_Components'!$AK$7:$AK$206,$A28)+SUMIFS('06_Asset_Components'!$AN$7:$AN$206,'06_Asset_Components'!$G$7:$G$206,F$6,'06_Asset_Components'!$AM$7:$AM$206,$A28)+SUMIFS('06_Asset_Components'!$AP$7:$AP$206,'06_Asset_Components'!$G$7:$G$206,F$6,'06_Asset_Components'!$AO$7:$AO$206,$A28),SUMIFS('06_Asset_Components'!$Z$7:$Z$206,'06_Asset_Components'!$G$7:$G$206,F$6,'06_Asset_Components'!$Y$7:$Y$206,$A28)+SUMIFS('06_Asset_Components'!$AB$7:$AB$206,'06_Asset_Components'!$G$7:$G$206,F$6,'06_Asset_Components'!$AA$7:$AA$206,$A28)+SUMIFS('06_Asset_Components'!$AD$7:$AD$206,'06_Asset_Components'!$G$7:$G$206,F$6,'06_Asset_Components'!$AC$7:$AC$206,$A28)))</f>
        <v>0</v>
      </c>
      <c r="G28" s="17">
        <f>IF($B$4="Accelerated",SUMIFS('06_Asset_Components'!$AF$7:$AF$206,'06_Asset_Components'!$G$7:$G$206,G$6,'06_Asset_Components'!$AE$7:$AE$206,$A28)+SUMIFS('06_Asset_Components'!$AH$7:$AH$206,'06_Asset_Components'!$G$7:$G$206,G$6,'06_Asset_Components'!$AG$7:$AG$206,$A28)+SUMIFS('06_Asset_Components'!$AJ$7:$AJ$206,'06_Asset_Components'!$G$7:$G$206,G$6,'06_Asset_Components'!$AI$7:$AI$206,$A28),IF($B$4="Deferred",SUMIFS('06_Asset_Components'!$AL$7:$AL$206,'06_Asset_Components'!$G$7:$G$206,G$6,'06_Asset_Components'!$AK$7:$AK$206,$A28)+SUMIFS('06_Asset_Components'!$AN$7:$AN$206,'06_Asset_Components'!$G$7:$G$206,G$6,'06_Asset_Components'!$AM$7:$AM$206,$A28)+SUMIFS('06_Asset_Components'!$AP$7:$AP$206,'06_Asset_Components'!$G$7:$G$206,G$6,'06_Asset_Components'!$AO$7:$AO$206,$A28),SUMIFS('06_Asset_Components'!$Z$7:$Z$206,'06_Asset_Components'!$G$7:$G$206,G$6,'06_Asset_Components'!$Y$7:$Y$206,$A28)+SUMIFS('06_Asset_Components'!$AB$7:$AB$206,'06_Asset_Components'!$G$7:$G$206,G$6,'06_Asset_Components'!$AA$7:$AA$206,$A28)+SUMIFS('06_Asset_Components'!$AD$7:$AD$206,'06_Asset_Components'!$G$7:$G$206,G$6,'06_Asset_Components'!$AC$7:$AC$206,$A28)))</f>
        <v>0</v>
      </c>
      <c r="H28" s="17">
        <f>IF($B$4="Accelerated",SUMIFS('06_Asset_Components'!$AF$7:$AF$206,'06_Asset_Components'!$G$7:$G$206,H$6,'06_Asset_Components'!$AE$7:$AE$206,$A28)+SUMIFS('06_Asset_Components'!$AH$7:$AH$206,'06_Asset_Components'!$G$7:$G$206,H$6,'06_Asset_Components'!$AG$7:$AG$206,$A28)+SUMIFS('06_Asset_Components'!$AJ$7:$AJ$206,'06_Asset_Components'!$G$7:$G$206,H$6,'06_Asset_Components'!$AI$7:$AI$206,$A28),IF($B$4="Deferred",SUMIFS('06_Asset_Components'!$AL$7:$AL$206,'06_Asset_Components'!$G$7:$G$206,H$6,'06_Asset_Components'!$AK$7:$AK$206,$A28)+SUMIFS('06_Asset_Components'!$AN$7:$AN$206,'06_Asset_Components'!$G$7:$G$206,H$6,'06_Asset_Components'!$AM$7:$AM$206,$A28)+SUMIFS('06_Asset_Components'!$AP$7:$AP$206,'06_Asset_Components'!$G$7:$G$206,H$6,'06_Asset_Components'!$AO$7:$AO$206,$A28),SUMIFS('06_Asset_Components'!$Z$7:$Z$206,'06_Asset_Components'!$G$7:$G$206,H$6,'06_Asset_Components'!$Y$7:$Y$206,$A28)+SUMIFS('06_Asset_Components'!$AB$7:$AB$206,'06_Asset_Components'!$G$7:$G$206,H$6,'06_Asset_Components'!$AA$7:$AA$206,$A28)+SUMIFS('06_Asset_Components'!$AD$7:$AD$206,'06_Asset_Components'!$G$7:$G$206,H$6,'06_Asset_Components'!$AC$7:$AC$206,$A28)))</f>
        <v>0</v>
      </c>
      <c r="I28" s="17">
        <f>IF($B$4="Accelerated",SUMIFS('06_Asset_Components'!$AF$7:$AF$206,'06_Asset_Components'!$G$7:$G$206,I$6,'06_Asset_Components'!$AE$7:$AE$206,$A28)+SUMIFS('06_Asset_Components'!$AH$7:$AH$206,'06_Asset_Components'!$G$7:$G$206,I$6,'06_Asset_Components'!$AG$7:$AG$206,$A28)+SUMIFS('06_Asset_Components'!$AJ$7:$AJ$206,'06_Asset_Components'!$G$7:$G$206,I$6,'06_Asset_Components'!$AI$7:$AI$206,$A28),IF($B$4="Deferred",SUMIFS('06_Asset_Components'!$AL$7:$AL$206,'06_Asset_Components'!$G$7:$G$206,I$6,'06_Asset_Components'!$AK$7:$AK$206,$A28)+SUMIFS('06_Asset_Components'!$AN$7:$AN$206,'06_Asset_Components'!$G$7:$G$206,I$6,'06_Asset_Components'!$AM$7:$AM$206,$A28)+SUMIFS('06_Asset_Components'!$AP$7:$AP$206,'06_Asset_Components'!$G$7:$G$206,I$6,'06_Asset_Components'!$AO$7:$AO$206,$A28),SUMIFS('06_Asset_Components'!$Z$7:$Z$206,'06_Asset_Components'!$G$7:$G$206,I$6,'06_Asset_Components'!$Y$7:$Y$206,$A28)+SUMIFS('06_Asset_Components'!$AB$7:$AB$206,'06_Asset_Components'!$G$7:$G$206,I$6,'06_Asset_Components'!$AA$7:$AA$206,$A28)+SUMIFS('06_Asset_Components'!$AD$7:$AD$206,'06_Asset_Components'!$G$7:$G$206,I$6,'06_Asset_Components'!$AC$7:$AC$206,$A28)))</f>
        <v>0</v>
      </c>
      <c r="J28" s="17">
        <f>IF($B$4="Accelerated",SUMIFS('06_Asset_Components'!$AF$7:$AF$206,'06_Asset_Components'!$G$7:$G$206,J$6,'06_Asset_Components'!$AE$7:$AE$206,$A28)+SUMIFS('06_Asset_Components'!$AH$7:$AH$206,'06_Asset_Components'!$G$7:$G$206,J$6,'06_Asset_Components'!$AG$7:$AG$206,$A28)+SUMIFS('06_Asset_Components'!$AJ$7:$AJ$206,'06_Asset_Components'!$G$7:$G$206,J$6,'06_Asset_Components'!$AI$7:$AI$206,$A28),IF($B$4="Deferred",SUMIFS('06_Asset_Components'!$AL$7:$AL$206,'06_Asset_Components'!$G$7:$G$206,J$6,'06_Asset_Components'!$AK$7:$AK$206,$A28)+SUMIFS('06_Asset_Components'!$AN$7:$AN$206,'06_Asset_Components'!$G$7:$G$206,J$6,'06_Asset_Components'!$AM$7:$AM$206,$A28)+SUMIFS('06_Asset_Components'!$AP$7:$AP$206,'06_Asset_Components'!$G$7:$G$206,J$6,'06_Asset_Components'!$AO$7:$AO$206,$A28),SUMIFS('06_Asset_Components'!$Z$7:$Z$206,'06_Asset_Components'!$G$7:$G$206,J$6,'06_Asset_Components'!$Y$7:$Y$206,$A28)+SUMIFS('06_Asset_Components'!$AB$7:$AB$206,'06_Asset_Components'!$G$7:$G$206,J$6,'06_Asset_Components'!$AA$7:$AA$206,$A28)+SUMIFS('06_Asset_Components'!$AD$7:$AD$206,'06_Asset_Components'!$G$7:$G$206,J$6,'06_Asset_Components'!$AC$7:$AC$206,$A28)))</f>
        <v>0</v>
      </c>
      <c r="K28" s="17">
        <f>IF($B$4="Accelerated",SUMIFS('06_Asset_Components'!$AF$7:$AF$206,'06_Asset_Components'!$G$7:$G$206,K$6,'06_Asset_Components'!$AE$7:$AE$206,$A28)+SUMIFS('06_Asset_Components'!$AH$7:$AH$206,'06_Asset_Components'!$G$7:$G$206,K$6,'06_Asset_Components'!$AG$7:$AG$206,$A28)+SUMIFS('06_Asset_Components'!$AJ$7:$AJ$206,'06_Asset_Components'!$G$7:$G$206,K$6,'06_Asset_Components'!$AI$7:$AI$206,$A28),IF($B$4="Deferred",SUMIFS('06_Asset_Components'!$AL$7:$AL$206,'06_Asset_Components'!$G$7:$G$206,K$6,'06_Asset_Components'!$AK$7:$AK$206,$A28)+SUMIFS('06_Asset_Components'!$AN$7:$AN$206,'06_Asset_Components'!$G$7:$G$206,K$6,'06_Asset_Components'!$AM$7:$AM$206,$A28)+SUMIFS('06_Asset_Components'!$AP$7:$AP$206,'06_Asset_Components'!$G$7:$G$206,K$6,'06_Asset_Components'!$AO$7:$AO$206,$A28),SUMIFS('06_Asset_Components'!$Z$7:$Z$206,'06_Asset_Components'!$G$7:$G$206,K$6,'06_Asset_Components'!$Y$7:$Y$206,$A28)+SUMIFS('06_Asset_Components'!$AB$7:$AB$206,'06_Asset_Components'!$G$7:$G$206,K$6,'06_Asset_Components'!$AA$7:$AA$206,$A28)+SUMIFS('06_Asset_Components'!$AD$7:$AD$206,'06_Asset_Components'!$G$7:$G$206,K$6,'06_Asset_Components'!$AC$7:$AC$206,$A28)))</f>
        <v>0</v>
      </c>
      <c r="L28" s="17">
        <f>IF($B$4="Accelerated",SUMIFS('06_Asset_Components'!$AF$7:$AF$206,'06_Asset_Components'!$G$7:$G$206,L$6,'06_Asset_Components'!$AE$7:$AE$206,$A28)+SUMIFS('06_Asset_Components'!$AH$7:$AH$206,'06_Asset_Components'!$G$7:$G$206,L$6,'06_Asset_Components'!$AG$7:$AG$206,$A28)+SUMIFS('06_Asset_Components'!$AJ$7:$AJ$206,'06_Asset_Components'!$G$7:$G$206,L$6,'06_Asset_Components'!$AI$7:$AI$206,$A28),IF($B$4="Deferred",SUMIFS('06_Asset_Components'!$AL$7:$AL$206,'06_Asset_Components'!$G$7:$G$206,L$6,'06_Asset_Components'!$AK$7:$AK$206,$A28)+SUMIFS('06_Asset_Components'!$AN$7:$AN$206,'06_Asset_Components'!$G$7:$G$206,L$6,'06_Asset_Components'!$AM$7:$AM$206,$A28)+SUMIFS('06_Asset_Components'!$AP$7:$AP$206,'06_Asset_Components'!$G$7:$G$206,L$6,'06_Asset_Components'!$AO$7:$AO$206,$A28),SUMIFS('06_Asset_Components'!$Z$7:$Z$206,'06_Asset_Components'!$G$7:$G$206,L$6,'06_Asset_Components'!$Y$7:$Y$206,$A28)+SUMIFS('06_Asset_Components'!$AB$7:$AB$206,'06_Asset_Components'!$G$7:$G$206,L$6,'06_Asset_Components'!$AA$7:$AA$206,$A28)+SUMIFS('06_Asset_Components'!$AD$7:$AD$206,'06_Asset_Components'!$G$7:$G$206,L$6,'06_Asset_Components'!$AC$7:$AC$206,$A28)))</f>
        <v>0</v>
      </c>
      <c r="M28" s="17">
        <f>IF($B$4="Accelerated",SUMIFS('06_Asset_Components'!$AF$7:$AF$206,'06_Asset_Components'!$G$7:$G$206,M$6,'06_Asset_Components'!$AE$7:$AE$206,$A28)+SUMIFS('06_Asset_Components'!$AH$7:$AH$206,'06_Asset_Components'!$G$7:$G$206,M$6,'06_Asset_Components'!$AG$7:$AG$206,$A28)+SUMIFS('06_Asset_Components'!$AJ$7:$AJ$206,'06_Asset_Components'!$G$7:$G$206,M$6,'06_Asset_Components'!$AI$7:$AI$206,$A28),IF($B$4="Deferred",SUMIFS('06_Asset_Components'!$AL$7:$AL$206,'06_Asset_Components'!$G$7:$G$206,M$6,'06_Asset_Components'!$AK$7:$AK$206,$A28)+SUMIFS('06_Asset_Components'!$AN$7:$AN$206,'06_Asset_Components'!$G$7:$G$206,M$6,'06_Asset_Components'!$AM$7:$AM$206,$A28)+SUMIFS('06_Asset_Components'!$AP$7:$AP$206,'06_Asset_Components'!$G$7:$G$206,M$6,'06_Asset_Components'!$AO$7:$AO$206,$A28),SUMIFS('06_Asset_Components'!$Z$7:$Z$206,'06_Asset_Components'!$G$7:$G$206,M$6,'06_Asset_Components'!$Y$7:$Y$206,$A28)+SUMIFS('06_Asset_Components'!$AB$7:$AB$206,'06_Asset_Components'!$G$7:$G$206,M$6,'06_Asset_Components'!$AA$7:$AA$206,$A28)+SUMIFS('06_Asset_Components'!$AD$7:$AD$206,'06_Asset_Components'!$G$7:$G$206,M$6,'06_Asset_Components'!$AC$7:$AC$206,$A28)))</f>
        <v>0</v>
      </c>
      <c r="N28" s="17">
        <f>IF($B$4="Accelerated",SUMIFS('06_Asset_Components'!$AF$7:$AF$206,'06_Asset_Components'!$G$7:$G$206,N$6,'06_Asset_Components'!$AE$7:$AE$206,$A28)+SUMIFS('06_Asset_Components'!$AH$7:$AH$206,'06_Asset_Components'!$G$7:$G$206,N$6,'06_Asset_Components'!$AG$7:$AG$206,$A28)+SUMIFS('06_Asset_Components'!$AJ$7:$AJ$206,'06_Asset_Components'!$G$7:$G$206,N$6,'06_Asset_Components'!$AI$7:$AI$206,$A28),IF($B$4="Deferred",SUMIFS('06_Asset_Components'!$AL$7:$AL$206,'06_Asset_Components'!$G$7:$G$206,N$6,'06_Asset_Components'!$AK$7:$AK$206,$A28)+SUMIFS('06_Asset_Components'!$AN$7:$AN$206,'06_Asset_Components'!$G$7:$G$206,N$6,'06_Asset_Components'!$AM$7:$AM$206,$A28)+SUMIFS('06_Asset_Components'!$AP$7:$AP$206,'06_Asset_Components'!$G$7:$G$206,N$6,'06_Asset_Components'!$AO$7:$AO$206,$A28),SUMIFS('06_Asset_Components'!$Z$7:$Z$206,'06_Asset_Components'!$G$7:$G$206,N$6,'06_Asset_Components'!$Y$7:$Y$206,$A28)+SUMIFS('06_Asset_Components'!$AB$7:$AB$206,'06_Asset_Components'!$G$7:$G$206,N$6,'06_Asset_Components'!$AA$7:$AA$206,$A28)+SUMIFS('06_Asset_Components'!$AD$7:$AD$206,'06_Asset_Components'!$G$7:$G$206,N$6,'06_Asset_Components'!$AC$7:$AC$206,$A28)))</f>
        <v>0</v>
      </c>
      <c r="O28" s="17">
        <f>IF($B$4="Accelerated",SUMIFS('06_Asset_Components'!$AF$7:$AF$206,'06_Asset_Components'!$G$7:$G$206,O$6,'06_Asset_Components'!$AE$7:$AE$206,$A28)+SUMIFS('06_Asset_Components'!$AH$7:$AH$206,'06_Asset_Components'!$G$7:$G$206,O$6,'06_Asset_Components'!$AG$7:$AG$206,$A28)+SUMIFS('06_Asset_Components'!$AJ$7:$AJ$206,'06_Asset_Components'!$G$7:$G$206,O$6,'06_Asset_Components'!$AI$7:$AI$206,$A28),IF($B$4="Deferred",SUMIFS('06_Asset_Components'!$AL$7:$AL$206,'06_Asset_Components'!$G$7:$G$206,O$6,'06_Asset_Components'!$AK$7:$AK$206,$A28)+SUMIFS('06_Asset_Components'!$AN$7:$AN$206,'06_Asset_Components'!$G$7:$G$206,O$6,'06_Asset_Components'!$AM$7:$AM$206,$A28)+SUMIFS('06_Asset_Components'!$AP$7:$AP$206,'06_Asset_Components'!$G$7:$G$206,O$6,'06_Asset_Components'!$AO$7:$AO$206,$A28),SUMIFS('06_Asset_Components'!$Z$7:$Z$206,'06_Asset_Components'!$G$7:$G$206,O$6,'06_Asset_Components'!$Y$7:$Y$206,$A28)+SUMIFS('06_Asset_Components'!$AB$7:$AB$206,'06_Asset_Components'!$G$7:$G$206,O$6,'06_Asset_Components'!$AA$7:$AA$206,$A28)+SUMIFS('06_Asset_Components'!$AD$7:$AD$206,'06_Asset_Components'!$G$7:$G$206,O$6,'06_Asset_Components'!$AC$7:$AC$206,$A28)))</f>
        <v>0</v>
      </c>
      <c r="P28" s="17">
        <f t="shared" si="0"/>
        <v>0</v>
      </c>
      <c r="Q28" s="17">
        <f>SUM($P$7:P28)</f>
        <v>0</v>
      </c>
    </row>
    <row r="29" spans="1:17">
      <c r="A29" s="11">
        <f>'01_Setup'!B5+22</f>
        <v>2048</v>
      </c>
      <c r="B29" s="17">
        <f>IF($B$4="Accelerated",SUMIFS('06_Asset_Components'!$AF$7:$AF$206,'06_Asset_Components'!$G$7:$G$206,B$6,'06_Asset_Components'!$AE$7:$AE$206,$A29)+SUMIFS('06_Asset_Components'!$AH$7:$AH$206,'06_Asset_Components'!$G$7:$G$206,B$6,'06_Asset_Components'!$AG$7:$AG$206,$A29)+SUMIFS('06_Asset_Components'!$AJ$7:$AJ$206,'06_Asset_Components'!$G$7:$G$206,B$6,'06_Asset_Components'!$AI$7:$AI$206,$A29),IF($B$4="Deferred",SUMIFS('06_Asset_Components'!$AL$7:$AL$206,'06_Asset_Components'!$G$7:$G$206,B$6,'06_Asset_Components'!$AK$7:$AK$206,$A29)+SUMIFS('06_Asset_Components'!$AN$7:$AN$206,'06_Asset_Components'!$G$7:$G$206,B$6,'06_Asset_Components'!$AM$7:$AM$206,$A29)+SUMIFS('06_Asset_Components'!$AP$7:$AP$206,'06_Asset_Components'!$G$7:$G$206,B$6,'06_Asset_Components'!$AO$7:$AO$206,$A29),SUMIFS('06_Asset_Components'!$Z$7:$Z$206,'06_Asset_Components'!$G$7:$G$206,B$6,'06_Asset_Components'!$Y$7:$Y$206,$A29)+SUMIFS('06_Asset_Components'!$AB$7:$AB$206,'06_Asset_Components'!$G$7:$G$206,B$6,'06_Asset_Components'!$AA$7:$AA$206,$A29)+SUMIFS('06_Asset_Components'!$AD$7:$AD$206,'06_Asset_Components'!$G$7:$G$206,B$6,'06_Asset_Components'!$AC$7:$AC$206,$A29)))</f>
        <v>0</v>
      </c>
      <c r="C29" s="17">
        <f>IF($B$4="Accelerated",SUMIFS('06_Asset_Components'!$AF$7:$AF$206,'06_Asset_Components'!$G$7:$G$206,C$6,'06_Asset_Components'!$AE$7:$AE$206,$A29)+SUMIFS('06_Asset_Components'!$AH$7:$AH$206,'06_Asset_Components'!$G$7:$G$206,C$6,'06_Asset_Components'!$AG$7:$AG$206,$A29)+SUMIFS('06_Asset_Components'!$AJ$7:$AJ$206,'06_Asset_Components'!$G$7:$G$206,C$6,'06_Asset_Components'!$AI$7:$AI$206,$A29),IF($B$4="Deferred",SUMIFS('06_Asset_Components'!$AL$7:$AL$206,'06_Asset_Components'!$G$7:$G$206,C$6,'06_Asset_Components'!$AK$7:$AK$206,$A29)+SUMIFS('06_Asset_Components'!$AN$7:$AN$206,'06_Asset_Components'!$G$7:$G$206,C$6,'06_Asset_Components'!$AM$7:$AM$206,$A29)+SUMIFS('06_Asset_Components'!$AP$7:$AP$206,'06_Asset_Components'!$G$7:$G$206,C$6,'06_Asset_Components'!$AO$7:$AO$206,$A29),SUMIFS('06_Asset_Components'!$Z$7:$Z$206,'06_Asset_Components'!$G$7:$G$206,C$6,'06_Asset_Components'!$Y$7:$Y$206,$A29)+SUMIFS('06_Asset_Components'!$AB$7:$AB$206,'06_Asset_Components'!$G$7:$G$206,C$6,'06_Asset_Components'!$AA$7:$AA$206,$A29)+SUMIFS('06_Asset_Components'!$AD$7:$AD$206,'06_Asset_Components'!$G$7:$G$206,C$6,'06_Asset_Components'!$AC$7:$AC$206,$A29)))</f>
        <v>0</v>
      </c>
      <c r="D29" s="17">
        <f>IF($B$4="Accelerated",SUMIFS('06_Asset_Components'!$AF$7:$AF$206,'06_Asset_Components'!$G$7:$G$206,D$6,'06_Asset_Components'!$AE$7:$AE$206,$A29)+SUMIFS('06_Asset_Components'!$AH$7:$AH$206,'06_Asset_Components'!$G$7:$G$206,D$6,'06_Asset_Components'!$AG$7:$AG$206,$A29)+SUMIFS('06_Asset_Components'!$AJ$7:$AJ$206,'06_Asset_Components'!$G$7:$G$206,D$6,'06_Asset_Components'!$AI$7:$AI$206,$A29),IF($B$4="Deferred",SUMIFS('06_Asset_Components'!$AL$7:$AL$206,'06_Asset_Components'!$G$7:$G$206,D$6,'06_Asset_Components'!$AK$7:$AK$206,$A29)+SUMIFS('06_Asset_Components'!$AN$7:$AN$206,'06_Asset_Components'!$G$7:$G$206,D$6,'06_Asset_Components'!$AM$7:$AM$206,$A29)+SUMIFS('06_Asset_Components'!$AP$7:$AP$206,'06_Asset_Components'!$G$7:$G$206,D$6,'06_Asset_Components'!$AO$7:$AO$206,$A29),SUMIFS('06_Asset_Components'!$Z$7:$Z$206,'06_Asset_Components'!$G$7:$G$206,D$6,'06_Asset_Components'!$Y$7:$Y$206,$A29)+SUMIFS('06_Asset_Components'!$AB$7:$AB$206,'06_Asset_Components'!$G$7:$G$206,D$6,'06_Asset_Components'!$AA$7:$AA$206,$A29)+SUMIFS('06_Asset_Components'!$AD$7:$AD$206,'06_Asset_Components'!$G$7:$G$206,D$6,'06_Asset_Components'!$AC$7:$AC$206,$A29)))</f>
        <v>0</v>
      </c>
      <c r="E29" s="17">
        <f>IF($B$4="Accelerated",SUMIFS('06_Asset_Components'!$AF$7:$AF$206,'06_Asset_Components'!$G$7:$G$206,E$6,'06_Asset_Components'!$AE$7:$AE$206,$A29)+SUMIFS('06_Asset_Components'!$AH$7:$AH$206,'06_Asset_Components'!$G$7:$G$206,E$6,'06_Asset_Components'!$AG$7:$AG$206,$A29)+SUMIFS('06_Asset_Components'!$AJ$7:$AJ$206,'06_Asset_Components'!$G$7:$G$206,E$6,'06_Asset_Components'!$AI$7:$AI$206,$A29),IF($B$4="Deferred",SUMIFS('06_Asset_Components'!$AL$7:$AL$206,'06_Asset_Components'!$G$7:$G$206,E$6,'06_Asset_Components'!$AK$7:$AK$206,$A29)+SUMIFS('06_Asset_Components'!$AN$7:$AN$206,'06_Asset_Components'!$G$7:$G$206,E$6,'06_Asset_Components'!$AM$7:$AM$206,$A29)+SUMIFS('06_Asset_Components'!$AP$7:$AP$206,'06_Asset_Components'!$G$7:$G$206,E$6,'06_Asset_Components'!$AO$7:$AO$206,$A29),SUMIFS('06_Asset_Components'!$Z$7:$Z$206,'06_Asset_Components'!$G$7:$G$206,E$6,'06_Asset_Components'!$Y$7:$Y$206,$A29)+SUMIFS('06_Asset_Components'!$AB$7:$AB$206,'06_Asset_Components'!$G$7:$G$206,E$6,'06_Asset_Components'!$AA$7:$AA$206,$A29)+SUMIFS('06_Asset_Components'!$AD$7:$AD$206,'06_Asset_Components'!$G$7:$G$206,E$6,'06_Asset_Components'!$AC$7:$AC$206,$A29)))</f>
        <v>0</v>
      </c>
      <c r="F29" s="17">
        <f>IF($B$4="Accelerated",SUMIFS('06_Asset_Components'!$AF$7:$AF$206,'06_Asset_Components'!$G$7:$G$206,F$6,'06_Asset_Components'!$AE$7:$AE$206,$A29)+SUMIFS('06_Asset_Components'!$AH$7:$AH$206,'06_Asset_Components'!$G$7:$G$206,F$6,'06_Asset_Components'!$AG$7:$AG$206,$A29)+SUMIFS('06_Asset_Components'!$AJ$7:$AJ$206,'06_Asset_Components'!$G$7:$G$206,F$6,'06_Asset_Components'!$AI$7:$AI$206,$A29),IF($B$4="Deferred",SUMIFS('06_Asset_Components'!$AL$7:$AL$206,'06_Asset_Components'!$G$7:$G$206,F$6,'06_Asset_Components'!$AK$7:$AK$206,$A29)+SUMIFS('06_Asset_Components'!$AN$7:$AN$206,'06_Asset_Components'!$G$7:$G$206,F$6,'06_Asset_Components'!$AM$7:$AM$206,$A29)+SUMIFS('06_Asset_Components'!$AP$7:$AP$206,'06_Asset_Components'!$G$7:$G$206,F$6,'06_Asset_Components'!$AO$7:$AO$206,$A29),SUMIFS('06_Asset_Components'!$Z$7:$Z$206,'06_Asset_Components'!$G$7:$G$206,F$6,'06_Asset_Components'!$Y$7:$Y$206,$A29)+SUMIFS('06_Asset_Components'!$AB$7:$AB$206,'06_Asset_Components'!$G$7:$G$206,F$6,'06_Asset_Components'!$AA$7:$AA$206,$A29)+SUMIFS('06_Asset_Components'!$AD$7:$AD$206,'06_Asset_Components'!$G$7:$G$206,F$6,'06_Asset_Components'!$AC$7:$AC$206,$A29)))</f>
        <v>0</v>
      </c>
      <c r="G29" s="17">
        <f>IF($B$4="Accelerated",SUMIFS('06_Asset_Components'!$AF$7:$AF$206,'06_Asset_Components'!$G$7:$G$206,G$6,'06_Asset_Components'!$AE$7:$AE$206,$A29)+SUMIFS('06_Asset_Components'!$AH$7:$AH$206,'06_Asset_Components'!$G$7:$G$206,G$6,'06_Asset_Components'!$AG$7:$AG$206,$A29)+SUMIFS('06_Asset_Components'!$AJ$7:$AJ$206,'06_Asset_Components'!$G$7:$G$206,G$6,'06_Asset_Components'!$AI$7:$AI$206,$A29),IF($B$4="Deferred",SUMIFS('06_Asset_Components'!$AL$7:$AL$206,'06_Asset_Components'!$G$7:$G$206,G$6,'06_Asset_Components'!$AK$7:$AK$206,$A29)+SUMIFS('06_Asset_Components'!$AN$7:$AN$206,'06_Asset_Components'!$G$7:$G$206,G$6,'06_Asset_Components'!$AM$7:$AM$206,$A29)+SUMIFS('06_Asset_Components'!$AP$7:$AP$206,'06_Asset_Components'!$G$7:$G$206,G$6,'06_Asset_Components'!$AO$7:$AO$206,$A29),SUMIFS('06_Asset_Components'!$Z$7:$Z$206,'06_Asset_Components'!$G$7:$G$206,G$6,'06_Asset_Components'!$Y$7:$Y$206,$A29)+SUMIFS('06_Asset_Components'!$AB$7:$AB$206,'06_Asset_Components'!$G$7:$G$206,G$6,'06_Asset_Components'!$AA$7:$AA$206,$A29)+SUMIFS('06_Asset_Components'!$AD$7:$AD$206,'06_Asset_Components'!$G$7:$G$206,G$6,'06_Asset_Components'!$AC$7:$AC$206,$A29)))</f>
        <v>0</v>
      </c>
      <c r="H29" s="17">
        <f>IF($B$4="Accelerated",SUMIFS('06_Asset_Components'!$AF$7:$AF$206,'06_Asset_Components'!$G$7:$G$206,H$6,'06_Asset_Components'!$AE$7:$AE$206,$A29)+SUMIFS('06_Asset_Components'!$AH$7:$AH$206,'06_Asset_Components'!$G$7:$G$206,H$6,'06_Asset_Components'!$AG$7:$AG$206,$A29)+SUMIFS('06_Asset_Components'!$AJ$7:$AJ$206,'06_Asset_Components'!$G$7:$G$206,H$6,'06_Asset_Components'!$AI$7:$AI$206,$A29),IF($B$4="Deferred",SUMIFS('06_Asset_Components'!$AL$7:$AL$206,'06_Asset_Components'!$G$7:$G$206,H$6,'06_Asset_Components'!$AK$7:$AK$206,$A29)+SUMIFS('06_Asset_Components'!$AN$7:$AN$206,'06_Asset_Components'!$G$7:$G$206,H$6,'06_Asset_Components'!$AM$7:$AM$206,$A29)+SUMIFS('06_Asset_Components'!$AP$7:$AP$206,'06_Asset_Components'!$G$7:$G$206,H$6,'06_Asset_Components'!$AO$7:$AO$206,$A29),SUMIFS('06_Asset_Components'!$Z$7:$Z$206,'06_Asset_Components'!$G$7:$G$206,H$6,'06_Asset_Components'!$Y$7:$Y$206,$A29)+SUMIFS('06_Asset_Components'!$AB$7:$AB$206,'06_Asset_Components'!$G$7:$G$206,H$6,'06_Asset_Components'!$AA$7:$AA$206,$A29)+SUMIFS('06_Asset_Components'!$AD$7:$AD$206,'06_Asset_Components'!$G$7:$G$206,H$6,'06_Asset_Components'!$AC$7:$AC$206,$A29)))</f>
        <v>0</v>
      </c>
      <c r="I29" s="17">
        <f>IF($B$4="Accelerated",SUMIFS('06_Asset_Components'!$AF$7:$AF$206,'06_Asset_Components'!$G$7:$G$206,I$6,'06_Asset_Components'!$AE$7:$AE$206,$A29)+SUMIFS('06_Asset_Components'!$AH$7:$AH$206,'06_Asset_Components'!$G$7:$G$206,I$6,'06_Asset_Components'!$AG$7:$AG$206,$A29)+SUMIFS('06_Asset_Components'!$AJ$7:$AJ$206,'06_Asset_Components'!$G$7:$G$206,I$6,'06_Asset_Components'!$AI$7:$AI$206,$A29),IF($B$4="Deferred",SUMIFS('06_Asset_Components'!$AL$7:$AL$206,'06_Asset_Components'!$G$7:$G$206,I$6,'06_Asset_Components'!$AK$7:$AK$206,$A29)+SUMIFS('06_Asset_Components'!$AN$7:$AN$206,'06_Asset_Components'!$G$7:$G$206,I$6,'06_Asset_Components'!$AM$7:$AM$206,$A29)+SUMIFS('06_Asset_Components'!$AP$7:$AP$206,'06_Asset_Components'!$G$7:$G$206,I$6,'06_Asset_Components'!$AO$7:$AO$206,$A29),SUMIFS('06_Asset_Components'!$Z$7:$Z$206,'06_Asset_Components'!$G$7:$G$206,I$6,'06_Asset_Components'!$Y$7:$Y$206,$A29)+SUMIFS('06_Asset_Components'!$AB$7:$AB$206,'06_Asset_Components'!$G$7:$G$206,I$6,'06_Asset_Components'!$AA$7:$AA$206,$A29)+SUMIFS('06_Asset_Components'!$AD$7:$AD$206,'06_Asset_Components'!$G$7:$G$206,I$6,'06_Asset_Components'!$AC$7:$AC$206,$A29)))</f>
        <v>0</v>
      </c>
      <c r="J29" s="17">
        <f>IF($B$4="Accelerated",SUMIFS('06_Asset_Components'!$AF$7:$AF$206,'06_Asset_Components'!$G$7:$G$206,J$6,'06_Asset_Components'!$AE$7:$AE$206,$A29)+SUMIFS('06_Asset_Components'!$AH$7:$AH$206,'06_Asset_Components'!$G$7:$G$206,J$6,'06_Asset_Components'!$AG$7:$AG$206,$A29)+SUMIFS('06_Asset_Components'!$AJ$7:$AJ$206,'06_Asset_Components'!$G$7:$G$206,J$6,'06_Asset_Components'!$AI$7:$AI$206,$A29),IF($B$4="Deferred",SUMIFS('06_Asset_Components'!$AL$7:$AL$206,'06_Asset_Components'!$G$7:$G$206,J$6,'06_Asset_Components'!$AK$7:$AK$206,$A29)+SUMIFS('06_Asset_Components'!$AN$7:$AN$206,'06_Asset_Components'!$G$7:$G$206,J$6,'06_Asset_Components'!$AM$7:$AM$206,$A29)+SUMIFS('06_Asset_Components'!$AP$7:$AP$206,'06_Asset_Components'!$G$7:$G$206,J$6,'06_Asset_Components'!$AO$7:$AO$206,$A29),SUMIFS('06_Asset_Components'!$Z$7:$Z$206,'06_Asset_Components'!$G$7:$G$206,J$6,'06_Asset_Components'!$Y$7:$Y$206,$A29)+SUMIFS('06_Asset_Components'!$AB$7:$AB$206,'06_Asset_Components'!$G$7:$G$206,J$6,'06_Asset_Components'!$AA$7:$AA$206,$A29)+SUMIFS('06_Asset_Components'!$AD$7:$AD$206,'06_Asset_Components'!$G$7:$G$206,J$6,'06_Asset_Components'!$AC$7:$AC$206,$A29)))</f>
        <v>0</v>
      </c>
      <c r="K29" s="17">
        <f>IF($B$4="Accelerated",SUMIFS('06_Asset_Components'!$AF$7:$AF$206,'06_Asset_Components'!$G$7:$G$206,K$6,'06_Asset_Components'!$AE$7:$AE$206,$A29)+SUMIFS('06_Asset_Components'!$AH$7:$AH$206,'06_Asset_Components'!$G$7:$G$206,K$6,'06_Asset_Components'!$AG$7:$AG$206,$A29)+SUMIFS('06_Asset_Components'!$AJ$7:$AJ$206,'06_Asset_Components'!$G$7:$G$206,K$6,'06_Asset_Components'!$AI$7:$AI$206,$A29),IF($B$4="Deferred",SUMIFS('06_Asset_Components'!$AL$7:$AL$206,'06_Asset_Components'!$G$7:$G$206,K$6,'06_Asset_Components'!$AK$7:$AK$206,$A29)+SUMIFS('06_Asset_Components'!$AN$7:$AN$206,'06_Asset_Components'!$G$7:$G$206,K$6,'06_Asset_Components'!$AM$7:$AM$206,$A29)+SUMIFS('06_Asset_Components'!$AP$7:$AP$206,'06_Asset_Components'!$G$7:$G$206,K$6,'06_Asset_Components'!$AO$7:$AO$206,$A29),SUMIFS('06_Asset_Components'!$Z$7:$Z$206,'06_Asset_Components'!$G$7:$G$206,K$6,'06_Asset_Components'!$Y$7:$Y$206,$A29)+SUMIFS('06_Asset_Components'!$AB$7:$AB$206,'06_Asset_Components'!$G$7:$G$206,K$6,'06_Asset_Components'!$AA$7:$AA$206,$A29)+SUMIFS('06_Asset_Components'!$AD$7:$AD$206,'06_Asset_Components'!$G$7:$G$206,K$6,'06_Asset_Components'!$AC$7:$AC$206,$A29)))</f>
        <v>0</v>
      </c>
      <c r="L29" s="17">
        <f>IF($B$4="Accelerated",SUMIFS('06_Asset_Components'!$AF$7:$AF$206,'06_Asset_Components'!$G$7:$G$206,L$6,'06_Asset_Components'!$AE$7:$AE$206,$A29)+SUMIFS('06_Asset_Components'!$AH$7:$AH$206,'06_Asset_Components'!$G$7:$G$206,L$6,'06_Asset_Components'!$AG$7:$AG$206,$A29)+SUMIFS('06_Asset_Components'!$AJ$7:$AJ$206,'06_Asset_Components'!$G$7:$G$206,L$6,'06_Asset_Components'!$AI$7:$AI$206,$A29),IF($B$4="Deferred",SUMIFS('06_Asset_Components'!$AL$7:$AL$206,'06_Asset_Components'!$G$7:$G$206,L$6,'06_Asset_Components'!$AK$7:$AK$206,$A29)+SUMIFS('06_Asset_Components'!$AN$7:$AN$206,'06_Asset_Components'!$G$7:$G$206,L$6,'06_Asset_Components'!$AM$7:$AM$206,$A29)+SUMIFS('06_Asset_Components'!$AP$7:$AP$206,'06_Asset_Components'!$G$7:$G$206,L$6,'06_Asset_Components'!$AO$7:$AO$206,$A29),SUMIFS('06_Asset_Components'!$Z$7:$Z$206,'06_Asset_Components'!$G$7:$G$206,L$6,'06_Asset_Components'!$Y$7:$Y$206,$A29)+SUMIFS('06_Asset_Components'!$AB$7:$AB$206,'06_Asset_Components'!$G$7:$G$206,L$6,'06_Asset_Components'!$AA$7:$AA$206,$A29)+SUMIFS('06_Asset_Components'!$AD$7:$AD$206,'06_Asset_Components'!$G$7:$G$206,L$6,'06_Asset_Components'!$AC$7:$AC$206,$A29)))</f>
        <v>0</v>
      </c>
      <c r="M29" s="17">
        <f>IF($B$4="Accelerated",SUMIFS('06_Asset_Components'!$AF$7:$AF$206,'06_Asset_Components'!$G$7:$G$206,M$6,'06_Asset_Components'!$AE$7:$AE$206,$A29)+SUMIFS('06_Asset_Components'!$AH$7:$AH$206,'06_Asset_Components'!$G$7:$G$206,M$6,'06_Asset_Components'!$AG$7:$AG$206,$A29)+SUMIFS('06_Asset_Components'!$AJ$7:$AJ$206,'06_Asset_Components'!$G$7:$G$206,M$6,'06_Asset_Components'!$AI$7:$AI$206,$A29),IF($B$4="Deferred",SUMIFS('06_Asset_Components'!$AL$7:$AL$206,'06_Asset_Components'!$G$7:$G$206,M$6,'06_Asset_Components'!$AK$7:$AK$206,$A29)+SUMIFS('06_Asset_Components'!$AN$7:$AN$206,'06_Asset_Components'!$G$7:$G$206,M$6,'06_Asset_Components'!$AM$7:$AM$206,$A29)+SUMIFS('06_Asset_Components'!$AP$7:$AP$206,'06_Asset_Components'!$G$7:$G$206,M$6,'06_Asset_Components'!$AO$7:$AO$206,$A29),SUMIFS('06_Asset_Components'!$Z$7:$Z$206,'06_Asset_Components'!$G$7:$G$206,M$6,'06_Asset_Components'!$Y$7:$Y$206,$A29)+SUMIFS('06_Asset_Components'!$AB$7:$AB$206,'06_Asset_Components'!$G$7:$G$206,M$6,'06_Asset_Components'!$AA$7:$AA$206,$A29)+SUMIFS('06_Asset_Components'!$AD$7:$AD$206,'06_Asset_Components'!$G$7:$G$206,M$6,'06_Asset_Components'!$AC$7:$AC$206,$A29)))</f>
        <v>0</v>
      </c>
      <c r="N29" s="17">
        <f>IF($B$4="Accelerated",SUMIFS('06_Asset_Components'!$AF$7:$AF$206,'06_Asset_Components'!$G$7:$G$206,N$6,'06_Asset_Components'!$AE$7:$AE$206,$A29)+SUMIFS('06_Asset_Components'!$AH$7:$AH$206,'06_Asset_Components'!$G$7:$G$206,N$6,'06_Asset_Components'!$AG$7:$AG$206,$A29)+SUMIFS('06_Asset_Components'!$AJ$7:$AJ$206,'06_Asset_Components'!$G$7:$G$206,N$6,'06_Asset_Components'!$AI$7:$AI$206,$A29),IF($B$4="Deferred",SUMIFS('06_Asset_Components'!$AL$7:$AL$206,'06_Asset_Components'!$G$7:$G$206,N$6,'06_Asset_Components'!$AK$7:$AK$206,$A29)+SUMIFS('06_Asset_Components'!$AN$7:$AN$206,'06_Asset_Components'!$G$7:$G$206,N$6,'06_Asset_Components'!$AM$7:$AM$206,$A29)+SUMIFS('06_Asset_Components'!$AP$7:$AP$206,'06_Asset_Components'!$G$7:$G$206,N$6,'06_Asset_Components'!$AO$7:$AO$206,$A29),SUMIFS('06_Asset_Components'!$Z$7:$Z$206,'06_Asset_Components'!$G$7:$G$206,N$6,'06_Asset_Components'!$Y$7:$Y$206,$A29)+SUMIFS('06_Asset_Components'!$AB$7:$AB$206,'06_Asset_Components'!$G$7:$G$206,N$6,'06_Asset_Components'!$AA$7:$AA$206,$A29)+SUMIFS('06_Asset_Components'!$AD$7:$AD$206,'06_Asset_Components'!$G$7:$G$206,N$6,'06_Asset_Components'!$AC$7:$AC$206,$A29)))</f>
        <v>0</v>
      </c>
      <c r="O29" s="17">
        <f>IF($B$4="Accelerated",SUMIFS('06_Asset_Components'!$AF$7:$AF$206,'06_Asset_Components'!$G$7:$G$206,O$6,'06_Asset_Components'!$AE$7:$AE$206,$A29)+SUMIFS('06_Asset_Components'!$AH$7:$AH$206,'06_Asset_Components'!$G$7:$G$206,O$6,'06_Asset_Components'!$AG$7:$AG$206,$A29)+SUMIFS('06_Asset_Components'!$AJ$7:$AJ$206,'06_Asset_Components'!$G$7:$G$206,O$6,'06_Asset_Components'!$AI$7:$AI$206,$A29),IF($B$4="Deferred",SUMIFS('06_Asset_Components'!$AL$7:$AL$206,'06_Asset_Components'!$G$7:$G$206,O$6,'06_Asset_Components'!$AK$7:$AK$206,$A29)+SUMIFS('06_Asset_Components'!$AN$7:$AN$206,'06_Asset_Components'!$G$7:$G$206,O$6,'06_Asset_Components'!$AM$7:$AM$206,$A29)+SUMIFS('06_Asset_Components'!$AP$7:$AP$206,'06_Asset_Components'!$G$7:$G$206,O$6,'06_Asset_Components'!$AO$7:$AO$206,$A29),SUMIFS('06_Asset_Components'!$Z$7:$Z$206,'06_Asset_Components'!$G$7:$G$206,O$6,'06_Asset_Components'!$Y$7:$Y$206,$A29)+SUMIFS('06_Asset_Components'!$AB$7:$AB$206,'06_Asset_Components'!$G$7:$G$206,O$6,'06_Asset_Components'!$AA$7:$AA$206,$A29)+SUMIFS('06_Asset_Components'!$AD$7:$AD$206,'06_Asset_Components'!$G$7:$G$206,O$6,'06_Asset_Components'!$AC$7:$AC$206,$A29)))</f>
        <v>0</v>
      </c>
      <c r="P29" s="17">
        <f t="shared" si="0"/>
        <v>0</v>
      </c>
      <c r="Q29" s="17">
        <f>SUM($P$7:P29)</f>
        <v>0</v>
      </c>
    </row>
    <row r="30" spans="1:17">
      <c r="A30" s="11">
        <f>'01_Setup'!B5+23</f>
        <v>2049</v>
      </c>
      <c r="B30" s="17">
        <f>IF($B$4="Accelerated",SUMIFS('06_Asset_Components'!$AF$7:$AF$206,'06_Asset_Components'!$G$7:$G$206,B$6,'06_Asset_Components'!$AE$7:$AE$206,$A30)+SUMIFS('06_Asset_Components'!$AH$7:$AH$206,'06_Asset_Components'!$G$7:$G$206,B$6,'06_Asset_Components'!$AG$7:$AG$206,$A30)+SUMIFS('06_Asset_Components'!$AJ$7:$AJ$206,'06_Asset_Components'!$G$7:$G$206,B$6,'06_Asset_Components'!$AI$7:$AI$206,$A30),IF($B$4="Deferred",SUMIFS('06_Asset_Components'!$AL$7:$AL$206,'06_Asset_Components'!$G$7:$G$206,B$6,'06_Asset_Components'!$AK$7:$AK$206,$A30)+SUMIFS('06_Asset_Components'!$AN$7:$AN$206,'06_Asset_Components'!$G$7:$G$206,B$6,'06_Asset_Components'!$AM$7:$AM$206,$A30)+SUMIFS('06_Asset_Components'!$AP$7:$AP$206,'06_Asset_Components'!$G$7:$G$206,B$6,'06_Asset_Components'!$AO$7:$AO$206,$A30),SUMIFS('06_Asset_Components'!$Z$7:$Z$206,'06_Asset_Components'!$G$7:$G$206,B$6,'06_Asset_Components'!$Y$7:$Y$206,$A30)+SUMIFS('06_Asset_Components'!$AB$7:$AB$206,'06_Asset_Components'!$G$7:$G$206,B$6,'06_Asset_Components'!$AA$7:$AA$206,$A30)+SUMIFS('06_Asset_Components'!$AD$7:$AD$206,'06_Asset_Components'!$G$7:$G$206,B$6,'06_Asset_Components'!$AC$7:$AC$206,$A30)))</f>
        <v>0</v>
      </c>
      <c r="C30" s="17">
        <f>IF($B$4="Accelerated",SUMIFS('06_Asset_Components'!$AF$7:$AF$206,'06_Asset_Components'!$G$7:$G$206,C$6,'06_Asset_Components'!$AE$7:$AE$206,$A30)+SUMIFS('06_Asset_Components'!$AH$7:$AH$206,'06_Asset_Components'!$G$7:$G$206,C$6,'06_Asset_Components'!$AG$7:$AG$206,$A30)+SUMIFS('06_Asset_Components'!$AJ$7:$AJ$206,'06_Asset_Components'!$G$7:$G$206,C$6,'06_Asset_Components'!$AI$7:$AI$206,$A30),IF($B$4="Deferred",SUMIFS('06_Asset_Components'!$AL$7:$AL$206,'06_Asset_Components'!$G$7:$G$206,C$6,'06_Asset_Components'!$AK$7:$AK$206,$A30)+SUMIFS('06_Asset_Components'!$AN$7:$AN$206,'06_Asset_Components'!$G$7:$G$206,C$6,'06_Asset_Components'!$AM$7:$AM$206,$A30)+SUMIFS('06_Asset_Components'!$AP$7:$AP$206,'06_Asset_Components'!$G$7:$G$206,C$6,'06_Asset_Components'!$AO$7:$AO$206,$A30),SUMIFS('06_Asset_Components'!$Z$7:$Z$206,'06_Asset_Components'!$G$7:$G$206,C$6,'06_Asset_Components'!$Y$7:$Y$206,$A30)+SUMIFS('06_Asset_Components'!$AB$7:$AB$206,'06_Asset_Components'!$G$7:$G$206,C$6,'06_Asset_Components'!$AA$7:$AA$206,$A30)+SUMIFS('06_Asset_Components'!$AD$7:$AD$206,'06_Asset_Components'!$G$7:$G$206,C$6,'06_Asset_Components'!$AC$7:$AC$206,$A30)))</f>
        <v>0</v>
      </c>
      <c r="D30" s="17">
        <f>IF($B$4="Accelerated",SUMIFS('06_Asset_Components'!$AF$7:$AF$206,'06_Asset_Components'!$G$7:$G$206,D$6,'06_Asset_Components'!$AE$7:$AE$206,$A30)+SUMIFS('06_Asset_Components'!$AH$7:$AH$206,'06_Asset_Components'!$G$7:$G$206,D$6,'06_Asset_Components'!$AG$7:$AG$206,$A30)+SUMIFS('06_Asset_Components'!$AJ$7:$AJ$206,'06_Asset_Components'!$G$7:$G$206,D$6,'06_Asset_Components'!$AI$7:$AI$206,$A30),IF($B$4="Deferred",SUMIFS('06_Asset_Components'!$AL$7:$AL$206,'06_Asset_Components'!$G$7:$G$206,D$6,'06_Asset_Components'!$AK$7:$AK$206,$A30)+SUMIFS('06_Asset_Components'!$AN$7:$AN$206,'06_Asset_Components'!$G$7:$G$206,D$6,'06_Asset_Components'!$AM$7:$AM$206,$A30)+SUMIFS('06_Asset_Components'!$AP$7:$AP$206,'06_Asset_Components'!$G$7:$G$206,D$6,'06_Asset_Components'!$AO$7:$AO$206,$A30),SUMIFS('06_Asset_Components'!$Z$7:$Z$206,'06_Asset_Components'!$G$7:$G$206,D$6,'06_Asset_Components'!$Y$7:$Y$206,$A30)+SUMIFS('06_Asset_Components'!$AB$7:$AB$206,'06_Asset_Components'!$G$7:$G$206,D$6,'06_Asset_Components'!$AA$7:$AA$206,$A30)+SUMIFS('06_Asset_Components'!$AD$7:$AD$206,'06_Asset_Components'!$G$7:$G$206,D$6,'06_Asset_Components'!$AC$7:$AC$206,$A30)))</f>
        <v>0</v>
      </c>
      <c r="E30" s="17">
        <f>IF($B$4="Accelerated",SUMIFS('06_Asset_Components'!$AF$7:$AF$206,'06_Asset_Components'!$G$7:$G$206,E$6,'06_Asset_Components'!$AE$7:$AE$206,$A30)+SUMIFS('06_Asset_Components'!$AH$7:$AH$206,'06_Asset_Components'!$G$7:$G$206,E$6,'06_Asset_Components'!$AG$7:$AG$206,$A30)+SUMIFS('06_Asset_Components'!$AJ$7:$AJ$206,'06_Asset_Components'!$G$7:$G$206,E$6,'06_Asset_Components'!$AI$7:$AI$206,$A30),IF($B$4="Deferred",SUMIFS('06_Asset_Components'!$AL$7:$AL$206,'06_Asset_Components'!$G$7:$G$206,E$6,'06_Asset_Components'!$AK$7:$AK$206,$A30)+SUMIFS('06_Asset_Components'!$AN$7:$AN$206,'06_Asset_Components'!$G$7:$G$206,E$6,'06_Asset_Components'!$AM$7:$AM$206,$A30)+SUMIFS('06_Asset_Components'!$AP$7:$AP$206,'06_Asset_Components'!$G$7:$G$206,E$6,'06_Asset_Components'!$AO$7:$AO$206,$A30),SUMIFS('06_Asset_Components'!$Z$7:$Z$206,'06_Asset_Components'!$G$7:$G$206,E$6,'06_Asset_Components'!$Y$7:$Y$206,$A30)+SUMIFS('06_Asset_Components'!$AB$7:$AB$206,'06_Asset_Components'!$G$7:$G$206,E$6,'06_Asset_Components'!$AA$7:$AA$206,$A30)+SUMIFS('06_Asset_Components'!$AD$7:$AD$206,'06_Asset_Components'!$G$7:$G$206,E$6,'06_Asset_Components'!$AC$7:$AC$206,$A30)))</f>
        <v>0</v>
      </c>
      <c r="F30" s="17">
        <f>IF($B$4="Accelerated",SUMIFS('06_Asset_Components'!$AF$7:$AF$206,'06_Asset_Components'!$G$7:$G$206,F$6,'06_Asset_Components'!$AE$7:$AE$206,$A30)+SUMIFS('06_Asset_Components'!$AH$7:$AH$206,'06_Asset_Components'!$G$7:$G$206,F$6,'06_Asset_Components'!$AG$7:$AG$206,$A30)+SUMIFS('06_Asset_Components'!$AJ$7:$AJ$206,'06_Asset_Components'!$G$7:$G$206,F$6,'06_Asset_Components'!$AI$7:$AI$206,$A30),IF($B$4="Deferred",SUMIFS('06_Asset_Components'!$AL$7:$AL$206,'06_Asset_Components'!$G$7:$G$206,F$6,'06_Asset_Components'!$AK$7:$AK$206,$A30)+SUMIFS('06_Asset_Components'!$AN$7:$AN$206,'06_Asset_Components'!$G$7:$G$206,F$6,'06_Asset_Components'!$AM$7:$AM$206,$A30)+SUMIFS('06_Asset_Components'!$AP$7:$AP$206,'06_Asset_Components'!$G$7:$G$206,F$6,'06_Asset_Components'!$AO$7:$AO$206,$A30),SUMIFS('06_Asset_Components'!$Z$7:$Z$206,'06_Asset_Components'!$G$7:$G$206,F$6,'06_Asset_Components'!$Y$7:$Y$206,$A30)+SUMIFS('06_Asset_Components'!$AB$7:$AB$206,'06_Asset_Components'!$G$7:$G$206,F$6,'06_Asset_Components'!$AA$7:$AA$206,$A30)+SUMIFS('06_Asset_Components'!$AD$7:$AD$206,'06_Asset_Components'!$G$7:$G$206,F$6,'06_Asset_Components'!$AC$7:$AC$206,$A30)))</f>
        <v>0</v>
      </c>
      <c r="G30" s="17">
        <f>IF($B$4="Accelerated",SUMIFS('06_Asset_Components'!$AF$7:$AF$206,'06_Asset_Components'!$G$7:$G$206,G$6,'06_Asset_Components'!$AE$7:$AE$206,$A30)+SUMIFS('06_Asset_Components'!$AH$7:$AH$206,'06_Asset_Components'!$G$7:$G$206,G$6,'06_Asset_Components'!$AG$7:$AG$206,$A30)+SUMIFS('06_Asset_Components'!$AJ$7:$AJ$206,'06_Asset_Components'!$G$7:$G$206,G$6,'06_Asset_Components'!$AI$7:$AI$206,$A30),IF($B$4="Deferred",SUMIFS('06_Asset_Components'!$AL$7:$AL$206,'06_Asset_Components'!$G$7:$G$206,G$6,'06_Asset_Components'!$AK$7:$AK$206,$A30)+SUMIFS('06_Asset_Components'!$AN$7:$AN$206,'06_Asset_Components'!$G$7:$G$206,G$6,'06_Asset_Components'!$AM$7:$AM$206,$A30)+SUMIFS('06_Asset_Components'!$AP$7:$AP$206,'06_Asset_Components'!$G$7:$G$206,G$6,'06_Asset_Components'!$AO$7:$AO$206,$A30),SUMIFS('06_Asset_Components'!$Z$7:$Z$206,'06_Asset_Components'!$G$7:$G$206,G$6,'06_Asset_Components'!$Y$7:$Y$206,$A30)+SUMIFS('06_Asset_Components'!$AB$7:$AB$206,'06_Asset_Components'!$G$7:$G$206,G$6,'06_Asset_Components'!$AA$7:$AA$206,$A30)+SUMIFS('06_Asset_Components'!$AD$7:$AD$206,'06_Asset_Components'!$G$7:$G$206,G$6,'06_Asset_Components'!$AC$7:$AC$206,$A30)))</f>
        <v>0</v>
      </c>
      <c r="H30" s="17">
        <f>IF($B$4="Accelerated",SUMIFS('06_Asset_Components'!$AF$7:$AF$206,'06_Asset_Components'!$G$7:$G$206,H$6,'06_Asset_Components'!$AE$7:$AE$206,$A30)+SUMIFS('06_Asset_Components'!$AH$7:$AH$206,'06_Asset_Components'!$G$7:$G$206,H$6,'06_Asset_Components'!$AG$7:$AG$206,$A30)+SUMIFS('06_Asset_Components'!$AJ$7:$AJ$206,'06_Asset_Components'!$G$7:$G$206,H$6,'06_Asset_Components'!$AI$7:$AI$206,$A30),IF($B$4="Deferred",SUMIFS('06_Asset_Components'!$AL$7:$AL$206,'06_Asset_Components'!$G$7:$G$206,H$6,'06_Asset_Components'!$AK$7:$AK$206,$A30)+SUMIFS('06_Asset_Components'!$AN$7:$AN$206,'06_Asset_Components'!$G$7:$G$206,H$6,'06_Asset_Components'!$AM$7:$AM$206,$A30)+SUMIFS('06_Asset_Components'!$AP$7:$AP$206,'06_Asset_Components'!$G$7:$G$206,H$6,'06_Asset_Components'!$AO$7:$AO$206,$A30),SUMIFS('06_Asset_Components'!$Z$7:$Z$206,'06_Asset_Components'!$G$7:$G$206,H$6,'06_Asset_Components'!$Y$7:$Y$206,$A30)+SUMIFS('06_Asset_Components'!$AB$7:$AB$206,'06_Asset_Components'!$G$7:$G$206,H$6,'06_Asset_Components'!$AA$7:$AA$206,$A30)+SUMIFS('06_Asset_Components'!$AD$7:$AD$206,'06_Asset_Components'!$G$7:$G$206,H$6,'06_Asset_Components'!$AC$7:$AC$206,$A30)))</f>
        <v>0</v>
      </c>
      <c r="I30" s="17">
        <f>IF($B$4="Accelerated",SUMIFS('06_Asset_Components'!$AF$7:$AF$206,'06_Asset_Components'!$G$7:$G$206,I$6,'06_Asset_Components'!$AE$7:$AE$206,$A30)+SUMIFS('06_Asset_Components'!$AH$7:$AH$206,'06_Asset_Components'!$G$7:$G$206,I$6,'06_Asset_Components'!$AG$7:$AG$206,$A30)+SUMIFS('06_Asset_Components'!$AJ$7:$AJ$206,'06_Asset_Components'!$G$7:$G$206,I$6,'06_Asset_Components'!$AI$7:$AI$206,$A30),IF($B$4="Deferred",SUMIFS('06_Asset_Components'!$AL$7:$AL$206,'06_Asset_Components'!$G$7:$G$206,I$6,'06_Asset_Components'!$AK$7:$AK$206,$A30)+SUMIFS('06_Asset_Components'!$AN$7:$AN$206,'06_Asset_Components'!$G$7:$G$206,I$6,'06_Asset_Components'!$AM$7:$AM$206,$A30)+SUMIFS('06_Asset_Components'!$AP$7:$AP$206,'06_Asset_Components'!$G$7:$G$206,I$6,'06_Asset_Components'!$AO$7:$AO$206,$A30),SUMIFS('06_Asset_Components'!$Z$7:$Z$206,'06_Asset_Components'!$G$7:$G$206,I$6,'06_Asset_Components'!$Y$7:$Y$206,$A30)+SUMIFS('06_Asset_Components'!$AB$7:$AB$206,'06_Asset_Components'!$G$7:$G$206,I$6,'06_Asset_Components'!$AA$7:$AA$206,$A30)+SUMIFS('06_Asset_Components'!$AD$7:$AD$206,'06_Asset_Components'!$G$7:$G$206,I$6,'06_Asset_Components'!$AC$7:$AC$206,$A30)))</f>
        <v>0</v>
      </c>
      <c r="J30" s="17">
        <f>IF($B$4="Accelerated",SUMIFS('06_Asset_Components'!$AF$7:$AF$206,'06_Asset_Components'!$G$7:$G$206,J$6,'06_Asset_Components'!$AE$7:$AE$206,$A30)+SUMIFS('06_Asset_Components'!$AH$7:$AH$206,'06_Asset_Components'!$G$7:$G$206,J$6,'06_Asset_Components'!$AG$7:$AG$206,$A30)+SUMIFS('06_Asset_Components'!$AJ$7:$AJ$206,'06_Asset_Components'!$G$7:$G$206,J$6,'06_Asset_Components'!$AI$7:$AI$206,$A30),IF($B$4="Deferred",SUMIFS('06_Asset_Components'!$AL$7:$AL$206,'06_Asset_Components'!$G$7:$G$206,J$6,'06_Asset_Components'!$AK$7:$AK$206,$A30)+SUMIFS('06_Asset_Components'!$AN$7:$AN$206,'06_Asset_Components'!$G$7:$G$206,J$6,'06_Asset_Components'!$AM$7:$AM$206,$A30)+SUMIFS('06_Asset_Components'!$AP$7:$AP$206,'06_Asset_Components'!$G$7:$G$206,J$6,'06_Asset_Components'!$AO$7:$AO$206,$A30),SUMIFS('06_Asset_Components'!$Z$7:$Z$206,'06_Asset_Components'!$G$7:$G$206,J$6,'06_Asset_Components'!$Y$7:$Y$206,$A30)+SUMIFS('06_Asset_Components'!$AB$7:$AB$206,'06_Asset_Components'!$G$7:$G$206,J$6,'06_Asset_Components'!$AA$7:$AA$206,$A30)+SUMIFS('06_Asset_Components'!$AD$7:$AD$206,'06_Asset_Components'!$G$7:$G$206,J$6,'06_Asset_Components'!$AC$7:$AC$206,$A30)))</f>
        <v>0</v>
      </c>
      <c r="K30" s="17">
        <f>IF($B$4="Accelerated",SUMIFS('06_Asset_Components'!$AF$7:$AF$206,'06_Asset_Components'!$G$7:$G$206,K$6,'06_Asset_Components'!$AE$7:$AE$206,$A30)+SUMIFS('06_Asset_Components'!$AH$7:$AH$206,'06_Asset_Components'!$G$7:$G$206,K$6,'06_Asset_Components'!$AG$7:$AG$206,$A30)+SUMIFS('06_Asset_Components'!$AJ$7:$AJ$206,'06_Asset_Components'!$G$7:$G$206,K$6,'06_Asset_Components'!$AI$7:$AI$206,$A30),IF($B$4="Deferred",SUMIFS('06_Asset_Components'!$AL$7:$AL$206,'06_Asset_Components'!$G$7:$G$206,K$6,'06_Asset_Components'!$AK$7:$AK$206,$A30)+SUMIFS('06_Asset_Components'!$AN$7:$AN$206,'06_Asset_Components'!$G$7:$G$206,K$6,'06_Asset_Components'!$AM$7:$AM$206,$A30)+SUMIFS('06_Asset_Components'!$AP$7:$AP$206,'06_Asset_Components'!$G$7:$G$206,K$6,'06_Asset_Components'!$AO$7:$AO$206,$A30),SUMIFS('06_Asset_Components'!$Z$7:$Z$206,'06_Asset_Components'!$G$7:$G$206,K$6,'06_Asset_Components'!$Y$7:$Y$206,$A30)+SUMIFS('06_Asset_Components'!$AB$7:$AB$206,'06_Asset_Components'!$G$7:$G$206,K$6,'06_Asset_Components'!$AA$7:$AA$206,$A30)+SUMIFS('06_Asset_Components'!$AD$7:$AD$206,'06_Asset_Components'!$G$7:$G$206,K$6,'06_Asset_Components'!$AC$7:$AC$206,$A30)))</f>
        <v>0</v>
      </c>
      <c r="L30" s="17">
        <f>IF($B$4="Accelerated",SUMIFS('06_Asset_Components'!$AF$7:$AF$206,'06_Asset_Components'!$G$7:$G$206,L$6,'06_Asset_Components'!$AE$7:$AE$206,$A30)+SUMIFS('06_Asset_Components'!$AH$7:$AH$206,'06_Asset_Components'!$G$7:$G$206,L$6,'06_Asset_Components'!$AG$7:$AG$206,$A30)+SUMIFS('06_Asset_Components'!$AJ$7:$AJ$206,'06_Asset_Components'!$G$7:$G$206,L$6,'06_Asset_Components'!$AI$7:$AI$206,$A30),IF($B$4="Deferred",SUMIFS('06_Asset_Components'!$AL$7:$AL$206,'06_Asset_Components'!$G$7:$G$206,L$6,'06_Asset_Components'!$AK$7:$AK$206,$A30)+SUMIFS('06_Asset_Components'!$AN$7:$AN$206,'06_Asset_Components'!$G$7:$G$206,L$6,'06_Asset_Components'!$AM$7:$AM$206,$A30)+SUMIFS('06_Asset_Components'!$AP$7:$AP$206,'06_Asset_Components'!$G$7:$G$206,L$6,'06_Asset_Components'!$AO$7:$AO$206,$A30),SUMIFS('06_Asset_Components'!$Z$7:$Z$206,'06_Asset_Components'!$G$7:$G$206,L$6,'06_Asset_Components'!$Y$7:$Y$206,$A30)+SUMIFS('06_Asset_Components'!$AB$7:$AB$206,'06_Asset_Components'!$G$7:$G$206,L$6,'06_Asset_Components'!$AA$7:$AA$206,$A30)+SUMIFS('06_Asset_Components'!$AD$7:$AD$206,'06_Asset_Components'!$G$7:$G$206,L$6,'06_Asset_Components'!$AC$7:$AC$206,$A30)))</f>
        <v>0</v>
      </c>
      <c r="M30" s="17">
        <f>IF($B$4="Accelerated",SUMIFS('06_Asset_Components'!$AF$7:$AF$206,'06_Asset_Components'!$G$7:$G$206,M$6,'06_Asset_Components'!$AE$7:$AE$206,$A30)+SUMIFS('06_Asset_Components'!$AH$7:$AH$206,'06_Asset_Components'!$G$7:$G$206,M$6,'06_Asset_Components'!$AG$7:$AG$206,$A30)+SUMIFS('06_Asset_Components'!$AJ$7:$AJ$206,'06_Asset_Components'!$G$7:$G$206,M$6,'06_Asset_Components'!$AI$7:$AI$206,$A30),IF($B$4="Deferred",SUMIFS('06_Asset_Components'!$AL$7:$AL$206,'06_Asset_Components'!$G$7:$G$206,M$6,'06_Asset_Components'!$AK$7:$AK$206,$A30)+SUMIFS('06_Asset_Components'!$AN$7:$AN$206,'06_Asset_Components'!$G$7:$G$206,M$6,'06_Asset_Components'!$AM$7:$AM$206,$A30)+SUMIFS('06_Asset_Components'!$AP$7:$AP$206,'06_Asset_Components'!$G$7:$G$206,M$6,'06_Asset_Components'!$AO$7:$AO$206,$A30),SUMIFS('06_Asset_Components'!$Z$7:$Z$206,'06_Asset_Components'!$G$7:$G$206,M$6,'06_Asset_Components'!$Y$7:$Y$206,$A30)+SUMIFS('06_Asset_Components'!$AB$7:$AB$206,'06_Asset_Components'!$G$7:$G$206,M$6,'06_Asset_Components'!$AA$7:$AA$206,$A30)+SUMIFS('06_Asset_Components'!$AD$7:$AD$206,'06_Asset_Components'!$G$7:$G$206,M$6,'06_Asset_Components'!$AC$7:$AC$206,$A30)))</f>
        <v>0</v>
      </c>
      <c r="N30" s="17">
        <f>IF($B$4="Accelerated",SUMIFS('06_Asset_Components'!$AF$7:$AF$206,'06_Asset_Components'!$G$7:$G$206,N$6,'06_Asset_Components'!$AE$7:$AE$206,$A30)+SUMIFS('06_Asset_Components'!$AH$7:$AH$206,'06_Asset_Components'!$G$7:$G$206,N$6,'06_Asset_Components'!$AG$7:$AG$206,$A30)+SUMIFS('06_Asset_Components'!$AJ$7:$AJ$206,'06_Asset_Components'!$G$7:$G$206,N$6,'06_Asset_Components'!$AI$7:$AI$206,$A30),IF($B$4="Deferred",SUMIFS('06_Asset_Components'!$AL$7:$AL$206,'06_Asset_Components'!$G$7:$G$206,N$6,'06_Asset_Components'!$AK$7:$AK$206,$A30)+SUMIFS('06_Asset_Components'!$AN$7:$AN$206,'06_Asset_Components'!$G$7:$G$206,N$6,'06_Asset_Components'!$AM$7:$AM$206,$A30)+SUMIFS('06_Asset_Components'!$AP$7:$AP$206,'06_Asset_Components'!$G$7:$G$206,N$6,'06_Asset_Components'!$AO$7:$AO$206,$A30),SUMIFS('06_Asset_Components'!$Z$7:$Z$206,'06_Asset_Components'!$G$7:$G$206,N$6,'06_Asset_Components'!$Y$7:$Y$206,$A30)+SUMIFS('06_Asset_Components'!$AB$7:$AB$206,'06_Asset_Components'!$G$7:$G$206,N$6,'06_Asset_Components'!$AA$7:$AA$206,$A30)+SUMIFS('06_Asset_Components'!$AD$7:$AD$206,'06_Asset_Components'!$G$7:$G$206,N$6,'06_Asset_Components'!$AC$7:$AC$206,$A30)))</f>
        <v>0</v>
      </c>
      <c r="O30" s="17">
        <f>IF($B$4="Accelerated",SUMIFS('06_Asset_Components'!$AF$7:$AF$206,'06_Asset_Components'!$G$7:$G$206,O$6,'06_Asset_Components'!$AE$7:$AE$206,$A30)+SUMIFS('06_Asset_Components'!$AH$7:$AH$206,'06_Asset_Components'!$G$7:$G$206,O$6,'06_Asset_Components'!$AG$7:$AG$206,$A30)+SUMIFS('06_Asset_Components'!$AJ$7:$AJ$206,'06_Asset_Components'!$G$7:$G$206,O$6,'06_Asset_Components'!$AI$7:$AI$206,$A30),IF($B$4="Deferred",SUMIFS('06_Asset_Components'!$AL$7:$AL$206,'06_Asset_Components'!$G$7:$G$206,O$6,'06_Asset_Components'!$AK$7:$AK$206,$A30)+SUMIFS('06_Asset_Components'!$AN$7:$AN$206,'06_Asset_Components'!$G$7:$G$206,O$6,'06_Asset_Components'!$AM$7:$AM$206,$A30)+SUMIFS('06_Asset_Components'!$AP$7:$AP$206,'06_Asset_Components'!$G$7:$G$206,O$6,'06_Asset_Components'!$AO$7:$AO$206,$A30),SUMIFS('06_Asset_Components'!$Z$7:$Z$206,'06_Asset_Components'!$G$7:$G$206,O$6,'06_Asset_Components'!$Y$7:$Y$206,$A30)+SUMIFS('06_Asset_Components'!$AB$7:$AB$206,'06_Asset_Components'!$G$7:$G$206,O$6,'06_Asset_Components'!$AA$7:$AA$206,$A30)+SUMIFS('06_Asset_Components'!$AD$7:$AD$206,'06_Asset_Components'!$G$7:$G$206,O$6,'06_Asset_Components'!$AC$7:$AC$206,$A30)))</f>
        <v>0</v>
      </c>
      <c r="P30" s="17">
        <f t="shared" si="0"/>
        <v>0</v>
      </c>
      <c r="Q30" s="17">
        <f>SUM($P$7:P30)</f>
        <v>0</v>
      </c>
    </row>
    <row r="31" spans="1:17">
      <c r="A31" s="11">
        <f>'01_Setup'!B5+24</f>
        <v>2050</v>
      </c>
      <c r="B31" s="17">
        <f>IF($B$4="Accelerated",SUMIFS('06_Asset_Components'!$AF$7:$AF$206,'06_Asset_Components'!$G$7:$G$206,B$6,'06_Asset_Components'!$AE$7:$AE$206,$A31)+SUMIFS('06_Asset_Components'!$AH$7:$AH$206,'06_Asset_Components'!$G$7:$G$206,B$6,'06_Asset_Components'!$AG$7:$AG$206,$A31)+SUMIFS('06_Asset_Components'!$AJ$7:$AJ$206,'06_Asset_Components'!$G$7:$G$206,B$6,'06_Asset_Components'!$AI$7:$AI$206,$A31),IF($B$4="Deferred",SUMIFS('06_Asset_Components'!$AL$7:$AL$206,'06_Asset_Components'!$G$7:$G$206,B$6,'06_Asset_Components'!$AK$7:$AK$206,$A31)+SUMIFS('06_Asset_Components'!$AN$7:$AN$206,'06_Asset_Components'!$G$7:$G$206,B$6,'06_Asset_Components'!$AM$7:$AM$206,$A31)+SUMIFS('06_Asset_Components'!$AP$7:$AP$206,'06_Asset_Components'!$G$7:$G$206,B$6,'06_Asset_Components'!$AO$7:$AO$206,$A31),SUMIFS('06_Asset_Components'!$Z$7:$Z$206,'06_Asset_Components'!$G$7:$G$206,B$6,'06_Asset_Components'!$Y$7:$Y$206,$A31)+SUMIFS('06_Asset_Components'!$AB$7:$AB$206,'06_Asset_Components'!$G$7:$G$206,B$6,'06_Asset_Components'!$AA$7:$AA$206,$A31)+SUMIFS('06_Asset_Components'!$AD$7:$AD$206,'06_Asset_Components'!$G$7:$G$206,B$6,'06_Asset_Components'!$AC$7:$AC$206,$A31)))</f>
        <v>0</v>
      </c>
      <c r="C31" s="17">
        <f>IF($B$4="Accelerated",SUMIFS('06_Asset_Components'!$AF$7:$AF$206,'06_Asset_Components'!$G$7:$G$206,C$6,'06_Asset_Components'!$AE$7:$AE$206,$A31)+SUMIFS('06_Asset_Components'!$AH$7:$AH$206,'06_Asset_Components'!$G$7:$G$206,C$6,'06_Asset_Components'!$AG$7:$AG$206,$A31)+SUMIFS('06_Asset_Components'!$AJ$7:$AJ$206,'06_Asset_Components'!$G$7:$G$206,C$6,'06_Asset_Components'!$AI$7:$AI$206,$A31),IF($B$4="Deferred",SUMIFS('06_Asset_Components'!$AL$7:$AL$206,'06_Asset_Components'!$G$7:$G$206,C$6,'06_Asset_Components'!$AK$7:$AK$206,$A31)+SUMIFS('06_Asset_Components'!$AN$7:$AN$206,'06_Asset_Components'!$G$7:$G$206,C$6,'06_Asset_Components'!$AM$7:$AM$206,$A31)+SUMIFS('06_Asset_Components'!$AP$7:$AP$206,'06_Asset_Components'!$G$7:$G$206,C$6,'06_Asset_Components'!$AO$7:$AO$206,$A31),SUMIFS('06_Asset_Components'!$Z$7:$Z$206,'06_Asset_Components'!$G$7:$G$206,C$6,'06_Asset_Components'!$Y$7:$Y$206,$A31)+SUMIFS('06_Asset_Components'!$AB$7:$AB$206,'06_Asset_Components'!$G$7:$G$206,C$6,'06_Asset_Components'!$AA$7:$AA$206,$A31)+SUMIFS('06_Asset_Components'!$AD$7:$AD$206,'06_Asset_Components'!$G$7:$G$206,C$6,'06_Asset_Components'!$AC$7:$AC$206,$A31)))</f>
        <v>0</v>
      </c>
      <c r="D31" s="17">
        <f>IF($B$4="Accelerated",SUMIFS('06_Asset_Components'!$AF$7:$AF$206,'06_Asset_Components'!$G$7:$G$206,D$6,'06_Asset_Components'!$AE$7:$AE$206,$A31)+SUMIFS('06_Asset_Components'!$AH$7:$AH$206,'06_Asset_Components'!$G$7:$G$206,D$6,'06_Asset_Components'!$AG$7:$AG$206,$A31)+SUMIFS('06_Asset_Components'!$AJ$7:$AJ$206,'06_Asset_Components'!$G$7:$G$206,D$6,'06_Asset_Components'!$AI$7:$AI$206,$A31),IF($B$4="Deferred",SUMIFS('06_Asset_Components'!$AL$7:$AL$206,'06_Asset_Components'!$G$7:$G$206,D$6,'06_Asset_Components'!$AK$7:$AK$206,$A31)+SUMIFS('06_Asset_Components'!$AN$7:$AN$206,'06_Asset_Components'!$G$7:$G$206,D$6,'06_Asset_Components'!$AM$7:$AM$206,$A31)+SUMIFS('06_Asset_Components'!$AP$7:$AP$206,'06_Asset_Components'!$G$7:$G$206,D$6,'06_Asset_Components'!$AO$7:$AO$206,$A31),SUMIFS('06_Asset_Components'!$Z$7:$Z$206,'06_Asset_Components'!$G$7:$G$206,D$6,'06_Asset_Components'!$Y$7:$Y$206,$A31)+SUMIFS('06_Asset_Components'!$AB$7:$AB$206,'06_Asset_Components'!$G$7:$G$206,D$6,'06_Asset_Components'!$AA$7:$AA$206,$A31)+SUMIFS('06_Asset_Components'!$AD$7:$AD$206,'06_Asset_Components'!$G$7:$G$206,D$6,'06_Asset_Components'!$AC$7:$AC$206,$A31)))</f>
        <v>0</v>
      </c>
      <c r="E31" s="17">
        <f>IF($B$4="Accelerated",SUMIFS('06_Asset_Components'!$AF$7:$AF$206,'06_Asset_Components'!$G$7:$G$206,E$6,'06_Asset_Components'!$AE$7:$AE$206,$A31)+SUMIFS('06_Asset_Components'!$AH$7:$AH$206,'06_Asset_Components'!$G$7:$G$206,E$6,'06_Asset_Components'!$AG$7:$AG$206,$A31)+SUMIFS('06_Asset_Components'!$AJ$7:$AJ$206,'06_Asset_Components'!$G$7:$G$206,E$6,'06_Asset_Components'!$AI$7:$AI$206,$A31),IF($B$4="Deferred",SUMIFS('06_Asset_Components'!$AL$7:$AL$206,'06_Asset_Components'!$G$7:$G$206,E$6,'06_Asset_Components'!$AK$7:$AK$206,$A31)+SUMIFS('06_Asset_Components'!$AN$7:$AN$206,'06_Asset_Components'!$G$7:$G$206,E$6,'06_Asset_Components'!$AM$7:$AM$206,$A31)+SUMIFS('06_Asset_Components'!$AP$7:$AP$206,'06_Asset_Components'!$G$7:$G$206,E$6,'06_Asset_Components'!$AO$7:$AO$206,$A31),SUMIFS('06_Asset_Components'!$Z$7:$Z$206,'06_Asset_Components'!$G$7:$G$206,E$6,'06_Asset_Components'!$Y$7:$Y$206,$A31)+SUMIFS('06_Asset_Components'!$AB$7:$AB$206,'06_Asset_Components'!$G$7:$G$206,E$6,'06_Asset_Components'!$AA$7:$AA$206,$A31)+SUMIFS('06_Asset_Components'!$AD$7:$AD$206,'06_Asset_Components'!$G$7:$G$206,E$6,'06_Asset_Components'!$AC$7:$AC$206,$A31)))</f>
        <v>0</v>
      </c>
      <c r="F31" s="17">
        <f>IF($B$4="Accelerated",SUMIFS('06_Asset_Components'!$AF$7:$AF$206,'06_Asset_Components'!$G$7:$G$206,F$6,'06_Asset_Components'!$AE$7:$AE$206,$A31)+SUMIFS('06_Asset_Components'!$AH$7:$AH$206,'06_Asset_Components'!$G$7:$G$206,F$6,'06_Asset_Components'!$AG$7:$AG$206,$A31)+SUMIFS('06_Asset_Components'!$AJ$7:$AJ$206,'06_Asset_Components'!$G$7:$G$206,F$6,'06_Asset_Components'!$AI$7:$AI$206,$A31),IF($B$4="Deferred",SUMIFS('06_Asset_Components'!$AL$7:$AL$206,'06_Asset_Components'!$G$7:$G$206,F$6,'06_Asset_Components'!$AK$7:$AK$206,$A31)+SUMIFS('06_Asset_Components'!$AN$7:$AN$206,'06_Asset_Components'!$G$7:$G$206,F$6,'06_Asset_Components'!$AM$7:$AM$206,$A31)+SUMIFS('06_Asset_Components'!$AP$7:$AP$206,'06_Asset_Components'!$G$7:$G$206,F$6,'06_Asset_Components'!$AO$7:$AO$206,$A31),SUMIFS('06_Asset_Components'!$Z$7:$Z$206,'06_Asset_Components'!$G$7:$G$206,F$6,'06_Asset_Components'!$Y$7:$Y$206,$A31)+SUMIFS('06_Asset_Components'!$AB$7:$AB$206,'06_Asset_Components'!$G$7:$G$206,F$6,'06_Asset_Components'!$AA$7:$AA$206,$A31)+SUMIFS('06_Asset_Components'!$AD$7:$AD$206,'06_Asset_Components'!$G$7:$G$206,F$6,'06_Asset_Components'!$AC$7:$AC$206,$A31)))</f>
        <v>0</v>
      </c>
      <c r="G31" s="17">
        <f>IF($B$4="Accelerated",SUMIFS('06_Asset_Components'!$AF$7:$AF$206,'06_Asset_Components'!$G$7:$G$206,G$6,'06_Asset_Components'!$AE$7:$AE$206,$A31)+SUMIFS('06_Asset_Components'!$AH$7:$AH$206,'06_Asset_Components'!$G$7:$G$206,G$6,'06_Asset_Components'!$AG$7:$AG$206,$A31)+SUMIFS('06_Asset_Components'!$AJ$7:$AJ$206,'06_Asset_Components'!$G$7:$G$206,G$6,'06_Asset_Components'!$AI$7:$AI$206,$A31),IF($B$4="Deferred",SUMIFS('06_Asset_Components'!$AL$7:$AL$206,'06_Asset_Components'!$G$7:$G$206,G$6,'06_Asset_Components'!$AK$7:$AK$206,$A31)+SUMIFS('06_Asset_Components'!$AN$7:$AN$206,'06_Asset_Components'!$G$7:$G$206,G$6,'06_Asset_Components'!$AM$7:$AM$206,$A31)+SUMIFS('06_Asset_Components'!$AP$7:$AP$206,'06_Asset_Components'!$G$7:$G$206,G$6,'06_Asset_Components'!$AO$7:$AO$206,$A31),SUMIFS('06_Asset_Components'!$Z$7:$Z$206,'06_Asset_Components'!$G$7:$G$206,G$6,'06_Asset_Components'!$Y$7:$Y$206,$A31)+SUMIFS('06_Asset_Components'!$AB$7:$AB$206,'06_Asset_Components'!$G$7:$G$206,G$6,'06_Asset_Components'!$AA$7:$AA$206,$A31)+SUMIFS('06_Asset_Components'!$AD$7:$AD$206,'06_Asset_Components'!$G$7:$G$206,G$6,'06_Asset_Components'!$AC$7:$AC$206,$A31)))</f>
        <v>0</v>
      </c>
      <c r="H31" s="17">
        <f>IF($B$4="Accelerated",SUMIFS('06_Asset_Components'!$AF$7:$AF$206,'06_Asset_Components'!$G$7:$G$206,H$6,'06_Asset_Components'!$AE$7:$AE$206,$A31)+SUMIFS('06_Asset_Components'!$AH$7:$AH$206,'06_Asset_Components'!$G$7:$G$206,H$6,'06_Asset_Components'!$AG$7:$AG$206,$A31)+SUMIFS('06_Asset_Components'!$AJ$7:$AJ$206,'06_Asset_Components'!$G$7:$G$206,H$6,'06_Asset_Components'!$AI$7:$AI$206,$A31),IF($B$4="Deferred",SUMIFS('06_Asset_Components'!$AL$7:$AL$206,'06_Asset_Components'!$G$7:$G$206,H$6,'06_Asset_Components'!$AK$7:$AK$206,$A31)+SUMIFS('06_Asset_Components'!$AN$7:$AN$206,'06_Asset_Components'!$G$7:$G$206,H$6,'06_Asset_Components'!$AM$7:$AM$206,$A31)+SUMIFS('06_Asset_Components'!$AP$7:$AP$206,'06_Asset_Components'!$G$7:$G$206,H$6,'06_Asset_Components'!$AO$7:$AO$206,$A31),SUMIFS('06_Asset_Components'!$Z$7:$Z$206,'06_Asset_Components'!$G$7:$G$206,H$6,'06_Asset_Components'!$Y$7:$Y$206,$A31)+SUMIFS('06_Asset_Components'!$AB$7:$AB$206,'06_Asset_Components'!$G$7:$G$206,H$6,'06_Asset_Components'!$AA$7:$AA$206,$A31)+SUMIFS('06_Asset_Components'!$AD$7:$AD$206,'06_Asset_Components'!$G$7:$G$206,H$6,'06_Asset_Components'!$AC$7:$AC$206,$A31)))</f>
        <v>0</v>
      </c>
      <c r="I31" s="17">
        <f>IF($B$4="Accelerated",SUMIFS('06_Asset_Components'!$AF$7:$AF$206,'06_Asset_Components'!$G$7:$G$206,I$6,'06_Asset_Components'!$AE$7:$AE$206,$A31)+SUMIFS('06_Asset_Components'!$AH$7:$AH$206,'06_Asset_Components'!$G$7:$G$206,I$6,'06_Asset_Components'!$AG$7:$AG$206,$A31)+SUMIFS('06_Asset_Components'!$AJ$7:$AJ$206,'06_Asset_Components'!$G$7:$G$206,I$6,'06_Asset_Components'!$AI$7:$AI$206,$A31),IF($B$4="Deferred",SUMIFS('06_Asset_Components'!$AL$7:$AL$206,'06_Asset_Components'!$G$7:$G$206,I$6,'06_Asset_Components'!$AK$7:$AK$206,$A31)+SUMIFS('06_Asset_Components'!$AN$7:$AN$206,'06_Asset_Components'!$G$7:$G$206,I$6,'06_Asset_Components'!$AM$7:$AM$206,$A31)+SUMIFS('06_Asset_Components'!$AP$7:$AP$206,'06_Asset_Components'!$G$7:$G$206,I$6,'06_Asset_Components'!$AO$7:$AO$206,$A31),SUMIFS('06_Asset_Components'!$Z$7:$Z$206,'06_Asset_Components'!$G$7:$G$206,I$6,'06_Asset_Components'!$Y$7:$Y$206,$A31)+SUMIFS('06_Asset_Components'!$AB$7:$AB$206,'06_Asset_Components'!$G$7:$G$206,I$6,'06_Asset_Components'!$AA$7:$AA$206,$A31)+SUMIFS('06_Asset_Components'!$AD$7:$AD$206,'06_Asset_Components'!$G$7:$G$206,I$6,'06_Asset_Components'!$AC$7:$AC$206,$A31)))</f>
        <v>0</v>
      </c>
      <c r="J31" s="17">
        <f>IF($B$4="Accelerated",SUMIFS('06_Asset_Components'!$AF$7:$AF$206,'06_Asset_Components'!$G$7:$G$206,J$6,'06_Asset_Components'!$AE$7:$AE$206,$A31)+SUMIFS('06_Asset_Components'!$AH$7:$AH$206,'06_Asset_Components'!$G$7:$G$206,J$6,'06_Asset_Components'!$AG$7:$AG$206,$A31)+SUMIFS('06_Asset_Components'!$AJ$7:$AJ$206,'06_Asset_Components'!$G$7:$G$206,J$6,'06_Asset_Components'!$AI$7:$AI$206,$A31),IF($B$4="Deferred",SUMIFS('06_Asset_Components'!$AL$7:$AL$206,'06_Asset_Components'!$G$7:$G$206,J$6,'06_Asset_Components'!$AK$7:$AK$206,$A31)+SUMIFS('06_Asset_Components'!$AN$7:$AN$206,'06_Asset_Components'!$G$7:$G$206,J$6,'06_Asset_Components'!$AM$7:$AM$206,$A31)+SUMIFS('06_Asset_Components'!$AP$7:$AP$206,'06_Asset_Components'!$G$7:$G$206,J$6,'06_Asset_Components'!$AO$7:$AO$206,$A31),SUMIFS('06_Asset_Components'!$Z$7:$Z$206,'06_Asset_Components'!$G$7:$G$206,J$6,'06_Asset_Components'!$Y$7:$Y$206,$A31)+SUMIFS('06_Asset_Components'!$AB$7:$AB$206,'06_Asset_Components'!$G$7:$G$206,J$6,'06_Asset_Components'!$AA$7:$AA$206,$A31)+SUMIFS('06_Asset_Components'!$AD$7:$AD$206,'06_Asset_Components'!$G$7:$G$206,J$6,'06_Asset_Components'!$AC$7:$AC$206,$A31)))</f>
        <v>0</v>
      </c>
      <c r="K31" s="17">
        <f>IF($B$4="Accelerated",SUMIFS('06_Asset_Components'!$AF$7:$AF$206,'06_Asset_Components'!$G$7:$G$206,K$6,'06_Asset_Components'!$AE$7:$AE$206,$A31)+SUMIFS('06_Asset_Components'!$AH$7:$AH$206,'06_Asset_Components'!$G$7:$G$206,K$6,'06_Asset_Components'!$AG$7:$AG$206,$A31)+SUMIFS('06_Asset_Components'!$AJ$7:$AJ$206,'06_Asset_Components'!$G$7:$G$206,K$6,'06_Asset_Components'!$AI$7:$AI$206,$A31),IF($B$4="Deferred",SUMIFS('06_Asset_Components'!$AL$7:$AL$206,'06_Asset_Components'!$G$7:$G$206,K$6,'06_Asset_Components'!$AK$7:$AK$206,$A31)+SUMIFS('06_Asset_Components'!$AN$7:$AN$206,'06_Asset_Components'!$G$7:$G$206,K$6,'06_Asset_Components'!$AM$7:$AM$206,$A31)+SUMIFS('06_Asset_Components'!$AP$7:$AP$206,'06_Asset_Components'!$G$7:$G$206,K$6,'06_Asset_Components'!$AO$7:$AO$206,$A31),SUMIFS('06_Asset_Components'!$Z$7:$Z$206,'06_Asset_Components'!$G$7:$G$206,K$6,'06_Asset_Components'!$Y$7:$Y$206,$A31)+SUMIFS('06_Asset_Components'!$AB$7:$AB$206,'06_Asset_Components'!$G$7:$G$206,K$6,'06_Asset_Components'!$AA$7:$AA$206,$A31)+SUMIFS('06_Asset_Components'!$AD$7:$AD$206,'06_Asset_Components'!$G$7:$G$206,K$6,'06_Asset_Components'!$AC$7:$AC$206,$A31)))</f>
        <v>0</v>
      </c>
      <c r="L31" s="17">
        <f>IF($B$4="Accelerated",SUMIFS('06_Asset_Components'!$AF$7:$AF$206,'06_Asset_Components'!$G$7:$G$206,L$6,'06_Asset_Components'!$AE$7:$AE$206,$A31)+SUMIFS('06_Asset_Components'!$AH$7:$AH$206,'06_Asset_Components'!$G$7:$G$206,L$6,'06_Asset_Components'!$AG$7:$AG$206,$A31)+SUMIFS('06_Asset_Components'!$AJ$7:$AJ$206,'06_Asset_Components'!$G$7:$G$206,L$6,'06_Asset_Components'!$AI$7:$AI$206,$A31),IF($B$4="Deferred",SUMIFS('06_Asset_Components'!$AL$7:$AL$206,'06_Asset_Components'!$G$7:$G$206,L$6,'06_Asset_Components'!$AK$7:$AK$206,$A31)+SUMIFS('06_Asset_Components'!$AN$7:$AN$206,'06_Asset_Components'!$G$7:$G$206,L$6,'06_Asset_Components'!$AM$7:$AM$206,$A31)+SUMIFS('06_Asset_Components'!$AP$7:$AP$206,'06_Asset_Components'!$G$7:$G$206,L$6,'06_Asset_Components'!$AO$7:$AO$206,$A31),SUMIFS('06_Asset_Components'!$Z$7:$Z$206,'06_Asset_Components'!$G$7:$G$206,L$6,'06_Asset_Components'!$Y$7:$Y$206,$A31)+SUMIFS('06_Asset_Components'!$AB$7:$AB$206,'06_Asset_Components'!$G$7:$G$206,L$6,'06_Asset_Components'!$AA$7:$AA$206,$A31)+SUMIFS('06_Asset_Components'!$AD$7:$AD$206,'06_Asset_Components'!$G$7:$G$206,L$6,'06_Asset_Components'!$AC$7:$AC$206,$A31)))</f>
        <v>0</v>
      </c>
      <c r="M31" s="17">
        <f>IF($B$4="Accelerated",SUMIFS('06_Asset_Components'!$AF$7:$AF$206,'06_Asset_Components'!$G$7:$G$206,M$6,'06_Asset_Components'!$AE$7:$AE$206,$A31)+SUMIFS('06_Asset_Components'!$AH$7:$AH$206,'06_Asset_Components'!$G$7:$G$206,M$6,'06_Asset_Components'!$AG$7:$AG$206,$A31)+SUMIFS('06_Asset_Components'!$AJ$7:$AJ$206,'06_Asset_Components'!$G$7:$G$206,M$6,'06_Asset_Components'!$AI$7:$AI$206,$A31),IF($B$4="Deferred",SUMIFS('06_Asset_Components'!$AL$7:$AL$206,'06_Asset_Components'!$G$7:$G$206,M$6,'06_Asset_Components'!$AK$7:$AK$206,$A31)+SUMIFS('06_Asset_Components'!$AN$7:$AN$206,'06_Asset_Components'!$G$7:$G$206,M$6,'06_Asset_Components'!$AM$7:$AM$206,$A31)+SUMIFS('06_Asset_Components'!$AP$7:$AP$206,'06_Asset_Components'!$G$7:$G$206,M$6,'06_Asset_Components'!$AO$7:$AO$206,$A31),SUMIFS('06_Asset_Components'!$Z$7:$Z$206,'06_Asset_Components'!$G$7:$G$206,M$6,'06_Asset_Components'!$Y$7:$Y$206,$A31)+SUMIFS('06_Asset_Components'!$AB$7:$AB$206,'06_Asset_Components'!$G$7:$G$206,M$6,'06_Asset_Components'!$AA$7:$AA$206,$A31)+SUMIFS('06_Asset_Components'!$AD$7:$AD$206,'06_Asset_Components'!$G$7:$G$206,M$6,'06_Asset_Components'!$AC$7:$AC$206,$A31)))</f>
        <v>0</v>
      </c>
      <c r="N31" s="17">
        <f>IF($B$4="Accelerated",SUMIFS('06_Asset_Components'!$AF$7:$AF$206,'06_Asset_Components'!$G$7:$G$206,N$6,'06_Asset_Components'!$AE$7:$AE$206,$A31)+SUMIFS('06_Asset_Components'!$AH$7:$AH$206,'06_Asset_Components'!$G$7:$G$206,N$6,'06_Asset_Components'!$AG$7:$AG$206,$A31)+SUMIFS('06_Asset_Components'!$AJ$7:$AJ$206,'06_Asset_Components'!$G$7:$G$206,N$6,'06_Asset_Components'!$AI$7:$AI$206,$A31),IF($B$4="Deferred",SUMIFS('06_Asset_Components'!$AL$7:$AL$206,'06_Asset_Components'!$G$7:$G$206,N$6,'06_Asset_Components'!$AK$7:$AK$206,$A31)+SUMIFS('06_Asset_Components'!$AN$7:$AN$206,'06_Asset_Components'!$G$7:$G$206,N$6,'06_Asset_Components'!$AM$7:$AM$206,$A31)+SUMIFS('06_Asset_Components'!$AP$7:$AP$206,'06_Asset_Components'!$G$7:$G$206,N$6,'06_Asset_Components'!$AO$7:$AO$206,$A31),SUMIFS('06_Asset_Components'!$Z$7:$Z$206,'06_Asset_Components'!$G$7:$G$206,N$6,'06_Asset_Components'!$Y$7:$Y$206,$A31)+SUMIFS('06_Asset_Components'!$AB$7:$AB$206,'06_Asset_Components'!$G$7:$G$206,N$6,'06_Asset_Components'!$AA$7:$AA$206,$A31)+SUMIFS('06_Asset_Components'!$AD$7:$AD$206,'06_Asset_Components'!$G$7:$G$206,N$6,'06_Asset_Components'!$AC$7:$AC$206,$A31)))</f>
        <v>0</v>
      </c>
      <c r="O31" s="17">
        <f>IF($B$4="Accelerated",SUMIFS('06_Asset_Components'!$AF$7:$AF$206,'06_Asset_Components'!$G$7:$G$206,O$6,'06_Asset_Components'!$AE$7:$AE$206,$A31)+SUMIFS('06_Asset_Components'!$AH$7:$AH$206,'06_Asset_Components'!$G$7:$G$206,O$6,'06_Asset_Components'!$AG$7:$AG$206,$A31)+SUMIFS('06_Asset_Components'!$AJ$7:$AJ$206,'06_Asset_Components'!$G$7:$G$206,O$6,'06_Asset_Components'!$AI$7:$AI$206,$A31),IF($B$4="Deferred",SUMIFS('06_Asset_Components'!$AL$7:$AL$206,'06_Asset_Components'!$G$7:$G$206,O$6,'06_Asset_Components'!$AK$7:$AK$206,$A31)+SUMIFS('06_Asset_Components'!$AN$7:$AN$206,'06_Asset_Components'!$G$7:$G$206,O$6,'06_Asset_Components'!$AM$7:$AM$206,$A31)+SUMIFS('06_Asset_Components'!$AP$7:$AP$206,'06_Asset_Components'!$G$7:$G$206,O$6,'06_Asset_Components'!$AO$7:$AO$206,$A31),SUMIFS('06_Asset_Components'!$Z$7:$Z$206,'06_Asset_Components'!$G$7:$G$206,O$6,'06_Asset_Components'!$Y$7:$Y$206,$A31)+SUMIFS('06_Asset_Components'!$AB$7:$AB$206,'06_Asset_Components'!$G$7:$G$206,O$6,'06_Asset_Components'!$AA$7:$AA$206,$A31)+SUMIFS('06_Asset_Components'!$AD$7:$AD$206,'06_Asset_Components'!$G$7:$G$206,O$6,'06_Asset_Components'!$AC$7:$AC$206,$A31)))</f>
        <v>0</v>
      </c>
      <c r="P31" s="17">
        <f t="shared" si="0"/>
        <v>0</v>
      </c>
      <c r="Q31" s="17">
        <f>SUM($P$7:P31)</f>
        <v>0</v>
      </c>
    </row>
    <row r="32" spans="1:17">
      <c r="A32" s="11">
        <f>'01_Setup'!B5+25</f>
        <v>2051</v>
      </c>
      <c r="B32" s="17">
        <f>IF($B$4="Accelerated",SUMIFS('06_Asset_Components'!$AF$7:$AF$206,'06_Asset_Components'!$G$7:$G$206,B$6,'06_Asset_Components'!$AE$7:$AE$206,$A32)+SUMIFS('06_Asset_Components'!$AH$7:$AH$206,'06_Asset_Components'!$G$7:$G$206,B$6,'06_Asset_Components'!$AG$7:$AG$206,$A32)+SUMIFS('06_Asset_Components'!$AJ$7:$AJ$206,'06_Asset_Components'!$G$7:$G$206,B$6,'06_Asset_Components'!$AI$7:$AI$206,$A32),IF($B$4="Deferred",SUMIFS('06_Asset_Components'!$AL$7:$AL$206,'06_Asset_Components'!$G$7:$G$206,B$6,'06_Asset_Components'!$AK$7:$AK$206,$A32)+SUMIFS('06_Asset_Components'!$AN$7:$AN$206,'06_Asset_Components'!$G$7:$G$206,B$6,'06_Asset_Components'!$AM$7:$AM$206,$A32)+SUMIFS('06_Asset_Components'!$AP$7:$AP$206,'06_Asset_Components'!$G$7:$G$206,B$6,'06_Asset_Components'!$AO$7:$AO$206,$A32),SUMIFS('06_Asset_Components'!$Z$7:$Z$206,'06_Asset_Components'!$G$7:$G$206,B$6,'06_Asset_Components'!$Y$7:$Y$206,$A32)+SUMIFS('06_Asset_Components'!$AB$7:$AB$206,'06_Asset_Components'!$G$7:$G$206,B$6,'06_Asset_Components'!$AA$7:$AA$206,$A32)+SUMIFS('06_Asset_Components'!$AD$7:$AD$206,'06_Asset_Components'!$G$7:$G$206,B$6,'06_Asset_Components'!$AC$7:$AC$206,$A32)))</f>
        <v>0</v>
      </c>
      <c r="C32" s="17">
        <f>IF($B$4="Accelerated",SUMIFS('06_Asset_Components'!$AF$7:$AF$206,'06_Asset_Components'!$G$7:$G$206,C$6,'06_Asset_Components'!$AE$7:$AE$206,$A32)+SUMIFS('06_Asset_Components'!$AH$7:$AH$206,'06_Asset_Components'!$G$7:$G$206,C$6,'06_Asset_Components'!$AG$7:$AG$206,$A32)+SUMIFS('06_Asset_Components'!$AJ$7:$AJ$206,'06_Asset_Components'!$G$7:$G$206,C$6,'06_Asset_Components'!$AI$7:$AI$206,$A32),IF($B$4="Deferred",SUMIFS('06_Asset_Components'!$AL$7:$AL$206,'06_Asset_Components'!$G$7:$G$206,C$6,'06_Asset_Components'!$AK$7:$AK$206,$A32)+SUMIFS('06_Asset_Components'!$AN$7:$AN$206,'06_Asset_Components'!$G$7:$G$206,C$6,'06_Asset_Components'!$AM$7:$AM$206,$A32)+SUMIFS('06_Asset_Components'!$AP$7:$AP$206,'06_Asset_Components'!$G$7:$G$206,C$6,'06_Asset_Components'!$AO$7:$AO$206,$A32),SUMIFS('06_Asset_Components'!$Z$7:$Z$206,'06_Asset_Components'!$G$7:$G$206,C$6,'06_Asset_Components'!$Y$7:$Y$206,$A32)+SUMIFS('06_Asset_Components'!$AB$7:$AB$206,'06_Asset_Components'!$G$7:$G$206,C$6,'06_Asset_Components'!$AA$7:$AA$206,$A32)+SUMIFS('06_Asset_Components'!$AD$7:$AD$206,'06_Asset_Components'!$G$7:$G$206,C$6,'06_Asset_Components'!$AC$7:$AC$206,$A32)))</f>
        <v>0</v>
      </c>
      <c r="D32" s="17">
        <f>IF($B$4="Accelerated",SUMIFS('06_Asset_Components'!$AF$7:$AF$206,'06_Asset_Components'!$G$7:$G$206,D$6,'06_Asset_Components'!$AE$7:$AE$206,$A32)+SUMIFS('06_Asset_Components'!$AH$7:$AH$206,'06_Asset_Components'!$G$7:$G$206,D$6,'06_Asset_Components'!$AG$7:$AG$206,$A32)+SUMIFS('06_Asset_Components'!$AJ$7:$AJ$206,'06_Asset_Components'!$G$7:$G$206,D$6,'06_Asset_Components'!$AI$7:$AI$206,$A32),IF($B$4="Deferred",SUMIFS('06_Asset_Components'!$AL$7:$AL$206,'06_Asset_Components'!$G$7:$G$206,D$6,'06_Asset_Components'!$AK$7:$AK$206,$A32)+SUMIFS('06_Asset_Components'!$AN$7:$AN$206,'06_Asset_Components'!$G$7:$G$206,D$6,'06_Asset_Components'!$AM$7:$AM$206,$A32)+SUMIFS('06_Asset_Components'!$AP$7:$AP$206,'06_Asset_Components'!$G$7:$G$206,D$6,'06_Asset_Components'!$AO$7:$AO$206,$A32),SUMIFS('06_Asset_Components'!$Z$7:$Z$206,'06_Asset_Components'!$G$7:$G$206,D$6,'06_Asset_Components'!$Y$7:$Y$206,$A32)+SUMIFS('06_Asset_Components'!$AB$7:$AB$206,'06_Asset_Components'!$G$7:$G$206,D$6,'06_Asset_Components'!$AA$7:$AA$206,$A32)+SUMIFS('06_Asset_Components'!$AD$7:$AD$206,'06_Asset_Components'!$G$7:$G$206,D$6,'06_Asset_Components'!$AC$7:$AC$206,$A32)))</f>
        <v>0</v>
      </c>
      <c r="E32" s="17">
        <f>IF($B$4="Accelerated",SUMIFS('06_Asset_Components'!$AF$7:$AF$206,'06_Asset_Components'!$G$7:$G$206,E$6,'06_Asset_Components'!$AE$7:$AE$206,$A32)+SUMIFS('06_Asset_Components'!$AH$7:$AH$206,'06_Asset_Components'!$G$7:$G$206,E$6,'06_Asset_Components'!$AG$7:$AG$206,$A32)+SUMIFS('06_Asset_Components'!$AJ$7:$AJ$206,'06_Asset_Components'!$G$7:$G$206,E$6,'06_Asset_Components'!$AI$7:$AI$206,$A32),IF($B$4="Deferred",SUMIFS('06_Asset_Components'!$AL$7:$AL$206,'06_Asset_Components'!$G$7:$G$206,E$6,'06_Asset_Components'!$AK$7:$AK$206,$A32)+SUMIFS('06_Asset_Components'!$AN$7:$AN$206,'06_Asset_Components'!$G$7:$G$206,E$6,'06_Asset_Components'!$AM$7:$AM$206,$A32)+SUMIFS('06_Asset_Components'!$AP$7:$AP$206,'06_Asset_Components'!$G$7:$G$206,E$6,'06_Asset_Components'!$AO$7:$AO$206,$A32),SUMIFS('06_Asset_Components'!$Z$7:$Z$206,'06_Asset_Components'!$G$7:$G$206,E$6,'06_Asset_Components'!$Y$7:$Y$206,$A32)+SUMIFS('06_Asset_Components'!$AB$7:$AB$206,'06_Asset_Components'!$G$7:$G$206,E$6,'06_Asset_Components'!$AA$7:$AA$206,$A32)+SUMIFS('06_Asset_Components'!$AD$7:$AD$206,'06_Asset_Components'!$G$7:$G$206,E$6,'06_Asset_Components'!$AC$7:$AC$206,$A32)))</f>
        <v>0</v>
      </c>
      <c r="F32" s="17">
        <f>IF($B$4="Accelerated",SUMIFS('06_Asset_Components'!$AF$7:$AF$206,'06_Asset_Components'!$G$7:$G$206,F$6,'06_Asset_Components'!$AE$7:$AE$206,$A32)+SUMIFS('06_Asset_Components'!$AH$7:$AH$206,'06_Asset_Components'!$G$7:$G$206,F$6,'06_Asset_Components'!$AG$7:$AG$206,$A32)+SUMIFS('06_Asset_Components'!$AJ$7:$AJ$206,'06_Asset_Components'!$G$7:$G$206,F$6,'06_Asset_Components'!$AI$7:$AI$206,$A32),IF($B$4="Deferred",SUMIFS('06_Asset_Components'!$AL$7:$AL$206,'06_Asset_Components'!$G$7:$G$206,F$6,'06_Asset_Components'!$AK$7:$AK$206,$A32)+SUMIFS('06_Asset_Components'!$AN$7:$AN$206,'06_Asset_Components'!$G$7:$G$206,F$6,'06_Asset_Components'!$AM$7:$AM$206,$A32)+SUMIFS('06_Asset_Components'!$AP$7:$AP$206,'06_Asset_Components'!$G$7:$G$206,F$6,'06_Asset_Components'!$AO$7:$AO$206,$A32),SUMIFS('06_Asset_Components'!$Z$7:$Z$206,'06_Asset_Components'!$G$7:$G$206,F$6,'06_Asset_Components'!$Y$7:$Y$206,$A32)+SUMIFS('06_Asset_Components'!$AB$7:$AB$206,'06_Asset_Components'!$G$7:$G$206,F$6,'06_Asset_Components'!$AA$7:$AA$206,$A32)+SUMIFS('06_Asset_Components'!$AD$7:$AD$206,'06_Asset_Components'!$G$7:$G$206,F$6,'06_Asset_Components'!$AC$7:$AC$206,$A32)))</f>
        <v>0</v>
      </c>
      <c r="G32" s="17">
        <f>IF($B$4="Accelerated",SUMIFS('06_Asset_Components'!$AF$7:$AF$206,'06_Asset_Components'!$G$7:$G$206,G$6,'06_Asset_Components'!$AE$7:$AE$206,$A32)+SUMIFS('06_Asset_Components'!$AH$7:$AH$206,'06_Asset_Components'!$G$7:$G$206,G$6,'06_Asset_Components'!$AG$7:$AG$206,$A32)+SUMIFS('06_Asset_Components'!$AJ$7:$AJ$206,'06_Asset_Components'!$G$7:$G$206,G$6,'06_Asset_Components'!$AI$7:$AI$206,$A32),IF($B$4="Deferred",SUMIFS('06_Asset_Components'!$AL$7:$AL$206,'06_Asset_Components'!$G$7:$G$206,G$6,'06_Asset_Components'!$AK$7:$AK$206,$A32)+SUMIFS('06_Asset_Components'!$AN$7:$AN$206,'06_Asset_Components'!$G$7:$G$206,G$6,'06_Asset_Components'!$AM$7:$AM$206,$A32)+SUMIFS('06_Asset_Components'!$AP$7:$AP$206,'06_Asset_Components'!$G$7:$G$206,G$6,'06_Asset_Components'!$AO$7:$AO$206,$A32),SUMIFS('06_Asset_Components'!$Z$7:$Z$206,'06_Asset_Components'!$G$7:$G$206,G$6,'06_Asset_Components'!$Y$7:$Y$206,$A32)+SUMIFS('06_Asset_Components'!$AB$7:$AB$206,'06_Asset_Components'!$G$7:$G$206,G$6,'06_Asset_Components'!$AA$7:$AA$206,$A32)+SUMIFS('06_Asset_Components'!$AD$7:$AD$206,'06_Asset_Components'!$G$7:$G$206,G$6,'06_Asset_Components'!$AC$7:$AC$206,$A32)))</f>
        <v>0</v>
      </c>
      <c r="H32" s="17">
        <f>IF($B$4="Accelerated",SUMIFS('06_Asset_Components'!$AF$7:$AF$206,'06_Asset_Components'!$G$7:$G$206,H$6,'06_Asset_Components'!$AE$7:$AE$206,$A32)+SUMIFS('06_Asset_Components'!$AH$7:$AH$206,'06_Asset_Components'!$G$7:$G$206,H$6,'06_Asset_Components'!$AG$7:$AG$206,$A32)+SUMIFS('06_Asset_Components'!$AJ$7:$AJ$206,'06_Asset_Components'!$G$7:$G$206,H$6,'06_Asset_Components'!$AI$7:$AI$206,$A32),IF($B$4="Deferred",SUMIFS('06_Asset_Components'!$AL$7:$AL$206,'06_Asset_Components'!$G$7:$G$206,H$6,'06_Asset_Components'!$AK$7:$AK$206,$A32)+SUMIFS('06_Asset_Components'!$AN$7:$AN$206,'06_Asset_Components'!$G$7:$G$206,H$6,'06_Asset_Components'!$AM$7:$AM$206,$A32)+SUMIFS('06_Asset_Components'!$AP$7:$AP$206,'06_Asset_Components'!$G$7:$G$206,H$6,'06_Asset_Components'!$AO$7:$AO$206,$A32),SUMIFS('06_Asset_Components'!$Z$7:$Z$206,'06_Asset_Components'!$G$7:$G$206,H$6,'06_Asset_Components'!$Y$7:$Y$206,$A32)+SUMIFS('06_Asset_Components'!$AB$7:$AB$206,'06_Asset_Components'!$G$7:$G$206,H$6,'06_Asset_Components'!$AA$7:$AA$206,$A32)+SUMIFS('06_Asset_Components'!$AD$7:$AD$206,'06_Asset_Components'!$G$7:$G$206,H$6,'06_Asset_Components'!$AC$7:$AC$206,$A32)))</f>
        <v>0</v>
      </c>
      <c r="I32" s="17">
        <f>IF($B$4="Accelerated",SUMIFS('06_Asset_Components'!$AF$7:$AF$206,'06_Asset_Components'!$G$7:$G$206,I$6,'06_Asset_Components'!$AE$7:$AE$206,$A32)+SUMIFS('06_Asset_Components'!$AH$7:$AH$206,'06_Asset_Components'!$G$7:$G$206,I$6,'06_Asset_Components'!$AG$7:$AG$206,$A32)+SUMIFS('06_Asset_Components'!$AJ$7:$AJ$206,'06_Asset_Components'!$G$7:$G$206,I$6,'06_Asset_Components'!$AI$7:$AI$206,$A32),IF($B$4="Deferred",SUMIFS('06_Asset_Components'!$AL$7:$AL$206,'06_Asset_Components'!$G$7:$G$206,I$6,'06_Asset_Components'!$AK$7:$AK$206,$A32)+SUMIFS('06_Asset_Components'!$AN$7:$AN$206,'06_Asset_Components'!$G$7:$G$206,I$6,'06_Asset_Components'!$AM$7:$AM$206,$A32)+SUMIFS('06_Asset_Components'!$AP$7:$AP$206,'06_Asset_Components'!$G$7:$G$206,I$6,'06_Asset_Components'!$AO$7:$AO$206,$A32),SUMIFS('06_Asset_Components'!$Z$7:$Z$206,'06_Asset_Components'!$G$7:$G$206,I$6,'06_Asset_Components'!$Y$7:$Y$206,$A32)+SUMIFS('06_Asset_Components'!$AB$7:$AB$206,'06_Asset_Components'!$G$7:$G$206,I$6,'06_Asset_Components'!$AA$7:$AA$206,$A32)+SUMIFS('06_Asset_Components'!$AD$7:$AD$206,'06_Asset_Components'!$G$7:$G$206,I$6,'06_Asset_Components'!$AC$7:$AC$206,$A32)))</f>
        <v>0</v>
      </c>
      <c r="J32" s="17">
        <f>IF($B$4="Accelerated",SUMIFS('06_Asset_Components'!$AF$7:$AF$206,'06_Asset_Components'!$G$7:$G$206,J$6,'06_Asset_Components'!$AE$7:$AE$206,$A32)+SUMIFS('06_Asset_Components'!$AH$7:$AH$206,'06_Asset_Components'!$G$7:$G$206,J$6,'06_Asset_Components'!$AG$7:$AG$206,$A32)+SUMIFS('06_Asset_Components'!$AJ$7:$AJ$206,'06_Asset_Components'!$G$7:$G$206,J$6,'06_Asset_Components'!$AI$7:$AI$206,$A32),IF($B$4="Deferred",SUMIFS('06_Asset_Components'!$AL$7:$AL$206,'06_Asset_Components'!$G$7:$G$206,J$6,'06_Asset_Components'!$AK$7:$AK$206,$A32)+SUMIFS('06_Asset_Components'!$AN$7:$AN$206,'06_Asset_Components'!$G$7:$G$206,J$6,'06_Asset_Components'!$AM$7:$AM$206,$A32)+SUMIFS('06_Asset_Components'!$AP$7:$AP$206,'06_Asset_Components'!$G$7:$G$206,J$6,'06_Asset_Components'!$AO$7:$AO$206,$A32),SUMIFS('06_Asset_Components'!$Z$7:$Z$206,'06_Asset_Components'!$G$7:$G$206,J$6,'06_Asset_Components'!$Y$7:$Y$206,$A32)+SUMIFS('06_Asset_Components'!$AB$7:$AB$206,'06_Asset_Components'!$G$7:$G$206,J$6,'06_Asset_Components'!$AA$7:$AA$206,$A32)+SUMIFS('06_Asset_Components'!$AD$7:$AD$206,'06_Asset_Components'!$G$7:$G$206,J$6,'06_Asset_Components'!$AC$7:$AC$206,$A32)))</f>
        <v>0</v>
      </c>
      <c r="K32" s="17">
        <f>IF($B$4="Accelerated",SUMIFS('06_Asset_Components'!$AF$7:$AF$206,'06_Asset_Components'!$G$7:$G$206,K$6,'06_Asset_Components'!$AE$7:$AE$206,$A32)+SUMIFS('06_Asset_Components'!$AH$7:$AH$206,'06_Asset_Components'!$G$7:$G$206,K$6,'06_Asset_Components'!$AG$7:$AG$206,$A32)+SUMIFS('06_Asset_Components'!$AJ$7:$AJ$206,'06_Asset_Components'!$G$7:$G$206,K$6,'06_Asset_Components'!$AI$7:$AI$206,$A32),IF($B$4="Deferred",SUMIFS('06_Asset_Components'!$AL$7:$AL$206,'06_Asset_Components'!$G$7:$G$206,K$6,'06_Asset_Components'!$AK$7:$AK$206,$A32)+SUMIFS('06_Asset_Components'!$AN$7:$AN$206,'06_Asset_Components'!$G$7:$G$206,K$6,'06_Asset_Components'!$AM$7:$AM$206,$A32)+SUMIFS('06_Asset_Components'!$AP$7:$AP$206,'06_Asset_Components'!$G$7:$G$206,K$6,'06_Asset_Components'!$AO$7:$AO$206,$A32),SUMIFS('06_Asset_Components'!$Z$7:$Z$206,'06_Asset_Components'!$G$7:$G$206,K$6,'06_Asset_Components'!$Y$7:$Y$206,$A32)+SUMIFS('06_Asset_Components'!$AB$7:$AB$206,'06_Asset_Components'!$G$7:$G$206,K$6,'06_Asset_Components'!$AA$7:$AA$206,$A32)+SUMIFS('06_Asset_Components'!$AD$7:$AD$206,'06_Asset_Components'!$G$7:$G$206,K$6,'06_Asset_Components'!$AC$7:$AC$206,$A32)))</f>
        <v>0</v>
      </c>
      <c r="L32" s="17">
        <f>IF($B$4="Accelerated",SUMIFS('06_Asset_Components'!$AF$7:$AF$206,'06_Asset_Components'!$G$7:$G$206,L$6,'06_Asset_Components'!$AE$7:$AE$206,$A32)+SUMIFS('06_Asset_Components'!$AH$7:$AH$206,'06_Asset_Components'!$G$7:$G$206,L$6,'06_Asset_Components'!$AG$7:$AG$206,$A32)+SUMIFS('06_Asset_Components'!$AJ$7:$AJ$206,'06_Asset_Components'!$G$7:$G$206,L$6,'06_Asset_Components'!$AI$7:$AI$206,$A32),IF($B$4="Deferred",SUMIFS('06_Asset_Components'!$AL$7:$AL$206,'06_Asset_Components'!$G$7:$G$206,L$6,'06_Asset_Components'!$AK$7:$AK$206,$A32)+SUMIFS('06_Asset_Components'!$AN$7:$AN$206,'06_Asset_Components'!$G$7:$G$206,L$6,'06_Asset_Components'!$AM$7:$AM$206,$A32)+SUMIFS('06_Asset_Components'!$AP$7:$AP$206,'06_Asset_Components'!$G$7:$G$206,L$6,'06_Asset_Components'!$AO$7:$AO$206,$A32),SUMIFS('06_Asset_Components'!$Z$7:$Z$206,'06_Asset_Components'!$G$7:$G$206,L$6,'06_Asset_Components'!$Y$7:$Y$206,$A32)+SUMIFS('06_Asset_Components'!$AB$7:$AB$206,'06_Asset_Components'!$G$7:$G$206,L$6,'06_Asset_Components'!$AA$7:$AA$206,$A32)+SUMIFS('06_Asset_Components'!$AD$7:$AD$206,'06_Asset_Components'!$G$7:$G$206,L$6,'06_Asset_Components'!$AC$7:$AC$206,$A32)))</f>
        <v>0</v>
      </c>
      <c r="M32" s="17">
        <f>IF($B$4="Accelerated",SUMIFS('06_Asset_Components'!$AF$7:$AF$206,'06_Asset_Components'!$G$7:$G$206,M$6,'06_Asset_Components'!$AE$7:$AE$206,$A32)+SUMIFS('06_Asset_Components'!$AH$7:$AH$206,'06_Asset_Components'!$G$7:$G$206,M$6,'06_Asset_Components'!$AG$7:$AG$206,$A32)+SUMIFS('06_Asset_Components'!$AJ$7:$AJ$206,'06_Asset_Components'!$G$7:$G$206,M$6,'06_Asset_Components'!$AI$7:$AI$206,$A32),IF($B$4="Deferred",SUMIFS('06_Asset_Components'!$AL$7:$AL$206,'06_Asset_Components'!$G$7:$G$206,M$6,'06_Asset_Components'!$AK$7:$AK$206,$A32)+SUMIFS('06_Asset_Components'!$AN$7:$AN$206,'06_Asset_Components'!$G$7:$G$206,M$6,'06_Asset_Components'!$AM$7:$AM$206,$A32)+SUMIFS('06_Asset_Components'!$AP$7:$AP$206,'06_Asset_Components'!$G$7:$G$206,M$6,'06_Asset_Components'!$AO$7:$AO$206,$A32),SUMIFS('06_Asset_Components'!$Z$7:$Z$206,'06_Asset_Components'!$G$7:$G$206,M$6,'06_Asset_Components'!$Y$7:$Y$206,$A32)+SUMIFS('06_Asset_Components'!$AB$7:$AB$206,'06_Asset_Components'!$G$7:$G$206,M$6,'06_Asset_Components'!$AA$7:$AA$206,$A32)+SUMIFS('06_Asset_Components'!$AD$7:$AD$206,'06_Asset_Components'!$G$7:$G$206,M$6,'06_Asset_Components'!$AC$7:$AC$206,$A32)))</f>
        <v>0</v>
      </c>
      <c r="N32" s="17">
        <f>IF($B$4="Accelerated",SUMIFS('06_Asset_Components'!$AF$7:$AF$206,'06_Asset_Components'!$G$7:$G$206,N$6,'06_Asset_Components'!$AE$7:$AE$206,$A32)+SUMIFS('06_Asset_Components'!$AH$7:$AH$206,'06_Asset_Components'!$G$7:$G$206,N$6,'06_Asset_Components'!$AG$7:$AG$206,$A32)+SUMIFS('06_Asset_Components'!$AJ$7:$AJ$206,'06_Asset_Components'!$G$7:$G$206,N$6,'06_Asset_Components'!$AI$7:$AI$206,$A32),IF($B$4="Deferred",SUMIFS('06_Asset_Components'!$AL$7:$AL$206,'06_Asset_Components'!$G$7:$G$206,N$6,'06_Asset_Components'!$AK$7:$AK$206,$A32)+SUMIFS('06_Asset_Components'!$AN$7:$AN$206,'06_Asset_Components'!$G$7:$G$206,N$6,'06_Asset_Components'!$AM$7:$AM$206,$A32)+SUMIFS('06_Asset_Components'!$AP$7:$AP$206,'06_Asset_Components'!$G$7:$G$206,N$6,'06_Asset_Components'!$AO$7:$AO$206,$A32),SUMIFS('06_Asset_Components'!$Z$7:$Z$206,'06_Asset_Components'!$G$7:$G$206,N$6,'06_Asset_Components'!$Y$7:$Y$206,$A32)+SUMIFS('06_Asset_Components'!$AB$7:$AB$206,'06_Asset_Components'!$G$7:$G$206,N$6,'06_Asset_Components'!$AA$7:$AA$206,$A32)+SUMIFS('06_Asset_Components'!$AD$7:$AD$206,'06_Asset_Components'!$G$7:$G$206,N$6,'06_Asset_Components'!$AC$7:$AC$206,$A32)))</f>
        <v>0</v>
      </c>
      <c r="O32" s="17">
        <f>IF($B$4="Accelerated",SUMIFS('06_Asset_Components'!$AF$7:$AF$206,'06_Asset_Components'!$G$7:$G$206,O$6,'06_Asset_Components'!$AE$7:$AE$206,$A32)+SUMIFS('06_Asset_Components'!$AH$7:$AH$206,'06_Asset_Components'!$G$7:$G$206,O$6,'06_Asset_Components'!$AG$7:$AG$206,$A32)+SUMIFS('06_Asset_Components'!$AJ$7:$AJ$206,'06_Asset_Components'!$G$7:$G$206,O$6,'06_Asset_Components'!$AI$7:$AI$206,$A32),IF($B$4="Deferred",SUMIFS('06_Asset_Components'!$AL$7:$AL$206,'06_Asset_Components'!$G$7:$G$206,O$6,'06_Asset_Components'!$AK$7:$AK$206,$A32)+SUMIFS('06_Asset_Components'!$AN$7:$AN$206,'06_Asset_Components'!$G$7:$G$206,O$6,'06_Asset_Components'!$AM$7:$AM$206,$A32)+SUMIFS('06_Asset_Components'!$AP$7:$AP$206,'06_Asset_Components'!$G$7:$G$206,O$6,'06_Asset_Components'!$AO$7:$AO$206,$A32),SUMIFS('06_Asset_Components'!$Z$7:$Z$206,'06_Asset_Components'!$G$7:$G$206,O$6,'06_Asset_Components'!$Y$7:$Y$206,$A32)+SUMIFS('06_Asset_Components'!$AB$7:$AB$206,'06_Asset_Components'!$G$7:$G$206,O$6,'06_Asset_Components'!$AA$7:$AA$206,$A32)+SUMIFS('06_Asset_Components'!$AD$7:$AD$206,'06_Asset_Components'!$G$7:$G$206,O$6,'06_Asset_Components'!$AC$7:$AC$206,$A32)))</f>
        <v>0</v>
      </c>
      <c r="P32" s="17">
        <f t="shared" si="0"/>
        <v>0</v>
      </c>
      <c r="Q32" s="17">
        <f>SUM($P$7:P32)</f>
        <v>0</v>
      </c>
    </row>
    <row r="33" spans="1:17">
      <c r="A33" s="11">
        <f>'01_Setup'!B5+26</f>
        <v>2052</v>
      </c>
      <c r="B33" s="17">
        <f>IF($B$4="Accelerated",SUMIFS('06_Asset_Components'!$AF$7:$AF$206,'06_Asset_Components'!$G$7:$G$206,B$6,'06_Asset_Components'!$AE$7:$AE$206,$A33)+SUMIFS('06_Asset_Components'!$AH$7:$AH$206,'06_Asset_Components'!$G$7:$G$206,B$6,'06_Asset_Components'!$AG$7:$AG$206,$A33)+SUMIFS('06_Asset_Components'!$AJ$7:$AJ$206,'06_Asset_Components'!$G$7:$G$206,B$6,'06_Asset_Components'!$AI$7:$AI$206,$A33),IF($B$4="Deferred",SUMIFS('06_Asset_Components'!$AL$7:$AL$206,'06_Asset_Components'!$G$7:$G$206,B$6,'06_Asset_Components'!$AK$7:$AK$206,$A33)+SUMIFS('06_Asset_Components'!$AN$7:$AN$206,'06_Asset_Components'!$G$7:$G$206,B$6,'06_Asset_Components'!$AM$7:$AM$206,$A33)+SUMIFS('06_Asset_Components'!$AP$7:$AP$206,'06_Asset_Components'!$G$7:$G$206,B$6,'06_Asset_Components'!$AO$7:$AO$206,$A33),SUMIFS('06_Asset_Components'!$Z$7:$Z$206,'06_Asset_Components'!$G$7:$G$206,B$6,'06_Asset_Components'!$Y$7:$Y$206,$A33)+SUMIFS('06_Asset_Components'!$AB$7:$AB$206,'06_Asset_Components'!$G$7:$G$206,B$6,'06_Asset_Components'!$AA$7:$AA$206,$A33)+SUMIFS('06_Asset_Components'!$AD$7:$AD$206,'06_Asset_Components'!$G$7:$G$206,B$6,'06_Asset_Components'!$AC$7:$AC$206,$A33)))</f>
        <v>0</v>
      </c>
      <c r="C33" s="17">
        <f>IF($B$4="Accelerated",SUMIFS('06_Asset_Components'!$AF$7:$AF$206,'06_Asset_Components'!$G$7:$G$206,C$6,'06_Asset_Components'!$AE$7:$AE$206,$A33)+SUMIFS('06_Asset_Components'!$AH$7:$AH$206,'06_Asset_Components'!$G$7:$G$206,C$6,'06_Asset_Components'!$AG$7:$AG$206,$A33)+SUMIFS('06_Asset_Components'!$AJ$7:$AJ$206,'06_Asset_Components'!$G$7:$G$206,C$6,'06_Asset_Components'!$AI$7:$AI$206,$A33),IF($B$4="Deferred",SUMIFS('06_Asset_Components'!$AL$7:$AL$206,'06_Asset_Components'!$G$7:$G$206,C$6,'06_Asset_Components'!$AK$7:$AK$206,$A33)+SUMIFS('06_Asset_Components'!$AN$7:$AN$206,'06_Asset_Components'!$G$7:$G$206,C$6,'06_Asset_Components'!$AM$7:$AM$206,$A33)+SUMIFS('06_Asset_Components'!$AP$7:$AP$206,'06_Asset_Components'!$G$7:$G$206,C$6,'06_Asset_Components'!$AO$7:$AO$206,$A33),SUMIFS('06_Asset_Components'!$Z$7:$Z$206,'06_Asset_Components'!$G$7:$G$206,C$6,'06_Asset_Components'!$Y$7:$Y$206,$A33)+SUMIFS('06_Asset_Components'!$AB$7:$AB$206,'06_Asset_Components'!$G$7:$G$206,C$6,'06_Asset_Components'!$AA$7:$AA$206,$A33)+SUMIFS('06_Asset_Components'!$AD$7:$AD$206,'06_Asset_Components'!$G$7:$G$206,C$6,'06_Asset_Components'!$AC$7:$AC$206,$A33)))</f>
        <v>0</v>
      </c>
      <c r="D33" s="17">
        <f>IF($B$4="Accelerated",SUMIFS('06_Asset_Components'!$AF$7:$AF$206,'06_Asset_Components'!$G$7:$G$206,D$6,'06_Asset_Components'!$AE$7:$AE$206,$A33)+SUMIFS('06_Asset_Components'!$AH$7:$AH$206,'06_Asset_Components'!$G$7:$G$206,D$6,'06_Asset_Components'!$AG$7:$AG$206,$A33)+SUMIFS('06_Asset_Components'!$AJ$7:$AJ$206,'06_Asset_Components'!$G$7:$G$206,D$6,'06_Asset_Components'!$AI$7:$AI$206,$A33),IF($B$4="Deferred",SUMIFS('06_Asset_Components'!$AL$7:$AL$206,'06_Asset_Components'!$G$7:$G$206,D$6,'06_Asset_Components'!$AK$7:$AK$206,$A33)+SUMIFS('06_Asset_Components'!$AN$7:$AN$206,'06_Asset_Components'!$G$7:$G$206,D$6,'06_Asset_Components'!$AM$7:$AM$206,$A33)+SUMIFS('06_Asset_Components'!$AP$7:$AP$206,'06_Asset_Components'!$G$7:$G$206,D$6,'06_Asset_Components'!$AO$7:$AO$206,$A33),SUMIFS('06_Asset_Components'!$Z$7:$Z$206,'06_Asset_Components'!$G$7:$G$206,D$6,'06_Asset_Components'!$Y$7:$Y$206,$A33)+SUMIFS('06_Asset_Components'!$AB$7:$AB$206,'06_Asset_Components'!$G$7:$G$206,D$6,'06_Asset_Components'!$AA$7:$AA$206,$A33)+SUMIFS('06_Asset_Components'!$AD$7:$AD$206,'06_Asset_Components'!$G$7:$G$206,D$6,'06_Asset_Components'!$AC$7:$AC$206,$A33)))</f>
        <v>0</v>
      </c>
      <c r="E33" s="17">
        <f>IF($B$4="Accelerated",SUMIFS('06_Asset_Components'!$AF$7:$AF$206,'06_Asset_Components'!$G$7:$G$206,E$6,'06_Asset_Components'!$AE$7:$AE$206,$A33)+SUMIFS('06_Asset_Components'!$AH$7:$AH$206,'06_Asset_Components'!$G$7:$G$206,E$6,'06_Asset_Components'!$AG$7:$AG$206,$A33)+SUMIFS('06_Asset_Components'!$AJ$7:$AJ$206,'06_Asset_Components'!$G$7:$G$206,E$6,'06_Asset_Components'!$AI$7:$AI$206,$A33),IF($B$4="Deferred",SUMIFS('06_Asset_Components'!$AL$7:$AL$206,'06_Asset_Components'!$G$7:$G$206,E$6,'06_Asset_Components'!$AK$7:$AK$206,$A33)+SUMIFS('06_Asset_Components'!$AN$7:$AN$206,'06_Asset_Components'!$G$7:$G$206,E$6,'06_Asset_Components'!$AM$7:$AM$206,$A33)+SUMIFS('06_Asset_Components'!$AP$7:$AP$206,'06_Asset_Components'!$G$7:$G$206,E$6,'06_Asset_Components'!$AO$7:$AO$206,$A33),SUMIFS('06_Asset_Components'!$Z$7:$Z$206,'06_Asset_Components'!$G$7:$G$206,E$6,'06_Asset_Components'!$Y$7:$Y$206,$A33)+SUMIFS('06_Asset_Components'!$AB$7:$AB$206,'06_Asset_Components'!$G$7:$G$206,E$6,'06_Asset_Components'!$AA$7:$AA$206,$A33)+SUMIFS('06_Asset_Components'!$AD$7:$AD$206,'06_Asset_Components'!$G$7:$G$206,E$6,'06_Asset_Components'!$AC$7:$AC$206,$A33)))</f>
        <v>0</v>
      </c>
      <c r="F33" s="17">
        <f>IF($B$4="Accelerated",SUMIFS('06_Asset_Components'!$AF$7:$AF$206,'06_Asset_Components'!$G$7:$G$206,F$6,'06_Asset_Components'!$AE$7:$AE$206,$A33)+SUMIFS('06_Asset_Components'!$AH$7:$AH$206,'06_Asset_Components'!$G$7:$G$206,F$6,'06_Asset_Components'!$AG$7:$AG$206,$A33)+SUMIFS('06_Asset_Components'!$AJ$7:$AJ$206,'06_Asset_Components'!$G$7:$G$206,F$6,'06_Asset_Components'!$AI$7:$AI$206,$A33),IF($B$4="Deferred",SUMIFS('06_Asset_Components'!$AL$7:$AL$206,'06_Asset_Components'!$G$7:$G$206,F$6,'06_Asset_Components'!$AK$7:$AK$206,$A33)+SUMIFS('06_Asset_Components'!$AN$7:$AN$206,'06_Asset_Components'!$G$7:$G$206,F$6,'06_Asset_Components'!$AM$7:$AM$206,$A33)+SUMIFS('06_Asset_Components'!$AP$7:$AP$206,'06_Asset_Components'!$G$7:$G$206,F$6,'06_Asset_Components'!$AO$7:$AO$206,$A33),SUMIFS('06_Asset_Components'!$Z$7:$Z$206,'06_Asset_Components'!$G$7:$G$206,F$6,'06_Asset_Components'!$Y$7:$Y$206,$A33)+SUMIFS('06_Asset_Components'!$AB$7:$AB$206,'06_Asset_Components'!$G$7:$G$206,F$6,'06_Asset_Components'!$AA$7:$AA$206,$A33)+SUMIFS('06_Asset_Components'!$AD$7:$AD$206,'06_Asset_Components'!$G$7:$G$206,F$6,'06_Asset_Components'!$AC$7:$AC$206,$A33)))</f>
        <v>0</v>
      </c>
      <c r="G33" s="17">
        <f>IF($B$4="Accelerated",SUMIFS('06_Asset_Components'!$AF$7:$AF$206,'06_Asset_Components'!$G$7:$G$206,G$6,'06_Asset_Components'!$AE$7:$AE$206,$A33)+SUMIFS('06_Asset_Components'!$AH$7:$AH$206,'06_Asset_Components'!$G$7:$G$206,G$6,'06_Asset_Components'!$AG$7:$AG$206,$A33)+SUMIFS('06_Asset_Components'!$AJ$7:$AJ$206,'06_Asset_Components'!$G$7:$G$206,G$6,'06_Asset_Components'!$AI$7:$AI$206,$A33),IF($B$4="Deferred",SUMIFS('06_Asset_Components'!$AL$7:$AL$206,'06_Asset_Components'!$G$7:$G$206,G$6,'06_Asset_Components'!$AK$7:$AK$206,$A33)+SUMIFS('06_Asset_Components'!$AN$7:$AN$206,'06_Asset_Components'!$G$7:$G$206,G$6,'06_Asset_Components'!$AM$7:$AM$206,$A33)+SUMIFS('06_Asset_Components'!$AP$7:$AP$206,'06_Asset_Components'!$G$7:$G$206,G$6,'06_Asset_Components'!$AO$7:$AO$206,$A33),SUMIFS('06_Asset_Components'!$Z$7:$Z$206,'06_Asset_Components'!$G$7:$G$206,G$6,'06_Asset_Components'!$Y$7:$Y$206,$A33)+SUMIFS('06_Asset_Components'!$AB$7:$AB$206,'06_Asset_Components'!$G$7:$G$206,G$6,'06_Asset_Components'!$AA$7:$AA$206,$A33)+SUMIFS('06_Asset_Components'!$AD$7:$AD$206,'06_Asset_Components'!$G$7:$G$206,G$6,'06_Asset_Components'!$AC$7:$AC$206,$A33)))</f>
        <v>0</v>
      </c>
      <c r="H33" s="17">
        <f>IF($B$4="Accelerated",SUMIFS('06_Asset_Components'!$AF$7:$AF$206,'06_Asset_Components'!$G$7:$G$206,H$6,'06_Asset_Components'!$AE$7:$AE$206,$A33)+SUMIFS('06_Asset_Components'!$AH$7:$AH$206,'06_Asset_Components'!$G$7:$G$206,H$6,'06_Asset_Components'!$AG$7:$AG$206,$A33)+SUMIFS('06_Asset_Components'!$AJ$7:$AJ$206,'06_Asset_Components'!$G$7:$G$206,H$6,'06_Asset_Components'!$AI$7:$AI$206,$A33),IF($B$4="Deferred",SUMIFS('06_Asset_Components'!$AL$7:$AL$206,'06_Asset_Components'!$G$7:$G$206,H$6,'06_Asset_Components'!$AK$7:$AK$206,$A33)+SUMIFS('06_Asset_Components'!$AN$7:$AN$206,'06_Asset_Components'!$G$7:$G$206,H$6,'06_Asset_Components'!$AM$7:$AM$206,$A33)+SUMIFS('06_Asset_Components'!$AP$7:$AP$206,'06_Asset_Components'!$G$7:$G$206,H$6,'06_Asset_Components'!$AO$7:$AO$206,$A33),SUMIFS('06_Asset_Components'!$Z$7:$Z$206,'06_Asset_Components'!$G$7:$G$206,H$6,'06_Asset_Components'!$Y$7:$Y$206,$A33)+SUMIFS('06_Asset_Components'!$AB$7:$AB$206,'06_Asset_Components'!$G$7:$G$206,H$6,'06_Asset_Components'!$AA$7:$AA$206,$A33)+SUMIFS('06_Asset_Components'!$AD$7:$AD$206,'06_Asset_Components'!$G$7:$G$206,H$6,'06_Asset_Components'!$AC$7:$AC$206,$A33)))</f>
        <v>0</v>
      </c>
      <c r="I33" s="17">
        <f>IF($B$4="Accelerated",SUMIFS('06_Asset_Components'!$AF$7:$AF$206,'06_Asset_Components'!$G$7:$G$206,I$6,'06_Asset_Components'!$AE$7:$AE$206,$A33)+SUMIFS('06_Asset_Components'!$AH$7:$AH$206,'06_Asset_Components'!$G$7:$G$206,I$6,'06_Asset_Components'!$AG$7:$AG$206,$A33)+SUMIFS('06_Asset_Components'!$AJ$7:$AJ$206,'06_Asset_Components'!$G$7:$G$206,I$6,'06_Asset_Components'!$AI$7:$AI$206,$A33),IF($B$4="Deferred",SUMIFS('06_Asset_Components'!$AL$7:$AL$206,'06_Asset_Components'!$G$7:$G$206,I$6,'06_Asset_Components'!$AK$7:$AK$206,$A33)+SUMIFS('06_Asset_Components'!$AN$7:$AN$206,'06_Asset_Components'!$G$7:$G$206,I$6,'06_Asset_Components'!$AM$7:$AM$206,$A33)+SUMIFS('06_Asset_Components'!$AP$7:$AP$206,'06_Asset_Components'!$G$7:$G$206,I$6,'06_Asset_Components'!$AO$7:$AO$206,$A33),SUMIFS('06_Asset_Components'!$Z$7:$Z$206,'06_Asset_Components'!$G$7:$G$206,I$6,'06_Asset_Components'!$Y$7:$Y$206,$A33)+SUMIFS('06_Asset_Components'!$AB$7:$AB$206,'06_Asset_Components'!$G$7:$G$206,I$6,'06_Asset_Components'!$AA$7:$AA$206,$A33)+SUMIFS('06_Asset_Components'!$AD$7:$AD$206,'06_Asset_Components'!$G$7:$G$206,I$6,'06_Asset_Components'!$AC$7:$AC$206,$A33)))</f>
        <v>0</v>
      </c>
      <c r="J33" s="17">
        <f>IF($B$4="Accelerated",SUMIFS('06_Asset_Components'!$AF$7:$AF$206,'06_Asset_Components'!$G$7:$G$206,J$6,'06_Asset_Components'!$AE$7:$AE$206,$A33)+SUMIFS('06_Asset_Components'!$AH$7:$AH$206,'06_Asset_Components'!$G$7:$G$206,J$6,'06_Asset_Components'!$AG$7:$AG$206,$A33)+SUMIFS('06_Asset_Components'!$AJ$7:$AJ$206,'06_Asset_Components'!$G$7:$G$206,J$6,'06_Asset_Components'!$AI$7:$AI$206,$A33),IF($B$4="Deferred",SUMIFS('06_Asset_Components'!$AL$7:$AL$206,'06_Asset_Components'!$G$7:$G$206,J$6,'06_Asset_Components'!$AK$7:$AK$206,$A33)+SUMIFS('06_Asset_Components'!$AN$7:$AN$206,'06_Asset_Components'!$G$7:$G$206,J$6,'06_Asset_Components'!$AM$7:$AM$206,$A33)+SUMIFS('06_Asset_Components'!$AP$7:$AP$206,'06_Asset_Components'!$G$7:$G$206,J$6,'06_Asset_Components'!$AO$7:$AO$206,$A33),SUMIFS('06_Asset_Components'!$Z$7:$Z$206,'06_Asset_Components'!$G$7:$G$206,J$6,'06_Asset_Components'!$Y$7:$Y$206,$A33)+SUMIFS('06_Asset_Components'!$AB$7:$AB$206,'06_Asset_Components'!$G$7:$G$206,J$6,'06_Asset_Components'!$AA$7:$AA$206,$A33)+SUMIFS('06_Asset_Components'!$AD$7:$AD$206,'06_Asset_Components'!$G$7:$G$206,J$6,'06_Asset_Components'!$AC$7:$AC$206,$A33)))</f>
        <v>0</v>
      </c>
      <c r="K33" s="17">
        <f>IF($B$4="Accelerated",SUMIFS('06_Asset_Components'!$AF$7:$AF$206,'06_Asset_Components'!$G$7:$G$206,K$6,'06_Asset_Components'!$AE$7:$AE$206,$A33)+SUMIFS('06_Asset_Components'!$AH$7:$AH$206,'06_Asset_Components'!$G$7:$G$206,K$6,'06_Asset_Components'!$AG$7:$AG$206,$A33)+SUMIFS('06_Asset_Components'!$AJ$7:$AJ$206,'06_Asset_Components'!$G$7:$G$206,K$6,'06_Asset_Components'!$AI$7:$AI$206,$A33),IF($B$4="Deferred",SUMIFS('06_Asset_Components'!$AL$7:$AL$206,'06_Asset_Components'!$G$7:$G$206,K$6,'06_Asset_Components'!$AK$7:$AK$206,$A33)+SUMIFS('06_Asset_Components'!$AN$7:$AN$206,'06_Asset_Components'!$G$7:$G$206,K$6,'06_Asset_Components'!$AM$7:$AM$206,$A33)+SUMIFS('06_Asset_Components'!$AP$7:$AP$206,'06_Asset_Components'!$G$7:$G$206,K$6,'06_Asset_Components'!$AO$7:$AO$206,$A33),SUMIFS('06_Asset_Components'!$Z$7:$Z$206,'06_Asset_Components'!$G$7:$G$206,K$6,'06_Asset_Components'!$Y$7:$Y$206,$A33)+SUMIFS('06_Asset_Components'!$AB$7:$AB$206,'06_Asset_Components'!$G$7:$G$206,K$6,'06_Asset_Components'!$AA$7:$AA$206,$A33)+SUMIFS('06_Asset_Components'!$AD$7:$AD$206,'06_Asset_Components'!$G$7:$G$206,K$6,'06_Asset_Components'!$AC$7:$AC$206,$A33)))</f>
        <v>0</v>
      </c>
      <c r="L33" s="17">
        <f>IF($B$4="Accelerated",SUMIFS('06_Asset_Components'!$AF$7:$AF$206,'06_Asset_Components'!$G$7:$G$206,L$6,'06_Asset_Components'!$AE$7:$AE$206,$A33)+SUMIFS('06_Asset_Components'!$AH$7:$AH$206,'06_Asset_Components'!$G$7:$G$206,L$6,'06_Asset_Components'!$AG$7:$AG$206,$A33)+SUMIFS('06_Asset_Components'!$AJ$7:$AJ$206,'06_Asset_Components'!$G$7:$G$206,L$6,'06_Asset_Components'!$AI$7:$AI$206,$A33),IF($B$4="Deferred",SUMIFS('06_Asset_Components'!$AL$7:$AL$206,'06_Asset_Components'!$G$7:$G$206,L$6,'06_Asset_Components'!$AK$7:$AK$206,$A33)+SUMIFS('06_Asset_Components'!$AN$7:$AN$206,'06_Asset_Components'!$G$7:$G$206,L$6,'06_Asset_Components'!$AM$7:$AM$206,$A33)+SUMIFS('06_Asset_Components'!$AP$7:$AP$206,'06_Asset_Components'!$G$7:$G$206,L$6,'06_Asset_Components'!$AO$7:$AO$206,$A33),SUMIFS('06_Asset_Components'!$Z$7:$Z$206,'06_Asset_Components'!$G$7:$G$206,L$6,'06_Asset_Components'!$Y$7:$Y$206,$A33)+SUMIFS('06_Asset_Components'!$AB$7:$AB$206,'06_Asset_Components'!$G$7:$G$206,L$6,'06_Asset_Components'!$AA$7:$AA$206,$A33)+SUMIFS('06_Asset_Components'!$AD$7:$AD$206,'06_Asset_Components'!$G$7:$G$206,L$6,'06_Asset_Components'!$AC$7:$AC$206,$A33)))</f>
        <v>0</v>
      </c>
      <c r="M33" s="17">
        <f>IF($B$4="Accelerated",SUMIFS('06_Asset_Components'!$AF$7:$AF$206,'06_Asset_Components'!$G$7:$G$206,M$6,'06_Asset_Components'!$AE$7:$AE$206,$A33)+SUMIFS('06_Asset_Components'!$AH$7:$AH$206,'06_Asset_Components'!$G$7:$G$206,M$6,'06_Asset_Components'!$AG$7:$AG$206,$A33)+SUMIFS('06_Asset_Components'!$AJ$7:$AJ$206,'06_Asset_Components'!$G$7:$G$206,M$6,'06_Asset_Components'!$AI$7:$AI$206,$A33),IF($B$4="Deferred",SUMIFS('06_Asset_Components'!$AL$7:$AL$206,'06_Asset_Components'!$G$7:$G$206,M$6,'06_Asset_Components'!$AK$7:$AK$206,$A33)+SUMIFS('06_Asset_Components'!$AN$7:$AN$206,'06_Asset_Components'!$G$7:$G$206,M$6,'06_Asset_Components'!$AM$7:$AM$206,$A33)+SUMIFS('06_Asset_Components'!$AP$7:$AP$206,'06_Asset_Components'!$G$7:$G$206,M$6,'06_Asset_Components'!$AO$7:$AO$206,$A33),SUMIFS('06_Asset_Components'!$Z$7:$Z$206,'06_Asset_Components'!$G$7:$G$206,M$6,'06_Asset_Components'!$Y$7:$Y$206,$A33)+SUMIFS('06_Asset_Components'!$AB$7:$AB$206,'06_Asset_Components'!$G$7:$G$206,M$6,'06_Asset_Components'!$AA$7:$AA$206,$A33)+SUMIFS('06_Asset_Components'!$AD$7:$AD$206,'06_Asset_Components'!$G$7:$G$206,M$6,'06_Asset_Components'!$AC$7:$AC$206,$A33)))</f>
        <v>0</v>
      </c>
      <c r="N33" s="17">
        <f>IF($B$4="Accelerated",SUMIFS('06_Asset_Components'!$AF$7:$AF$206,'06_Asset_Components'!$G$7:$G$206,N$6,'06_Asset_Components'!$AE$7:$AE$206,$A33)+SUMIFS('06_Asset_Components'!$AH$7:$AH$206,'06_Asset_Components'!$G$7:$G$206,N$6,'06_Asset_Components'!$AG$7:$AG$206,$A33)+SUMIFS('06_Asset_Components'!$AJ$7:$AJ$206,'06_Asset_Components'!$G$7:$G$206,N$6,'06_Asset_Components'!$AI$7:$AI$206,$A33),IF($B$4="Deferred",SUMIFS('06_Asset_Components'!$AL$7:$AL$206,'06_Asset_Components'!$G$7:$G$206,N$6,'06_Asset_Components'!$AK$7:$AK$206,$A33)+SUMIFS('06_Asset_Components'!$AN$7:$AN$206,'06_Asset_Components'!$G$7:$G$206,N$6,'06_Asset_Components'!$AM$7:$AM$206,$A33)+SUMIFS('06_Asset_Components'!$AP$7:$AP$206,'06_Asset_Components'!$G$7:$G$206,N$6,'06_Asset_Components'!$AO$7:$AO$206,$A33),SUMIFS('06_Asset_Components'!$Z$7:$Z$206,'06_Asset_Components'!$G$7:$G$206,N$6,'06_Asset_Components'!$Y$7:$Y$206,$A33)+SUMIFS('06_Asset_Components'!$AB$7:$AB$206,'06_Asset_Components'!$G$7:$G$206,N$6,'06_Asset_Components'!$AA$7:$AA$206,$A33)+SUMIFS('06_Asset_Components'!$AD$7:$AD$206,'06_Asset_Components'!$G$7:$G$206,N$6,'06_Asset_Components'!$AC$7:$AC$206,$A33)))</f>
        <v>0</v>
      </c>
      <c r="O33" s="17">
        <f>IF($B$4="Accelerated",SUMIFS('06_Asset_Components'!$AF$7:$AF$206,'06_Asset_Components'!$G$7:$G$206,O$6,'06_Asset_Components'!$AE$7:$AE$206,$A33)+SUMIFS('06_Asset_Components'!$AH$7:$AH$206,'06_Asset_Components'!$G$7:$G$206,O$6,'06_Asset_Components'!$AG$7:$AG$206,$A33)+SUMIFS('06_Asset_Components'!$AJ$7:$AJ$206,'06_Asset_Components'!$G$7:$G$206,O$6,'06_Asset_Components'!$AI$7:$AI$206,$A33),IF($B$4="Deferred",SUMIFS('06_Asset_Components'!$AL$7:$AL$206,'06_Asset_Components'!$G$7:$G$206,O$6,'06_Asset_Components'!$AK$7:$AK$206,$A33)+SUMIFS('06_Asset_Components'!$AN$7:$AN$206,'06_Asset_Components'!$G$7:$G$206,O$6,'06_Asset_Components'!$AM$7:$AM$206,$A33)+SUMIFS('06_Asset_Components'!$AP$7:$AP$206,'06_Asset_Components'!$G$7:$G$206,O$6,'06_Asset_Components'!$AO$7:$AO$206,$A33),SUMIFS('06_Asset_Components'!$Z$7:$Z$206,'06_Asset_Components'!$G$7:$G$206,O$6,'06_Asset_Components'!$Y$7:$Y$206,$A33)+SUMIFS('06_Asset_Components'!$AB$7:$AB$206,'06_Asset_Components'!$G$7:$G$206,O$6,'06_Asset_Components'!$AA$7:$AA$206,$A33)+SUMIFS('06_Asset_Components'!$AD$7:$AD$206,'06_Asset_Components'!$G$7:$G$206,O$6,'06_Asset_Components'!$AC$7:$AC$206,$A33)))</f>
        <v>0</v>
      </c>
      <c r="P33" s="17">
        <f t="shared" si="0"/>
        <v>0</v>
      </c>
      <c r="Q33" s="17">
        <f>SUM($P$7:P33)</f>
        <v>0</v>
      </c>
    </row>
    <row r="34" spans="1:17">
      <c r="A34" s="11">
        <f>'01_Setup'!B5+27</f>
        <v>2053</v>
      </c>
      <c r="B34" s="17">
        <f>IF($B$4="Accelerated",SUMIFS('06_Asset_Components'!$AF$7:$AF$206,'06_Asset_Components'!$G$7:$G$206,B$6,'06_Asset_Components'!$AE$7:$AE$206,$A34)+SUMIFS('06_Asset_Components'!$AH$7:$AH$206,'06_Asset_Components'!$G$7:$G$206,B$6,'06_Asset_Components'!$AG$7:$AG$206,$A34)+SUMIFS('06_Asset_Components'!$AJ$7:$AJ$206,'06_Asset_Components'!$G$7:$G$206,B$6,'06_Asset_Components'!$AI$7:$AI$206,$A34),IF($B$4="Deferred",SUMIFS('06_Asset_Components'!$AL$7:$AL$206,'06_Asset_Components'!$G$7:$G$206,B$6,'06_Asset_Components'!$AK$7:$AK$206,$A34)+SUMIFS('06_Asset_Components'!$AN$7:$AN$206,'06_Asset_Components'!$G$7:$G$206,B$6,'06_Asset_Components'!$AM$7:$AM$206,$A34)+SUMIFS('06_Asset_Components'!$AP$7:$AP$206,'06_Asset_Components'!$G$7:$G$206,B$6,'06_Asset_Components'!$AO$7:$AO$206,$A34),SUMIFS('06_Asset_Components'!$Z$7:$Z$206,'06_Asset_Components'!$G$7:$G$206,B$6,'06_Asset_Components'!$Y$7:$Y$206,$A34)+SUMIFS('06_Asset_Components'!$AB$7:$AB$206,'06_Asset_Components'!$G$7:$G$206,B$6,'06_Asset_Components'!$AA$7:$AA$206,$A34)+SUMIFS('06_Asset_Components'!$AD$7:$AD$206,'06_Asset_Components'!$G$7:$G$206,B$6,'06_Asset_Components'!$AC$7:$AC$206,$A34)))</f>
        <v>0</v>
      </c>
      <c r="C34" s="17">
        <f>IF($B$4="Accelerated",SUMIFS('06_Asset_Components'!$AF$7:$AF$206,'06_Asset_Components'!$G$7:$G$206,C$6,'06_Asset_Components'!$AE$7:$AE$206,$A34)+SUMIFS('06_Asset_Components'!$AH$7:$AH$206,'06_Asset_Components'!$G$7:$G$206,C$6,'06_Asset_Components'!$AG$7:$AG$206,$A34)+SUMIFS('06_Asset_Components'!$AJ$7:$AJ$206,'06_Asset_Components'!$G$7:$G$206,C$6,'06_Asset_Components'!$AI$7:$AI$206,$A34),IF($B$4="Deferred",SUMIFS('06_Asset_Components'!$AL$7:$AL$206,'06_Asset_Components'!$G$7:$G$206,C$6,'06_Asset_Components'!$AK$7:$AK$206,$A34)+SUMIFS('06_Asset_Components'!$AN$7:$AN$206,'06_Asset_Components'!$G$7:$G$206,C$6,'06_Asset_Components'!$AM$7:$AM$206,$A34)+SUMIFS('06_Asset_Components'!$AP$7:$AP$206,'06_Asset_Components'!$G$7:$G$206,C$6,'06_Asset_Components'!$AO$7:$AO$206,$A34),SUMIFS('06_Asset_Components'!$Z$7:$Z$206,'06_Asset_Components'!$G$7:$G$206,C$6,'06_Asset_Components'!$Y$7:$Y$206,$A34)+SUMIFS('06_Asset_Components'!$AB$7:$AB$206,'06_Asset_Components'!$G$7:$G$206,C$6,'06_Asset_Components'!$AA$7:$AA$206,$A34)+SUMIFS('06_Asset_Components'!$AD$7:$AD$206,'06_Asset_Components'!$G$7:$G$206,C$6,'06_Asset_Components'!$AC$7:$AC$206,$A34)))</f>
        <v>0</v>
      </c>
      <c r="D34" s="17">
        <f>IF($B$4="Accelerated",SUMIFS('06_Asset_Components'!$AF$7:$AF$206,'06_Asset_Components'!$G$7:$G$206,D$6,'06_Asset_Components'!$AE$7:$AE$206,$A34)+SUMIFS('06_Asset_Components'!$AH$7:$AH$206,'06_Asset_Components'!$G$7:$G$206,D$6,'06_Asset_Components'!$AG$7:$AG$206,$A34)+SUMIFS('06_Asset_Components'!$AJ$7:$AJ$206,'06_Asset_Components'!$G$7:$G$206,D$6,'06_Asset_Components'!$AI$7:$AI$206,$A34),IF($B$4="Deferred",SUMIFS('06_Asset_Components'!$AL$7:$AL$206,'06_Asset_Components'!$G$7:$G$206,D$6,'06_Asset_Components'!$AK$7:$AK$206,$A34)+SUMIFS('06_Asset_Components'!$AN$7:$AN$206,'06_Asset_Components'!$G$7:$G$206,D$6,'06_Asset_Components'!$AM$7:$AM$206,$A34)+SUMIFS('06_Asset_Components'!$AP$7:$AP$206,'06_Asset_Components'!$G$7:$G$206,D$6,'06_Asset_Components'!$AO$7:$AO$206,$A34),SUMIFS('06_Asset_Components'!$Z$7:$Z$206,'06_Asset_Components'!$G$7:$G$206,D$6,'06_Asset_Components'!$Y$7:$Y$206,$A34)+SUMIFS('06_Asset_Components'!$AB$7:$AB$206,'06_Asset_Components'!$G$7:$G$206,D$6,'06_Asset_Components'!$AA$7:$AA$206,$A34)+SUMIFS('06_Asset_Components'!$AD$7:$AD$206,'06_Asset_Components'!$G$7:$G$206,D$6,'06_Asset_Components'!$AC$7:$AC$206,$A34)))</f>
        <v>0</v>
      </c>
      <c r="E34" s="17">
        <f>IF($B$4="Accelerated",SUMIFS('06_Asset_Components'!$AF$7:$AF$206,'06_Asset_Components'!$G$7:$G$206,E$6,'06_Asset_Components'!$AE$7:$AE$206,$A34)+SUMIFS('06_Asset_Components'!$AH$7:$AH$206,'06_Asset_Components'!$G$7:$G$206,E$6,'06_Asset_Components'!$AG$7:$AG$206,$A34)+SUMIFS('06_Asset_Components'!$AJ$7:$AJ$206,'06_Asset_Components'!$G$7:$G$206,E$6,'06_Asset_Components'!$AI$7:$AI$206,$A34),IF($B$4="Deferred",SUMIFS('06_Asset_Components'!$AL$7:$AL$206,'06_Asset_Components'!$G$7:$G$206,E$6,'06_Asset_Components'!$AK$7:$AK$206,$A34)+SUMIFS('06_Asset_Components'!$AN$7:$AN$206,'06_Asset_Components'!$G$7:$G$206,E$6,'06_Asset_Components'!$AM$7:$AM$206,$A34)+SUMIFS('06_Asset_Components'!$AP$7:$AP$206,'06_Asset_Components'!$G$7:$G$206,E$6,'06_Asset_Components'!$AO$7:$AO$206,$A34),SUMIFS('06_Asset_Components'!$Z$7:$Z$206,'06_Asset_Components'!$G$7:$G$206,E$6,'06_Asset_Components'!$Y$7:$Y$206,$A34)+SUMIFS('06_Asset_Components'!$AB$7:$AB$206,'06_Asset_Components'!$G$7:$G$206,E$6,'06_Asset_Components'!$AA$7:$AA$206,$A34)+SUMIFS('06_Asset_Components'!$AD$7:$AD$206,'06_Asset_Components'!$G$7:$G$206,E$6,'06_Asset_Components'!$AC$7:$AC$206,$A34)))</f>
        <v>0</v>
      </c>
      <c r="F34" s="17">
        <f>IF($B$4="Accelerated",SUMIFS('06_Asset_Components'!$AF$7:$AF$206,'06_Asset_Components'!$G$7:$G$206,F$6,'06_Asset_Components'!$AE$7:$AE$206,$A34)+SUMIFS('06_Asset_Components'!$AH$7:$AH$206,'06_Asset_Components'!$G$7:$G$206,F$6,'06_Asset_Components'!$AG$7:$AG$206,$A34)+SUMIFS('06_Asset_Components'!$AJ$7:$AJ$206,'06_Asset_Components'!$G$7:$G$206,F$6,'06_Asset_Components'!$AI$7:$AI$206,$A34),IF($B$4="Deferred",SUMIFS('06_Asset_Components'!$AL$7:$AL$206,'06_Asset_Components'!$G$7:$G$206,F$6,'06_Asset_Components'!$AK$7:$AK$206,$A34)+SUMIFS('06_Asset_Components'!$AN$7:$AN$206,'06_Asset_Components'!$G$7:$G$206,F$6,'06_Asset_Components'!$AM$7:$AM$206,$A34)+SUMIFS('06_Asset_Components'!$AP$7:$AP$206,'06_Asset_Components'!$G$7:$G$206,F$6,'06_Asset_Components'!$AO$7:$AO$206,$A34),SUMIFS('06_Asset_Components'!$Z$7:$Z$206,'06_Asset_Components'!$G$7:$G$206,F$6,'06_Asset_Components'!$Y$7:$Y$206,$A34)+SUMIFS('06_Asset_Components'!$AB$7:$AB$206,'06_Asset_Components'!$G$7:$G$206,F$6,'06_Asset_Components'!$AA$7:$AA$206,$A34)+SUMIFS('06_Asset_Components'!$AD$7:$AD$206,'06_Asset_Components'!$G$7:$G$206,F$6,'06_Asset_Components'!$AC$7:$AC$206,$A34)))</f>
        <v>0</v>
      </c>
      <c r="G34" s="17">
        <f>IF($B$4="Accelerated",SUMIFS('06_Asset_Components'!$AF$7:$AF$206,'06_Asset_Components'!$G$7:$G$206,G$6,'06_Asset_Components'!$AE$7:$AE$206,$A34)+SUMIFS('06_Asset_Components'!$AH$7:$AH$206,'06_Asset_Components'!$G$7:$G$206,G$6,'06_Asset_Components'!$AG$7:$AG$206,$A34)+SUMIFS('06_Asset_Components'!$AJ$7:$AJ$206,'06_Asset_Components'!$G$7:$G$206,G$6,'06_Asset_Components'!$AI$7:$AI$206,$A34),IF($B$4="Deferred",SUMIFS('06_Asset_Components'!$AL$7:$AL$206,'06_Asset_Components'!$G$7:$G$206,G$6,'06_Asset_Components'!$AK$7:$AK$206,$A34)+SUMIFS('06_Asset_Components'!$AN$7:$AN$206,'06_Asset_Components'!$G$7:$G$206,G$6,'06_Asset_Components'!$AM$7:$AM$206,$A34)+SUMIFS('06_Asset_Components'!$AP$7:$AP$206,'06_Asset_Components'!$G$7:$G$206,G$6,'06_Asset_Components'!$AO$7:$AO$206,$A34),SUMIFS('06_Asset_Components'!$Z$7:$Z$206,'06_Asset_Components'!$G$7:$G$206,G$6,'06_Asset_Components'!$Y$7:$Y$206,$A34)+SUMIFS('06_Asset_Components'!$AB$7:$AB$206,'06_Asset_Components'!$G$7:$G$206,G$6,'06_Asset_Components'!$AA$7:$AA$206,$A34)+SUMIFS('06_Asset_Components'!$AD$7:$AD$206,'06_Asset_Components'!$G$7:$G$206,G$6,'06_Asset_Components'!$AC$7:$AC$206,$A34)))</f>
        <v>0</v>
      </c>
      <c r="H34" s="17">
        <f>IF($B$4="Accelerated",SUMIFS('06_Asset_Components'!$AF$7:$AF$206,'06_Asset_Components'!$G$7:$G$206,H$6,'06_Asset_Components'!$AE$7:$AE$206,$A34)+SUMIFS('06_Asset_Components'!$AH$7:$AH$206,'06_Asset_Components'!$G$7:$G$206,H$6,'06_Asset_Components'!$AG$7:$AG$206,$A34)+SUMIFS('06_Asset_Components'!$AJ$7:$AJ$206,'06_Asset_Components'!$G$7:$G$206,H$6,'06_Asset_Components'!$AI$7:$AI$206,$A34),IF($B$4="Deferred",SUMIFS('06_Asset_Components'!$AL$7:$AL$206,'06_Asset_Components'!$G$7:$G$206,H$6,'06_Asset_Components'!$AK$7:$AK$206,$A34)+SUMIFS('06_Asset_Components'!$AN$7:$AN$206,'06_Asset_Components'!$G$7:$G$206,H$6,'06_Asset_Components'!$AM$7:$AM$206,$A34)+SUMIFS('06_Asset_Components'!$AP$7:$AP$206,'06_Asset_Components'!$G$7:$G$206,H$6,'06_Asset_Components'!$AO$7:$AO$206,$A34),SUMIFS('06_Asset_Components'!$Z$7:$Z$206,'06_Asset_Components'!$G$7:$G$206,H$6,'06_Asset_Components'!$Y$7:$Y$206,$A34)+SUMIFS('06_Asset_Components'!$AB$7:$AB$206,'06_Asset_Components'!$G$7:$G$206,H$6,'06_Asset_Components'!$AA$7:$AA$206,$A34)+SUMIFS('06_Asset_Components'!$AD$7:$AD$206,'06_Asset_Components'!$G$7:$G$206,H$6,'06_Asset_Components'!$AC$7:$AC$206,$A34)))</f>
        <v>0</v>
      </c>
      <c r="I34" s="17">
        <f>IF($B$4="Accelerated",SUMIFS('06_Asset_Components'!$AF$7:$AF$206,'06_Asset_Components'!$G$7:$G$206,I$6,'06_Asset_Components'!$AE$7:$AE$206,$A34)+SUMIFS('06_Asset_Components'!$AH$7:$AH$206,'06_Asset_Components'!$G$7:$G$206,I$6,'06_Asset_Components'!$AG$7:$AG$206,$A34)+SUMIFS('06_Asset_Components'!$AJ$7:$AJ$206,'06_Asset_Components'!$G$7:$G$206,I$6,'06_Asset_Components'!$AI$7:$AI$206,$A34),IF($B$4="Deferred",SUMIFS('06_Asset_Components'!$AL$7:$AL$206,'06_Asset_Components'!$G$7:$G$206,I$6,'06_Asset_Components'!$AK$7:$AK$206,$A34)+SUMIFS('06_Asset_Components'!$AN$7:$AN$206,'06_Asset_Components'!$G$7:$G$206,I$6,'06_Asset_Components'!$AM$7:$AM$206,$A34)+SUMIFS('06_Asset_Components'!$AP$7:$AP$206,'06_Asset_Components'!$G$7:$G$206,I$6,'06_Asset_Components'!$AO$7:$AO$206,$A34),SUMIFS('06_Asset_Components'!$Z$7:$Z$206,'06_Asset_Components'!$G$7:$G$206,I$6,'06_Asset_Components'!$Y$7:$Y$206,$A34)+SUMIFS('06_Asset_Components'!$AB$7:$AB$206,'06_Asset_Components'!$G$7:$G$206,I$6,'06_Asset_Components'!$AA$7:$AA$206,$A34)+SUMIFS('06_Asset_Components'!$AD$7:$AD$206,'06_Asset_Components'!$G$7:$G$206,I$6,'06_Asset_Components'!$AC$7:$AC$206,$A34)))</f>
        <v>0</v>
      </c>
      <c r="J34" s="17">
        <f>IF($B$4="Accelerated",SUMIFS('06_Asset_Components'!$AF$7:$AF$206,'06_Asset_Components'!$G$7:$G$206,J$6,'06_Asset_Components'!$AE$7:$AE$206,$A34)+SUMIFS('06_Asset_Components'!$AH$7:$AH$206,'06_Asset_Components'!$G$7:$G$206,J$6,'06_Asset_Components'!$AG$7:$AG$206,$A34)+SUMIFS('06_Asset_Components'!$AJ$7:$AJ$206,'06_Asset_Components'!$G$7:$G$206,J$6,'06_Asset_Components'!$AI$7:$AI$206,$A34),IF($B$4="Deferred",SUMIFS('06_Asset_Components'!$AL$7:$AL$206,'06_Asset_Components'!$G$7:$G$206,J$6,'06_Asset_Components'!$AK$7:$AK$206,$A34)+SUMIFS('06_Asset_Components'!$AN$7:$AN$206,'06_Asset_Components'!$G$7:$G$206,J$6,'06_Asset_Components'!$AM$7:$AM$206,$A34)+SUMIFS('06_Asset_Components'!$AP$7:$AP$206,'06_Asset_Components'!$G$7:$G$206,J$6,'06_Asset_Components'!$AO$7:$AO$206,$A34),SUMIFS('06_Asset_Components'!$Z$7:$Z$206,'06_Asset_Components'!$G$7:$G$206,J$6,'06_Asset_Components'!$Y$7:$Y$206,$A34)+SUMIFS('06_Asset_Components'!$AB$7:$AB$206,'06_Asset_Components'!$G$7:$G$206,J$6,'06_Asset_Components'!$AA$7:$AA$206,$A34)+SUMIFS('06_Asset_Components'!$AD$7:$AD$206,'06_Asset_Components'!$G$7:$G$206,J$6,'06_Asset_Components'!$AC$7:$AC$206,$A34)))</f>
        <v>0</v>
      </c>
      <c r="K34" s="17">
        <f>IF($B$4="Accelerated",SUMIFS('06_Asset_Components'!$AF$7:$AF$206,'06_Asset_Components'!$G$7:$G$206,K$6,'06_Asset_Components'!$AE$7:$AE$206,$A34)+SUMIFS('06_Asset_Components'!$AH$7:$AH$206,'06_Asset_Components'!$G$7:$G$206,K$6,'06_Asset_Components'!$AG$7:$AG$206,$A34)+SUMIFS('06_Asset_Components'!$AJ$7:$AJ$206,'06_Asset_Components'!$G$7:$G$206,K$6,'06_Asset_Components'!$AI$7:$AI$206,$A34),IF($B$4="Deferred",SUMIFS('06_Asset_Components'!$AL$7:$AL$206,'06_Asset_Components'!$G$7:$G$206,K$6,'06_Asset_Components'!$AK$7:$AK$206,$A34)+SUMIFS('06_Asset_Components'!$AN$7:$AN$206,'06_Asset_Components'!$G$7:$G$206,K$6,'06_Asset_Components'!$AM$7:$AM$206,$A34)+SUMIFS('06_Asset_Components'!$AP$7:$AP$206,'06_Asset_Components'!$G$7:$G$206,K$6,'06_Asset_Components'!$AO$7:$AO$206,$A34),SUMIFS('06_Asset_Components'!$Z$7:$Z$206,'06_Asset_Components'!$G$7:$G$206,K$6,'06_Asset_Components'!$Y$7:$Y$206,$A34)+SUMIFS('06_Asset_Components'!$AB$7:$AB$206,'06_Asset_Components'!$G$7:$G$206,K$6,'06_Asset_Components'!$AA$7:$AA$206,$A34)+SUMIFS('06_Asset_Components'!$AD$7:$AD$206,'06_Asset_Components'!$G$7:$G$206,K$6,'06_Asset_Components'!$AC$7:$AC$206,$A34)))</f>
        <v>0</v>
      </c>
      <c r="L34" s="17">
        <f>IF($B$4="Accelerated",SUMIFS('06_Asset_Components'!$AF$7:$AF$206,'06_Asset_Components'!$G$7:$G$206,L$6,'06_Asset_Components'!$AE$7:$AE$206,$A34)+SUMIFS('06_Asset_Components'!$AH$7:$AH$206,'06_Asset_Components'!$G$7:$G$206,L$6,'06_Asset_Components'!$AG$7:$AG$206,$A34)+SUMIFS('06_Asset_Components'!$AJ$7:$AJ$206,'06_Asset_Components'!$G$7:$G$206,L$6,'06_Asset_Components'!$AI$7:$AI$206,$A34),IF($B$4="Deferred",SUMIFS('06_Asset_Components'!$AL$7:$AL$206,'06_Asset_Components'!$G$7:$G$206,L$6,'06_Asset_Components'!$AK$7:$AK$206,$A34)+SUMIFS('06_Asset_Components'!$AN$7:$AN$206,'06_Asset_Components'!$G$7:$G$206,L$6,'06_Asset_Components'!$AM$7:$AM$206,$A34)+SUMIFS('06_Asset_Components'!$AP$7:$AP$206,'06_Asset_Components'!$G$7:$G$206,L$6,'06_Asset_Components'!$AO$7:$AO$206,$A34),SUMIFS('06_Asset_Components'!$Z$7:$Z$206,'06_Asset_Components'!$G$7:$G$206,L$6,'06_Asset_Components'!$Y$7:$Y$206,$A34)+SUMIFS('06_Asset_Components'!$AB$7:$AB$206,'06_Asset_Components'!$G$7:$G$206,L$6,'06_Asset_Components'!$AA$7:$AA$206,$A34)+SUMIFS('06_Asset_Components'!$AD$7:$AD$206,'06_Asset_Components'!$G$7:$G$206,L$6,'06_Asset_Components'!$AC$7:$AC$206,$A34)))</f>
        <v>0</v>
      </c>
      <c r="M34" s="17">
        <f>IF($B$4="Accelerated",SUMIFS('06_Asset_Components'!$AF$7:$AF$206,'06_Asset_Components'!$G$7:$G$206,M$6,'06_Asset_Components'!$AE$7:$AE$206,$A34)+SUMIFS('06_Asset_Components'!$AH$7:$AH$206,'06_Asset_Components'!$G$7:$G$206,M$6,'06_Asset_Components'!$AG$7:$AG$206,$A34)+SUMIFS('06_Asset_Components'!$AJ$7:$AJ$206,'06_Asset_Components'!$G$7:$G$206,M$6,'06_Asset_Components'!$AI$7:$AI$206,$A34),IF($B$4="Deferred",SUMIFS('06_Asset_Components'!$AL$7:$AL$206,'06_Asset_Components'!$G$7:$G$206,M$6,'06_Asset_Components'!$AK$7:$AK$206,$A34)+SUMIFS('06_Asset_Components'!$AN$7:$AN$206,'06_Asset_Components'!$G$7:$G$206,M$6,'06_Asset_Components'!$AM$7:$AM$206,$A34)+SUMIFS('06_Asset_Components'!$AP$7:$AP$206,'06_Asset_Components'!$G$7:$G$206,M$6,'06_Asset_Components'!$AO$7:$AO$206,$A34),SUMIFS('06_Asset_Components'!$Z$7:$Z$206,'06_Asset_Components'!$G$7:$G$206,M$6,'06_Asset_Components'!$Y$7:$Y$206,$A34)+SUMIFS('06_Asset_Components'!$AB$7:$AB$206,'06_Asset_Components'!$G$7:$G$206,M$6,'06_Asset_Components'!$AA$7:$AA$206,$A34)+SUMIFS('06_Asset_Components'!$AD$7:$AD$206,'06_Asset_Components'!$G$7:$G$206,M$6,'06_Asset_Components'!$AC$7:$AC$206,$A34)))</f>
        <v>0</v>
      </c>
      <c r="N34" s="17">
        <f>IF($B$4="Accelerated",SUMIFS('06_Asset_Components'!$AF$7:$AF$206,'06_Asset_Components'!$G$7:$G$206,N$6,'06_Asset_Components'!$AE$7:$AE$206,$A34)+SUMIFS('06_Asset_Components'!$AH$7:$AH$206,'06_Asset_Components'!$G$7:$G$206,N$6,'06_Asset_Components'!$AG$7:$AG$206,$A34)+SUMIFS('06_Asset_Components'!$AJ$7:$AJ$206,'06_Asset_Components'!$G$7:$G$206,N$6,'06_Asset_Components'!$AI$7:$AI$206,$A34),IF($B$4="Deferred",SUMIFS('06_Asset_Components'!$AL$7:$AL$206,'06_Asset_Components'!$G$7:$G$206,N$6,'06_Asset_Components'!$AK$7:$AK$206,$A34)+SUMIFS('06_Asset_Components'!$AN$7:$AN$206,'06_Asset_Components'!$G$7:$G$206,N$6,'06_Asset_Components'!$AM$7:$AM$206,$A34)+SUMIFS('06_Asset_Components'!$AP$7:$AP$206,'06_Asset_Components'!$G$7:$G$206,N$6,'06_Asset_Components'!$AO$7:$AO$206,$A34),SUMIFS('06_Asset_Components'!$Z$7:$Z$206,'06_Asset_Components'!$G$7:$G$206,N$6,'06_Asset_Components'!$Y$7:$Y$206,$A34)+SUMIFS('06_Asset_Components'!$AB$7:$AB$206,'06_Asset_Components'!$G$7:$G$206,N$6,'06_Asset_Components'!$AA$7:$AA$206,$A34)+SUMIFS('06_Asset_Components'!$AD$7:$AD$206,'06_Asset_Components'!$G$7:$G$206,N$6,'06_Asset_Components'!$AC$7:$AC$206,$A34)))</f>
        <v>0</v>
      </c>
      <c r="O34" s="17">
        <f>IF($B$4="Accelerated",SUMIFS('06_Asset_Components'!$AF$7:$AF$206,'06_Asset_Components'!$G$7:$G$206,O$6,'06_Asset_Components'!$AE$7:$AE$206,$A34)+SUMIFS('06_Asset_Components'!$AH$7:$AH$206,'06_Asset_Components'!$G$7:$G$206,O$6,'06_Asset_Components'!$AG$7:$AG$206,$A34)+SUMIFS('06_Asset_Components'!$AJ$7:$AJ$206,'06_Asset_Components'!$G$7:$G$206,O$6,'06_Asset_Components'!$AI$7:$AI$206,$A34),IF($B$4="Deferred",SUMIFS('06_Asset_Components'!$AL$7:$AL$206,'06_Asset_Components'!$G$7:$G$206,O$6,'06_Asset_Components'!$AK$7:$AK$206,$A34)+SUMIFS('06_Asset_Components'!$AN$7:$AN$206,'06_Asset_Components'!$G$7:$G$206,O$6,'06_Asset_Components'!$AM$7:$AM$206,$A34)+SUMIFS('06_Asset_Components'!$AP$7:$AP$206,'06_Asset_Components'!$G$7:$G$206,O$6,'06_Asset_Components'!$AO$7:$AO$206,$A34),SUMIFS('06_Asset_Components'!$Z$7:$Z$206,'06_Asset_Components'!$G$7:$G$206,O$6,'06_Asset_Components'!$Y$7:$Y$206,$A34)+SUMIFS('06_Asset_Components'!$AB$7:$AB$206,'06_Asset_Components'!$G$7:$G$206,O$6,'06_Asset_Components'!$AA$7:$AA$206,$A34)+SUMIFS('06_Asset_Components'!$AD$7:$AD$206,'06_Asset_Components'!$G$7:$G$206,O$6,'06_Asset_Components'!$AC$7:$AC$206,$A34)))</f>
        <v>0</v>
      </c>
      <c r="P34" s="17">
        <f t="shared" si="0"/>
        <v>0</v>
      </c>
      <c r="Q34" s="17">
        <f>SUM($P$7:P34)</f>
        <v>0</v>
      </c>
    </row>
    <row r="35" spans="1:17">
      <c r="A35" s="11">
        <f>'01_Setup'!B5+28</f>
        <v>2054</v>
      </c>
      <c r="B35" s="17">
        <f>IF($B$4="Accelerated",SUMIFS('06_Asset_Components'!$AF$7:$AF$206,'06_Asset_Components'!$G$7:$G$206,B$6,'06_Asset_Components'!$AE$7:$AE$206,$A35)+SUMIFS('06_Asset_Components'!$AH$7:$AH$206,'06_Asset_Components'!$G$7:$G$206,B$6,'06_Asset_Components'!$AG$7:$AG$206,$A35)+SUMIFS('06_Asset_Components'!$AJ$7:$AJ$206,'06_Asset_Components'!$G$7:$G$206,B$6,'06_Asset_Components'!$AI$7:$AI$206,$A35),IF($B$4="Deferred",SUMIFS('06_Asset_Components'!$AL$7:$AL$206,'06_Asset_Components'!$G$7:$G$206,B$6,'06_Asset_Components'!$AK$7:$AK$206,$A35)+SUMIFS('06_Asset_Components'!$AN$7:$AN$206,'06_Asset_Components'!$G$7:$G$206,B$6,'06_Asset_Components'!$AM$7:$AM$206,$A35)+SUMIFS('06_Asset_Components'!$AP$7:$AP$206,'06_Asset_Components'!$G$7:$G$206,B$6,'06_Asset_Components'!$AO$7:$AO$206,$A35),SUMIFS('06_Asset_Components'!$Z$7:$Z$206,'06_Asset_Components'!$G$7:$G$206,B$6,'06_Asset_Components'!$Y$7:$Y$206,$A35)+SUMIFS('06_Asset_Components'!$AB$7:$AB$206,'06_Asset_Components'!$G$7:$G$206,B$6,'06_Asset_Components'!$AA$7:$AA$206,$A35)+SUMIFS('06_Asset_Components'!$AD$7:$AD$206,'06_Asset_Components'!$G$7:$G$206,B$6,'06_Asset_Components'!$AC$7:$AC$206,$A35)))</f>
        <v>0</v>
      </c>
      <c r="C35" s="17">
        <f>IF($B$4="Accelerated",SUMIFS('06_Asset_Components'!$AF$7:$AF$206,'06_Asset_Components'!$G$7:$G$206,C$6,'06_Asset_Components'!$AE$7:$AE$206,$A35)+SUMIFS('06_Asset_Components'!$AH$7:$AH$206,'06_Asset_Components'!$G$7:$G$206,C$6,'06_Asset_Components'!$AG$7:$AG$206,$A35)+SUMIFS('06_Asset_Components'!$AJ$7:$AJ$206,'06_Asset_Components'!$G$7:$G$206,C$6,'06_Asset_Components'!$AI$7:$AI$206,$A35),IF($B$4="Deferred",SUMIFS('06_Asset_Components'!$AL$7:$AL$206,'06_Asset_Components'!$G$7:$G$206,C$6,'06_Asset_Components'!$AK$7:$AK$206,$A35)+SUMIFS('06_Asset_Components'!$AN$7:$AN$206,'06_Asset_Components'!$G$7:$G$206,C$6,'06_Asset_Components'!$AM$7:$AM$206,$A35)+SUMIFS('06_Asset_Components'!$AP$7:$AP$206,'06_Asset_Components'!$G$7:$G$206,C$6,'06_Asset_Components'!$AO$7:$AO$206,$A35),SUMIFS('06_Asset_Components'!$Z$7:$Z$206,'06_Asset_Components'!$G$7:$G$206,C$6,'06_Asset_Components'!$Y$7:$Y$206,$A35)+SUMIFS('06_Asset_Components'!$AB$7:$AB$206,'06_Asset_Components'!$G$7:$G$206,C$6,'06_Asset_Components'!$AA$7:$AA$206,$A35)+SUMIFS('06_Asset_Components'!$AD$7:$AD$206,'06_Asset_Components'!$G$7:$G$206,C$6,'06_Asset_Components'!$AC$7:$AC$206,$A35)))</f>
        <v>0</v>
      </c>
      <c r="D35" s="17">
        <f>IF($B$4="Accelerated",SUMIFS('06_Asset_Components'!$AF$7:$AF$206,'06_Asset_Components'!$G$7:$G$206,D$6,'06_Asset_Components'!$AE$7:$AE$206,$A35)+SUMIFS('06_Asset_Components'!$AH$7:$AH$206,'06_Asset_Components'!$G$7:$G$206,D$6,'06_Asset_Components'!$AG$7:$AG$206,$A35)+SUMIFS('06_Asset_Components'!$AJ$7:$AJ$206,'06_Asset_Components'!$G$7:$G$206,D$6,'06_Asset_Components'!$AI$7:$AI$206,$A35),IF($B$4="Deferred",SUMIFS('06_Asset_Components'!$AL$7:$AL$206,'06_Asset_Components'!$G$7:$G$206,D$6,'06_Asset_Components'!$AK$7:$AK$206,$A35)+SUMIFS('06_Asset_Components'!$AN$7:$AN$206,'06_Asset_Components'!$G$7:$G$206,D$6,'06_Asset_Components'!$AM$7:$AM$206,$A35)+SUMIFS('06_Asset_Components'!$AP$7:$AP$206,'06_Asset_Components'!$G$7:$G$206,D$6,'06_Asset_Components'!$AO$7:$AO$206,$A35),SUMIFS('06_Asset_Components'!$Z$7:$Z$206,'06_Asset_Components'!$G$7:$G$206,D$6,'06_Asset_Components'!$Y$7:$Y$206,$A35)+SUMIFS('06_Asset_Components'!$AB$7:$AB$206,'06_Asset_Components'!$G$7:$G$206,D$6,'06_Asset_Components'!$AA$7:$AA$206,$A35)+SUMIFS('06_Asset_Components'!$AD$7:$AD$206,'06_Asset_Components'!$G$7:$G$206,D$6,'06_Asset_Components'!$AC$7:$AC$206,$A35)))</f>
        <v>0</v>
      </c>
      <c r="E35" s="17">
        <f>IF($B$4="Accelerated",SUMIFS('06_Asset_Components'!$AF$7:$AF$206,'06_Asset_Components'!$G$7:$G$206,E$6,'06_Asset_Components'!$AE$7:$AE$206,$A35)+SUMIFS('06_Asset_Components'!$AH$7:$AH$206,'06_Asset_Components'!$G$7:$G$206,E$6,'06_Asset_Components'!$AG$7:$AG$206,$A35)+SUMIFS('06_Asset_Components'!$AJ$7:$AJ$206,'06_Asset_Components'!$G$7:$G$206,E$6,'06_Asset_Components'!$AI$7:$AI$206,$A35),IF($B$4="Deferred",SUMIFS('06_Asset_Components'!$AL$7:$AL$206,'06_Asset_Components'!$G$7:$G$206,E$6,'06_Asset_Components'!$AK$7:$AK$206,$A35)+SUMIFS('06_Asset_Components'!$AN$7:$AN$206,'06_Asset_Components'!$G$7:$G$206,E$6,'06_Asset_Components'!$AM$7:$AM$206,$A35)+SUMIFS('06_Asset_Components'!$AP$7:$AP$206,'06_Asset_Components'!$G$7:$G$206,E$6,'06_Asset_Components'!$AO$7:$AO$206,$A35),SUMIFS('06_Asset_Components'!$Z$7:$Z$206,'06_Asset_Components'!$G$7:$G$206,E$6,'06_Asset_Components'!$Y$7:$Y$206,$A35)+SUMIFS('06_Asset_Components'!$AB$7:$AB$206,'06_Asset_Components'!$G$7:$G$206,E$6,'06_Asset_Components'!$AA$7:$AA$206,$A35)+SUMIFS('06_Asset_Components'!$AD$7:$AD$206,'06_Asset_Components'!$G$7:$G$206,E$6,'06_Asset_Components'!$AC$7:$AC$206,$A35)))</f>
        <v>0</v>
      </c>
      <c r="F35" s="17">
        <f>IF($B$4="Accelerated",SUMIFS('06_Asset_Components'!$AF$7:$AF$206,'06_Asset_Components'!$G$7:$G$206,F$6,'06_Asset_Components'!$AE$7:$AE$206,$A35)+SUMIFS('06_Asset_Components'!$AH$7:$AH$206,'06_Asset_Components'!$G$7:$G$206,F$6,'06_Asset_Components'!$AG$7:$AG$206,$A35)+SUMIFS('06_Asset_Components'!$AJ$7:$AJ$206,'06_Asset_Components'!$G$7:$G$206,F$6,'06_Asset_Components'!$AI$7:$AI$206,$A35),IF($B$4="Deferred",SUMIFS('06_Asset_Components'!$AL$7:$AL$206,'06_Asset_Components'!$G$7:$G$206,F$6,'06_Asset_Components'!$AK$7:$AK$206,$A35)+SUMIFS('06_Asset_Components'!$AN$7:$AN$206,'06_Asset_Components'!$G$7:$G$206,F$6,'06_Asset_Components'!$AM$7:$AM$206,$A35)+SUMIFS('06_Asset_Components'!$AP$7:$AP$206,'06_Asset_Components'!$G$7:$G$206,F$6,'06_Asset_Components'!$AO$7:$AO$206,$A35),SUMIFS('06_Asset_Components'!$Z$7:$Z$206,'06_Asset_Components'!$G$7:$G$206,F$6,'06_Asset_Components'!$Y$7:$Y$206,$A35)+SUMIFS('06_Asset_Components'!$AB$7:$AB$206,'06_Asset_Components'!$G$7:$G$206,F$6,'06_Asset_Components'!$AA$7:$AA$206,$A35)+SUMIFS('06_Asset_Components'!$AD$7:$AD$206,'06_Asset_Components'!$G$7:$G$206,F$6,'06_Asset_Components'!$AC$7:$AC$206,$A35)))</f>
        <v>0</v>
      </c>
      <c r="G35" s="17">
        <f>IF($B$4="Accelerated",SUMIFS('06_Asset_Components'!$AF$7:$AF$206,'06_Asset_Components'!$G$7:$G$206,G$6,'06_Asset_Components'!$AE$7:$AE$206,$A35)+SUMIFS('06_Asset_Components'!$AH$7:$AH$206,'06_Asset_Components'!$G$7:$G$206,G$6,'06_Asset_Components'!$AG$7:$AG$206,$A35)+SUMIFS('06_Asset_Components'!$AJ$7:$AJ$206,'06_Asset_Components'!$G$7:$G$206,G$6,'06_Asset_Components'!$AI$7:$AI$206,$A35),IF($B$4="Deferred",SUMIFS('06_Asset_Components'!$AL$7:$AL$206,'06_Asset_Components'!$G$7:$G$206,G$6,'06_Asset_Components'!$AK$7:$AK$206,$A35)+SUMIFS('06_Asset_Components'!$AN$7:$AN$206,'06_Asset_Components'!$G$7:$G$206,G$6,'06_Asset_Components'!$AM$7:$AM$206,$A35)+SUMIFS('06_Asset_Components'!$AP$7:$AP$206,'06_Asset_Components'!$G$7:$G$206,G$6,'06_Asset_Components'!$AO$7:$AO$206,$A35),SUMIFS('06_Asset_Components'!$Z$7:$Z$206,'06_Asset_Components'!$G$7:$G$206,G$6,'06_Asset_Components'!$Y$7:$Y$206,$A35)+SUMIFS('06_Asset_Components'!$AB$7:$AB$206,'06_Asset_Components'!$G$7:$G$206,G$6,'06_Asset_Components'!$AA$7:$AA$206,$A35)+SUMIFS('06_Asset_Components'!$AD$7:$AD$206,'06_Asset_Components'!$G$7:$G$206,G$6,'06_Asset_Components'!$AC$7:$AC$206,$A35)))</f>
        <v>0</v>
      </c>
      <c r="H35" s="17">
        <f>IF($B$4="Accelerated",SUMIFS('06_Asset_Components'!$AF$7:$AF$206,'06_Asset_Components'!$G$7:$G$206,H$6,'06_Asset_Components'!$AE$7:$AE$206,$A35)+SUMIFS('06_Asset_Components'!$AH$7:$AH$206,'06_Asset_Components'!$G$7:$G$206,H$6,'06_Asset_Components'!$AG$7:$AG$206,$A35)+SUMIFS('06_Asset_Components'!$AJ$7:$AJ$206,'06_Asset_Components'!$G$7:$G$206,H$6,'06_Asset_Components'!$AI$7:$AI$206,$A35),IF($B$4="Deferred",SUMIFS('06_Asset_Components'!$AL$7:$AL$206,'06_Asset_Components'!$G$7:$G$206,H$6,'06_Asset_Components'!$AK$7:$AK$206,$A35)+SUMIFS('06_Asset_Components'!$AN$7:$AN$206,'06_Asset_Components'!$G$7:$G$206,H$6,'06_Asset_Components'!$AM$7:$AM$206,$A35)+SUMIFS('06_Asset_Components'!$AP$7:$AP$206,'06_Asset_Components'!$G$7:$G$206,H$6,'06_Asset_Components'!$AO$7:$AO$206,$A35),SUMIFS('06_Asset_Components'!$Z$7:$Z$206,'06_Asset_Components'!$G$7:$G$206,H$6,'06_Asset_Components'!$Y$7:$Y$206,$A35)+SUMIFS('06_Asset_Components'!$AB$7:$AB$206,'06_Asset_Components'!$G$7:$G$206,H$6,'06_Asset_Components'!$AA$7:$AA$206,$A35)+SUMIFS('06_Asset_Components'!$AD$7:$AD$206,'06_Asset_Components'!$G$7:$G$206,H$6,'06_Asset_Components'!$AC$7:$AC$206,$A35)))</f>
        <v>0</v>
      </c>
      <c r="I35" s="17">
        <f>IF($B$4="Accelerated",SUMIFS('06_Asset_Components'!$AF$7:$AF$206,'06_Asset_Components'!$G$7:$G$206,I$6,'06_Asset_Components'!$AE$7:$AE$206,$A35)+SUMIFS('06_Asset_Components'!$AH$7:$AH$206,'06_Asset_Components'!$G$7:$G$206,I$6,'06_Asset_Components'!$AG$7:$AG$206,$A35)+SUMIFS('06_Asset_Components'!$AJ$7:$AJ$206,'06_Asset_Components'!$G$7:$G$206,I$6,'06_Asset_Components'!$AI$7:$AI$206,$A35),IF($B$4="Deferred",SUMIFS('06_Asset_Components'!$AL$7:$AL$206,'06_Asset_Components'!$G$7:$G$206,I$6,'06_Asset_Components'!$AK$7:$AK$206,$A35)+SUMIFS('06_Asset_Components'!$AN$7:$AN$206,'06_Asset_Components'!$G$7:$G$206,I$6,'06_Asset_Components'!$AM$7:$AM$206,$A35)+SUMIFS('06_Asset_Components'!$AP$7:$AP$206,'06_Asset_Components'!$G$7:$G$206,I$6,'06_Asset_Components'!$AO$7:$AO$206,$A35),SUMIFS('06_Asset_Components'!$Z$7:$Z$206,'06_Asset_Components'!$G$7:$G$206,I$6,'06_Asset_Components'!$Y$7:$Y$206,$A35)+SUMIFS('06_Asset_Components'!$AB$7:$AB$206,'06_Asset_Components'!$G$7:$G$206,I$6,'06_Asset_Components'!$AA$7:$AA$206,$A35)+SUMIFS('06_Asset_Components'!$AD$7:$AD$206,'06_Asset_Components'!$G$7:$G$206,I$6,'06_Asset_Components'!$AC$7:$AC$206,$A35)))</f>
        <v>0</v>
      </c>
      <c r="J35" s="17">
        <f>IF($B$4="Accelerated",SUMIFS('06_Asset_Components'!$AF$7:$AF$206,'06_Asset_Components'!$G$7:$G$206,J$6,'06_Asset_Components'!$AE$7:$AE$206,$A35)+SUMIFS('06_Asset_Components'!$AH$7:$AH$206,'06_Asset_Components'!$G$7:$G$206,J$6,'06_Asset_Components'!$AG$7:$AG$206,$A35)+SUMIFS('06_Asset_Components'!$AJ$7:$AJ$206,'06_Asset_Components'!$G$7:$G$206,J$6,'06_Asset_Components'!$AI$7:$AI$206,$A35),IF($B$4="Deferred",SUMIFS('06_Asset_Components'!$AL$7:$AL$206,'06_Asset_Components'!$G$7:$G$206,J$6,'06_Asset_Components'!$AK$7:$AK$206,$A35)+SUMIFS('06_Asset_Components'!$AN$7:$AN$206,'06_Asset_Components'!$G$7:$G$206,J$6,'06_Asset_Components'!$AM$7:$AM$206,$A35)+SUMIFS('06_Asset_Components'!$AP$7:$AP$206,'06_Asset_Components'!$G$7:$G$206,J$6,'06_Asset_Components'!$AO$7:$AO$206,$A35),SUMIFS('06_Asset_Components'!$Z$7:$Z$206,'06_Asset_Components'!$G$7:$G$206,J$6,'06_Asset_Components'!$Y$7:$Y$206,$A35)+SUMIFS('06_Asset_Components'!$AB$7:$AB$206,'06_Asset_Components'!$G$7:$G$206,J$6,'06_Asset_Components'!$AA$7:$AA$206,$A35)+SUMIFS('06_Asset_Components'!$AD$7:$AD$206,'06_Asset_Components'!$G$7:$G$206,J$6,'06_Asset_Components'!$AC$7:$AC$206,$A35)))</f>
        <v>0</v>
      </c>
      <c r="K35" s="17">
        <f>IF($B$4="Accelerated",SUMIFS('06_Asset_Components'!$AF$7:$AF$206,'06_Asset_Components'!$G$7:$G$206,K$6,'06_Asset_Components'!$AE$7:$AE$206,$A35)+SUMIFS('06_Asset_Components'!$AH$7:$AH$206,'06_Asset_Components'!$G$7:$G$206,K$6,'06_Asset_Components'!$AG$7:$AG$206,$A35)+SUMIFS('06_Asset_Components'!$AJ$7:$AJ$206,'06_Asset_Components'!$G$7:$G$206,K$6,'06_Asset_Components'!$AI$7:$AI$206,$A35),IF($B$4="Deferred",SUMIFS('06_Asset_Components'!$AL$7:$AL$206,'06_Asset_Components'!$G$7:$G$206,K$6,'06_Asset_Components'!$AK$7:$AK$206,$A35)+SUMIFS('06_Asset_Components'!$AN$7:$AN$206,'06_Asset_Components'!$G$7:$G$206,K$6,'06_Asset_Components'!$AM$7:$AM$206,$A35)+SUMIFS('06_Asset_Components'!$AP$7:$AP$206,'06_Asset_Components'!$G$7:$G$206,K$6,'06_Asset_Components'!$AO$7:$AO$206,$A35),SUMIFS('06_Asset_Components'!$Z$7:$Z$206,'06_Asset_Components'!$G$7:$G$206,K$6,'06_Asset_Components'!$Y$7:$Y$206,$A35)+SUMIFS('06_Asset_Components'!$AB$7:$AB$206,'06_Asset_Components'!$G$7:$G$206,K$6,'06_Asset_Components'!$AA$7:$AA$206,$A35)+SUMIFS('06_Asset_Components'!$AD$7:$AD$206,'06_Asset_Components'!$G$7:$G$206,K$6,'06_Asset_Components'!$AC$7:$AC$206,$A35)))</f>
        <v>0</v>
      </c>
      <c r="L35" s="17">
        <f>IF($B$4="Accelerated",SUMIFS('06_Asset_Components'!$AF$7:$AF$206,'06_Asset_Components'!$G$7:$G$206,L$6,'06_Asset_Components'!$AE$7:$AE$206,$A35)+SUMIFS('06_Asset_Components'!$AH$7:$AH$206,'06_Asset_Components'!$G$7:$G$206,L$6,'06_Asset_Components'!$AG$7:$AG$206,$A35)+SUMIFS('06_Asset_Components'!$AJ$7:$AJ$206,'06_Asset_Components'!$G$7:$G$206,L$6,'06_Asset_Components'!$AI$7:$AI$206,$A35),IF($B$4="Deferred",SUMIFS('06_Asset_Components'!$AL$7:$AL$206,'06_Asset_Components'!$G$7:$G$206,L$6,'06_Asset_Components'!$AK$7:$AK$206,$A35)+SUMIFS('06_Asset_Components'!$AN$7:$AN$206,'06_Asset_Components'!$G$7:$G$206,L$6,'06_Asset_Components'!$AM$7:$AM$206,$A35)+SUMIFS('06_Asset_Components'!$AP$7:$AP$206,'06_Asset_Components'!$G$7:$G$206,L$6,'06_Asset_Components'!$AO$7:$AO$206,$A35),SUMIFS('06_Asset_Components'!$Z$7:$Z$206,'06_Asset_Components'!$G$7:$G$206,L$6,'06_Asset_Components'!$Y$7:$Y$206,$A35)+SUMIFS('06_Asset_Components'!$AB$7:$AB$206,'06_Asset_Components'!$G$7:$G$206,L$6,'06_Asset_Components'!$AA$7:$AA$206,$A35)+SUMIFS('06_Asset_Components'!$AD$7:$AD$206,'06_Asset_Components'!$G$7:$G$206,L$6,'06_Asset_Components'!$AC$7:$AC$206,$A35)))</f>
        <v>0</v>
      </c>
      <c r="M35" s="17">
        <f>IF($B$4="Accelerated",SUMIFS('06_Asset_Components'!$AF$7:$AF$206,'06_Asset_Components'!$G$7:$G$206,M$6,'06_Asset_Components'!$AE$7:$AE$206,$A35)+SUMIFS('06_Asset_Components'!$AH$7:$AH$206,'06_Asset_Components'!$G$7:$G$206,M$6,'06_Asset_Components'!$AG$7:$AG$206,$A35)+SUMIFS('06_Asset_Components'!$AJ$7:$AJ$206,'06_Asset_Components'!$G$7:$G$206,M$6,'06_Asset_Components'!$AI$7:$AI$206,$A35),IF($B$4="Deferred",SUMIFS('06_Asset_Components'!$AL$7:$AL$206,'06_Asset_Components'!$G$7:$G$206,M$6,'06_Asset_Components'!$AK$7:$AK$206,$A35)+SUMIFS('06_Asset_Components'!$AN$7:$AN$206,'06_Asset_Components'!$G$7:$G$206,M$6,'06_Asset_Components'!$AM$7:$AM$206,$A35)+SUMIFS('06_Asset_Components'!$AP$7:$AP$206,'06_Asset_Components'!$G$7:$G$206,M$6,'06_Asset_Components'!$AO$7:$AO$206,$A35),SUMIFS('06_Asset_Components'!$Z$7:$Z$206,'06_Asset_Components'!$G$7:$G$206,M$6,'06_Asset_Components'!$Y$7:$Y$206,$A35)+SUMIFS('06_Asset_Components'!$AB$7:$AB$206,'06_Asset_Components'!$G$7:$G$206,M$6,'06_Asset_Components'!$AA$7:$AA$206,$A35)+SUMIFS('06_Asset_Components'!$AD$7:$AD$206,'06_Asset_Components'!$G$7:$G$206,M$6,'06_Asset_Components'!$AC$7:$AC$206,$A35)))</f>
        <v>0</v>
      </c>
      <c r="N35" s="17">
        <f>IF($B$4="Accelerated",SUMIFS('06_Asset_Components'!$AF$7:$AF$206,'06_Asset_Components'!$G$7:$G$206,N$6,'06_Asset_Components'!$AE$7:$AE$206,$A35)+SUMIFS('06_Asset_Components'!$AH$7:$AH$206,'06_Asset_Components'!$G$7:$G$206,N$6,'06_Asset_Components'!$AG$7:$AG$206,$A35)+SUMIFS('06_Asset_Components'!$AJ$7:$AJ$206,'06_Asset_Components'!$G$7:$G$206,N$6,'06_Asset_Components'!$AI$7:$AI$206,$A35),IF($B$4="Deferred",SUMIFS('06_Asset_Components'!$AL$7:$AL$206,'06_Asset_Components'!$G$7:$G$206,N$6,'06_Asset_Components'!$AK$7:$AK$206,$A35)+SUMIFS('06_Asset_Components'!$AN$7:$AN$206,'06_Asset_Components'!$G$7:$G$206,N$6,'06_Asset_Components'!$AM$7:$AM$206,$A35)+SUMIFS('06_Asset_Components'!$AP$7:$AP$206,'06_Asset_Components'!$G$7:$G$206,N$6,'06_Asset_Components'!$AO$7:$AO$206,$A35),SUMIFS('06_Asset_Components'!$Z$7:$Z$206,'06_Asset_Components'!$G$7:$G$206,N$6,'06_Asset_Components'!$Y$7:$Y$206,$A35)+SUMIFS('06_Asset_Components'!$AB$7:$AB$206,'06_Asset_Components'!$G$7:$G$206,N$6,'06_Asset_Components'!$AA$7:$AA$206,$A35)+SUMIFS('06_Asset_Components'!$AD$7:$AD$206,'06_Asset_Components'!$G$7:$G$206,N$6,'06_Asset_Components'!$AC$7:$AC$206,$A35)))</f>
        <v>0</v>
      </c>
      <c r="O35" s="17">
        <f>IF($B$4="Accelerated",SUMIFS('06_Asset_Components'!$AF$7:$AF$206,'06_Asset_Components'!$G$7:$G$206,O$6,'06_Asset_Components'!$AE$7:$AE$206,$A35)+SUMIFS('06_Asset_Components'!$AH$7:$AH$206,'06_Asset_Components'!$G$7:$G$206,O$6,'06_Asset_Components'!$AG$7:$AG$206,$A35)+SUMIFS('06_Asset_Components'!$AJ$7:$AJ$206,'06_Asset_Components'!$G$7:$G$206,O$6,'06_Asset_Components'!$AI$7:$AI$206,$A35),IF($B$4="Deferred",SUMIFS('06_Asset_Components'!$AL$7:$AL$206,'06_Asset_Components'!$G$7:$G$206,O$6,'06_Asset_Components'!$AK$7:$AK$206,$A35)+SUMIFS('06_Asset_Components'!$AN$7:$AN$206,'06_Asset_Components'!$G$7:$G$206,O$6,'06_Asset_Components'!$AM$7:$AM$206,$A35)+SUMIFS('06_Asset_Components'!$AP$7:$AP$206,'06_Asset_Components'!$G$7:$G$206,O$6,'06_Asset_Components'!$AO$7:$AO$206,$A35),SUMIFS('06_Asset_Components'!$Z$7:$Z$206,'06_Asset_Components'!$G$7:$G$206,O$6,'06_Asset_Components'!$Y$7:$Y$206,$A35)+SUMIFS('06_Asset_Components'!$AB$7:$AB$206,'06_Asset_Components'!$G$7:$G$206,O$6,'06_Asset_Components'!$AA$7:$AA$206,$A35)+SUMIFS('06_Asset_Components'!$AD$7:$AD$206,'06_Asset_Components'!$G$7:$G$206,O$6,'06_Asset_Components'!$AC$7:$AC$206,$A35)))</f>
        <v>0</v>
      </c>
      <c r="P35" s="17">
        <f t="shared" si="0"/>
        <v>0</v>
      </c>
      <c r="Q35" s="17">
        <f>SUM($P$7:P35)</f>
        <v>0</v>
      </c>
    </row>
    <row r="36" spans="1:17">
      <c r="A36" s="11">
        <f>'01_Setup'!B5+29</f>
        <v>2055</v>
      </c>
      <c r="B36" s="17">
        <f>IF($B$4="Accelerated",SUMIFS('06_Asset_Components'!$AF$7:$AF$206,'06_Asset_Components'!$G$7:$G$206,B$6,'06_Asset_Components'!$AE$7:$AE$206,$A36)+SUMIFS('06_Asset_Components'!$AH$7:$AH$206,'06_Asset_Components'!$G$7:$G$206,B$6,'06_Asset_Components'!$AG$7:$AG$206,$A36)+SUMIFS('06_Asset_Components'!$AJ$7:$AJ$206,'06_Asset_Components'!$G$7:$G$206,B$6,'06_Asset_Components'!$AI$7:$AI$206,$A36),IF($B$4="Deferred",SUMIFS('06_Asset_Components'!$AL$7:$AL$206,'06_Asset_Components'!$G$7:$G$206,B$6,'06_Asset_Components'!$AK$7:$AK$206,$A36)+SUMIFS('06_Asset_Components'!$AN$7:$AN$206,'06_Asset_Components'!$G$7:$G$206,B$6,'06_Asset_Components'!$AM$7:$AM$206,$A36)+SUMIFS('06_Asset_Components'!$AP$7:$AP$206,'06_Asset_Components'!$G$7:$G$206,B$6,'06_Asset_Components'!$AO$7:$AO$206,$A36),SUMIFS('06_Asset_Components'!$Z$7:$Z$206,'06_Asset_Components'!$G$7:$G$206,B$6,'06_Asset_Components'!$Y$7:$Y$206,$A36)+SUMIFS('06_Asset_Components'!$AB$7:$AB$206,'06_Asset_Components'!$G$7:$G$206,B$6,'06_Asset_Components'!$AA$7:$AA$206,$A36)+SUMIFS('06_Asset_Components'!$AD$7:$AD$206,'06_Asset_Components'!$G$7:$G$206,B$6,'06_Asset_Components'!$AC$7:$AC$206,$A36)))</f>
        <v>0</v>
      </c>
      <c r="C36" s="17">
        <f>IF($B$4="Accelerated",SUMIFS('06_Asset_Components'!$AF$7:$AF$206,'06_Asset_Components'!$G$7:$G$206,C$6,'06_Asset_Components'!$AE$7:$AE$206,$A36)+SUMIFS('06_Asset_Components'!$AH$7:$AH$206,'06_Asset_Components'!$G$7:$G$206,C$6,'06_Asset_Components'!$AG$7:$AG$206,$A36)+SUMIFS('06_Asset_Components'!$AJ$7:$AJ$206,'06_Asset_Components'!$G$7:$G$206,C$6,'06_Asset_Components'!$AI$7:$AI$206,$A36),IF($B$4="Deferred",SUMIFS('06_Asset_Components'!$AL$7:$AL$206,'06_Asset_Components'!$G$7:$G$206,C$6,'06_Asset_Components'!$AK$7:$AK$206,$A36)+SUMIFS('06_Asset_Components'!$AN$7:$AN$206,'06_Asset_Components'!$G$7:$G$206,C$6,'06_Asset_Components'!$AM$7:$AM$206,$A36)+SUMIFS('06_Asset_Components'!$AP$7:$AP$206,'06_Asset_Components'!$G$7:$G$206,C$6,'06_Asset_Components'!$AO$7:$AO$206,$A36),SUMIFS('06_Asset_Components'!$Z$7:$Z$206,'06_Asset_Components'!$G$7:$G$206,C$6,'06_Asset_Components'!$Y$7:$Y$206,$A36)+SUMIFS('06_Asset_Components'!$AB$7:$AB$206,'06_Asset_Components'!$G$7:$G$206,C$6,'06_Asset_Components'!$AA$7:$AA$206,$A36)+SUMIFS('06_Asset_Components'!$AD$7:$AD$206,'06_Asset_Components'!$G$7:$G$206,C$6,'06_Asset_Components'!$AC$7:$AC$206,$A36)))</f>
        <v>0</v>
      </c>
      <c r="D36" s="17">
        <f>IF($B$4="Accelerated",SUMIFS('06_Asset_Components'!$AF$7:$AF$206,'06_Asset_Components'!$G$7:$G$206,D$6,'06_Asset_Components'!$AE$7:$AE$206,$A36)+SUMIFS('06_Asset_Components'!$AH$7:$AH$206,'06_Asset_Components'!$G$7:$G$206,D$6,'06_Asset_Components'!$AG$7:$AG$206,$A36)+SUMIFS('06_Asset_Components'!$AJ$7:$AJ$206,'06_Asset_Components'!$G$7:$G$206,D$6,'06_Asset_Components'!$AI$7:$AI$206,$A36),IF($B$4="Deferred",SUMIFS('06_Asset_Components'!$AL$7:$AL$206,'06_Asset_Components'!$G$7:$G$206,D$6,'06_Asset_Components'!$AK$7:$AK$206,$A36)+SUMIFS('06_Asset_Components'!$AN$7:$AN$206,'06_Asset_Components'!$G$7:$G$206,D$6,'06_Asset_Components'!$AM$7:$AM$206,$A36)+SUMIFS('06_Asset_Components'!$AP$7:$AP$206,'06_Asset_Components'!$G$7:$G$206,D$6,'06_Asset_Components'!$AO$7:$AO$206,$A36),SUMIFS('06_Asset_Components'!$Z$7:$Z$206,'06_Asset_Components'!$G$7:$G$206,D$6,'06_Asset_Components'!$Y$7:$Y$206,$A36)+SUMIFS('06_Asset_Components'!$AB$7:$AB$206,'06_Asset_Components'!$G$7:$G$206,D$6,'06_Asset_Components'!$AA$7:$AA$206,$A36)+SUMIFS('06_Asset_Components'!$AD$7:$AD$206,'06_Asset_Components'!$G$7:$G$206,D$6,'06_Asset_Components'!$AC$7:$AC$206,$A36)))</f>
        <v>0</v>
      </c>
      <c r="E36" s="17">
        <f>IF($B$4="Accelerated",SUMIFS('06_Asset_Components'!$AF$7:$AF$206,'06_Asset_Components'!$G$7:$G$206,E$6,'06_Asset_Components'!$AE$7:$AE$206,$A36)+SUMIFS('06_Asset_Components'!$AH$7:$AH$206,'06_Asset_Components'!$G$7:$G$206,E$6,'06_Asset_Components'!$AG$7:$AG$206,$A36)+SUMIFS('06_Asset_Components'!$AJ$7:$AJ$206,'06_Asset_Components'!$G$7:$G$206,E$6,'06_Asset_Components'!$AI$7:$AI$206,$A36),IF($B$4="Deferred",SUMIFS('06_Asset_Components'!$AL$7:$AL$206,'06_Asset_Components'!$G$7:$G$206,E$6,'06_Asset_Components'!$AK$7:$AK$206,$A36)+SUMIFS('06_Asset_Components'!$AN$7:$AN$206,'06_Asset_Components'!$G$7:$G$206,E$6,'06_Asset_Components'!$AM$7:$AM$206,$A36)+SUMIFS('06_Asset_Components'!$AP$7:$AP$206,'06_Asset_Components'!$G$7:$G$206,E$6,'06_Asset_Components'!$AO$7:$AO$206,$A36),SUMIFS('06_Asset_Components'!$Z$7:$Z$206,'06_Asset_Components'!$G$7:$G$206,E$6,'06_Asset_Components'!$Y$7:$Y$206,$A36)+SUMIFS('06_Asset_Components'!$AB$7:$AB$206,'06_Asset_Components'!$G$7:$G$206,E$6,'06_Asset_Components'!$AA$7:$AA$206,$A36)+SUMIFS('06_Asset_Components'!$AD$7:$AD$206,'06_Asset_Components'!$G$7:$G$206,E$6,'06_Asset_Components'!$AC$7:$AC$206,$A36)))</f>
        <v>0</v>
      </c>
      <c r="F36" s="17">
        <f>IF($B$4="Accelerated",SUMIFS('06_Asset_Components'!$AF$7:$AF$206,'06_Asset_Components'!$G$7:$G$206,F$6,'06_Asset_Components'!$AE$7:$AE$206,$A36)+SUMIFS('06_Asset_Components'!$AH$7:$AH$206,'06_Asset_Components'!$G$7:$G$206,F$6,'06_Asset_Components'!$AG$7:$AG$206,$A36)+SUMIFS('06_Asset_Components'!$AJ$7:$AJ$206,'06_Asset_Components'!$G$7:$G$206,F$6,'06_Asset_Components'!$AI$7:$AI$206,$A36),IF($B$4="Deferred",SUMIFS('06_Asset_Components'!$AL$7:$AL$206,'06_Asset_Components'!$G$7:$G$206,F$6,'06_Asset_Components'!$AK$7:$AK$206,$A36)+SUMIFS('06_Asset_Components'!$AN$7:$AN$206,'06_Asset_Components'!$G$7:$G$206,F$6,'06_Asset_Components'!$AM$7:$AM$206,$A36)+SUMIFS('06_Asset_Components'!$AP$7:$AP$206,'06_Asset_Components'!$G$7:$G$206,F$6,'06_Asset_Components'!$AO$7:$AO$206,$A36),SUMIFS('06_Asset_Components'!$Z$7:$Z$206,'06_Asset_Components'!$G$7:$G$206,F$6,'06_Asset_Components'!$Y$7:$Y$206,$A36)+SUMIFS('06_Asset_Components'!$AB$7:$AB$206,'06_Asset_Components'!$G$7:$G$206,F$6,'06_Asset_Components'!$AA$7:$AA$206,$A36)+SUMIFS('06_Asset_Components'!$AD$7:$AD$206,'06_Asset_Components'!$G$7:$G$206,F$6,'06_Asset_Components'!$AC$7:$AC$206,$A36)))</f>
        <v>0</v>
      </c>
      <c r="G36" s="17">
        <f>IF($B$4="Accelerated",SUMIFS('06_Asset_Components'!$AF$7:$AF$206,'06_Asset_Components'!$G$7:$G$206,G$6,'06_Asset_Components'!$AE$7:$AE$206,$A36)+SUMIFS('06_Asset_Components'!$AH$7:$AH$206,'06_Asset_Components'!$G$7:$G$206,G$6,'06_Asset_Components'!$AG$7:$AG$206,$A36)+SUMIFS('06_Asset_Components'!$AJ$7:$AJ$206,'06_Asset_Components'!$G$7:$G$206,G$6,'06_Asset_Components'!$AI$7:$AI$206,$A36),IF($B$4="Deferred",SUMIFS('06_Asset_Components'!$AL$7:$AL$206,'06_Asset_Components'!$G$7:$G$206,G$6,'06_Asset_Components'!$AK$7:$AK$206,$A36)+SUMIFS('06_Asset_Components'!$AN$7:$AN$206,'06_Asset_Components'!$G$7:$G$206,G$6,'06_Asset_Components'!$AM$7:$AM$206,$A36)+SUMIFS('06_Asset_Components'!$AP$7:$AP$206,'06_Asset_Components'!$G$7:$G$206,G$6,'06_Asset_Components'!$AO$7:$AO$206,$A36),SUMIFS('06_Asset_Components'!$Z$7:$Z$206,'06_Asset_Components'!$G$7:$G$206,G$6,'06_Asset_Components'!$Y$7:$Y$206,$A36)+SUMIFS('06_Asset_Components'!$AB$7:$AB$206,'06_Asset_Components'!$G$7:$G$206,G$6,'06_Asset_Components'!$AA$7:$AA$206,$A36)+SUMIFS('06_Asset_Components'!$AD$7:$AD$206,'06_Asset_Components'!$G$7:$G$206,G$6,'06_Asset_Components'!$AC$7:$AC$206,$A36)))</f>
        <v>0</v>
      </c>
      <c r="H36" s="17">
        <f>IF($B$4="Accelerated",SUMIFS('06_Asset_Components'!$AF$7:$AF$206,'06_Asset_Components'!$G$7:$G$206,H$6,'06_Asset_Components'!$AE$7:$AE$206,$A36)+SUMIFS('06_Asset_Components'!$AH$7:$AH$206,'06_Asset_Components'!$G$7:$G$206,H$6,'06_Asset_Components'!$AG$7:$AG$206,$A36)+SUMIFS('06_Asset_Components'!$AJ$7:$AJ$206,'06_Asset_Components'!$G$7:$G$206,H$6,'06_Asset_Components'!$AI$7:$AI$206,$A36),IF($B$4="Deferred",SUMIFS('06_Asset_Components'!$AL$7:$AL$206,'06_Asset_Components'!$G$7:$G$206,H$6,'06_Asset_Components'!$AK$7:$AK$206,$A36)+SUMIFS('06_Asset_Components'!$AN$7:$AN$206,'06_Asset_Components'!$G$7:$G$206,H$6,'06_Asset_Components'!$AM$7:$AM$206,$A36)+SUMIFS('06_Asset_Components'!$AP$7:$AP$206,'06_Asset_Components'!$G$7:$G$206,H$6,'06_Asset_Components'!$AO$7:$AO$206,$A36),SUMIFS('06_Asset_Components'!$Z$7:$Z$206,'06_Asset_Components'!$G$7:$G$206,H$6,'06_Asset_Components'!$Y$7:$Y$206,$A36)+SUMIFS('06_Asset_Components'!$AB$7:$AB$206,'06_Asset_Components'!$G$7:$G$206,H$6,'06_Asset_Components'!$AA$7:$AA$206,$A36)+SUMIFS('06_Asset_Components'!$AD$7:$AD$206,'06_Asset_Components'!$G$7:$G$206,H$6,'06_Asset_Components'!$AC$7:$AC$206,$A36)))</f>
        <v>0</v>
      </c>
      <c r="I36" s="17">
        <f>IF($B$4="Accelerated",SUMIFS('06_Asset_Components'!$AF$7:$AF$206,'06_Asset_Components'!$G$7:$G$206,I$6,'06_Asset_Components'!$AE$7:$AE$206,$A36)+SUMIFS('06_Asset_Components'!$AH$7:$AH$206,'06_Asset_Components'!$G$7:$G$206,I$6,'06_Asset_Components'!$AG$7:$AG$206,$A36)+SUMIFS('06_Asset_Components'!$AJ$7:$AJ$206,'06_Asset_Components'!$G$7:$G$206,I$6,'06_Asset_Components'!$AI$7:$AI$206,$A36),IF($B$4="Deferred",SUMIFS('06_Asset_Components'!$AL$7:$AL$206,'06_Asset_Components'!$G$7:$G$206,I$6,'06_Asset_Components'!$AK$7:$AK$206,$A36)+SUMIFS('06_Asset_Components'!$AN$7:$AN$206,'06_Asset_Components'!$G$7:$G$206,I$6,'06_Asset_Components'!$AM$7:$AM$206,$A36)+SUMIFS('06_Asset_Components'!$AP$7:$AP$206,'06_Asset_Components'!$G$7:$G$206,I$6,'06_Asset_Components'!$AO$7:$AO$206,$A36),SUMIFS('06_Asset_Components'!$Z$7:$Z$206,'06_Asset_Components'!$G$7:$G$206,I$6,'06_Asset_Components'!$Y$7:$Y$206,$A36)+SUMIFS('06_Asset_Components'!$AB$7:$AB$206,'06_Asset_Components'!$G$7:$G$206,I$6,'06_Asset_Components'!$AA$7:$AA$206,$A36)+SUMIFS('06_Asset_Components'!$AD$7:$AD$206,'06_Asset_Components'!$G$7:$G$206,I$6,'06_Asset_Components'!$AC$7:$AC$206,$A36)))</f>
        <v>0</v>
      </c>
      <c r="J36" s="17">
        <f>IF($B$4="Accelerated",SUMIFS('06_Asset_Components'!$AF$7:$AF$206,'06_Asset_Components'!$G$7:$G$206,J$6,'06_Asset_Components'!$AE$7:$AE$206,$A36)+SUMIFS('06_Asset_Components'!$AH$7:$AH$206,'06_Asset_Components'!$G$7:$G$206,J$6,'06_Asset_Components'!$AG$7:$AG$206,$A36)+SUMIFS('06_Asset_Components'!$AJ$7:$AJ$206,'06_Asset_Components'!$G$7:$G$206,J$6,'06_Asset_Components'!$AI$7:$AI$206,$A36),IF($B$4="Deferred",SUMIFS('06_Asset_Components'!$AL$7:$AL$206,'06_Asset_Components'!$G$7:$G$206,J$6,'06_Asset_Components'!$AK$7:$AK$206,$A36)+SUMIFS('06_Asset_Components'!$AN$7:$AN$206,'06_Asset_Components'!$G$7:$G$206,J$6,'06_Asset_Components'!$AM$7:$AM$206,$A36)+SUMIFS('06_Asset_Components'!$AP$7:$AP$206,'06_Asset_Components'!$G$7:$G$206,J$6,'06_Asset_Components'!$AO$7:$AO$206,$A36),SUMIFS('06_Asset_Components'!$Z$7:$Z$206,'06_Asset_Components'!$G$7:$G$206,J$6,'06_Asset_Components'!$Y$7:$Y$206,$A36)+SUMIFS('06_Asset_Components'!$AB$7:$AB$206,'06_Asset_Components'!$G$7:$G$206,J$6,'06_Asset_Components'!$AA$7:$AA$206,$A36)+SUMIFS('06_Asset_Components'!$AD$7:$AD$206,'06_Asset_Components'!$G$7:$G$206,J$6,'06_Asset_Components'!$AC$7:$AC$206,$A36)))</f>
        <v>0</v>
      </c>
      <c r="K36" s="17">
        <f>IF($B$4="Accelerated",SUMIFS('06_Asset_Components'!$AF$7:$AF$206,'06_Asset_Components'!$G$7:$G$206,K$6,'06_Asset_Components'!$AE$7:$AE$206,$A36)+SUMIFS('06_Asset_Components'!$AH$7:$AH$206,'06_Asset_Components'!$G$7:$G$206,K$6,'06_Asset_Components'!$AG$7:$AG$206,$A36)+SUMIFS('06_Asset_Components'!$AJ$7:$AJ$206,'06_Asset_Components'!$G$7:$G$206,K$6,'06_Asset_Components'!$AI$7:$AI$206,$A36),IF($B$4="Deferred",SUMIFS('06_Asset_Components'!$AL$7:$AL$206,'06_Asset_Components'!$G$7:$G$206,K$6,'06_Asset_Components'!$AK$7:$AK$206,$A36)+SUMIFS('06_Asset_Components'!$AN$7:$AN$206,'06_Asset_Components'!$G$7:$G$206,K$6,'06_Asset_Components'!$AM$7:$AM$206,$A36)+SUMIFS('06_Asset_Components'!$AP$7:$AP$206,'06_Asset_Components'!$G$7:$G$206,K$6,'06_Asset_Components'!$AO$7:$AO$206,$A36),SUMIFS('06_Asset_Components'!$Z$7:$Z$206,'06_Asset_Components'!$G$7:$G$206,K$6,'06_Asset_Components'!$Y$7:$Y$206,$A36)+SUMIFS('06_Asset_Components'!$AB$7:$AB$206,'06_Asset_Components'!$G$7:$G$206,K$6,'06_Asset_Components'!$AA$7:$AA$206,$A36)+SUMIFS('06_Asset_Components'!$AD$7:$AD$206,'06_Asset_Components'!$G$7:$G$206,K$6,'06_Asset_Components'!$AC$7:$AC$206,$A36)))</f>
        <v>0</v>
      </c>
      <c r="L36" s="17">
        <f>IF($B$4="Accelerated",SUMIFS('06_Asset_Components'!$AF$7:$AF$206,'06_Asset_Components'!$G$7:$G$206,L$6,'06_Asset_Components'!$AE$7:$AE$206,$A36)+SUMIFS('06_Asset_Components'!$AH$7:$AH$206,'06_Asset_Components'!$G$7:$G$206,L$6,'06_Asset_Components'!$AG$7:$AG$206,$A36)+SUMIFS('06_Asset_Components'!$AJ$7:$AJ$206,'06_Asset_Components'!$G$7:$G$206,L$6,'06_Asset_Components'!$AI$7:$AI$206,$A36),IF($B$4="Deferred",SUMIFS('06_Asset_Components'!$AL$7:$AL$206,'06_Asset_Components'!$G$7:$G$206,L$6,'06_Asset_Components'!$AK$7:$AK$206,$A36)+SUMIFS('06_Asset_Components'!$AN$7:$AN$206,'06_Asset_Components'!$G$7:$G$206,L$6,'06_Asset_Components'!$AM$7:$AM$206,$A36)+SUMIFS('06_Asset_Components'!$AP$7:$AP$206,'06_Asset_Components'!$G$7:$G$206,L$6,'06_Asset_Components'!$AO$7:$AO$206,$A36),SUMIFS('06_Asset_Components'!$Z$7:$Z$206,'06_Asset_Components'!$G$7:$G$206,L$6,'06_Asset_Components'!$Y$7:$Y$206,$A36)+SUMIFS('06_Asset_Components'!$AB$7:$AB$206,'06_Asset_Components'!$G$7:$G$206,L$6,'06_Asset_Components'!$AA$7:$AA$206,$A36)+SUMIFS('06_Asset_Components'!$AD$7:$AD$206,'06_Asset_Components'!$G$7:$G$206,L$6,'06_Asset_Components'!$AC$7:$AC$206,$A36)))</f>
        <v>0</v>
      </c>
      <c r="M36" s="17">
        <f>IF($B$4="Accelerated",SUMIFS('06_Asset_Components'!$AF$7:$AF$206,'06_Asset_Components'!$G$7:$G$206,M$6,'06_Asset_Components'!$AE$7:$AE$206,$A36)+SUMIFS('06_Asset_Components'!$AH$7:$AH$206,'06_Asset_Components'!$G$7:$G$206,M$6,'06_Asset_Components'!$AG$7:$AG$206,$A36)+SUMIFS('06_Asset_Components'!$AJ$7:$AJ$206,'06_Asset_Components'!$G$7:$G$206,M$6,'06_Asset_Components'!$AI$7:$AI$206,$A36),IF($B$4="Deferred",SUMIFS('06_Asset_Components'!$AL$7:$AL$206,'06_Asset_Components'!$G$7:$G$206,M$6,'06_Asset_Components'!$AK$7:$AK$206,$A36)+SUMIFS('06_Asset_Components'!$AN$7:$AN$206,'06_Asset_Components'!$G$7:$G$206,M$6,'06_Asset_Components'!$AM$7:$AM$206,$A36)+SUMIFS('06_Asset_Components'!$AP$7:$AP$206,'06_Asset_Components'!$G$7:$G$206,M$6,'06_Asset_Components'!$AO$7:$AO$206,$A36),SUMIFS('06_Asset_Components'!$Z$7:$Z$206,'06_Asset_Components'!$G$7:$G$206,M$6,'06_Asset_Components'!$Y$7:$Y$206,$A36)+SUMIFS('06_Asset_Components'!$AB$7:$AB$206,'06_Asset_Components'!$G$7:$G$206,M$6,'06_Asset_Components'!$AA$7:$AA$206,$A36)+SUMIFS('06_Asset_Components'!$AD$7:$AD$206,'06_Asset_Components'!$G$7:$G$206,M$6,'06_Asset_Components'!$AC$7:$AC$206,$A36)))</f>
        <v>0</v>
      </c>
      <c r="N36" s="17">
        <f>IF($B$4="Accelerated",SUMIFS('06_Asset_Components'!$AF$7:$AF$206,'06_Asset_Components'!$G$7:$G$206,N$6,'06_Asset_Components'!$AE$7:$AE$206,$A36)+SUMIFS('06_Asset_Components'!$AH$7:$AH$206,'06_Asset_Components'!$G$7:$G$206,N$6,'06_Asset_Components'!$AG$7:$AG$206,$A36)+SUMIFS('06_Asset_Components'!$AJ$7:$AJ$206,'06_Asset_Components'!$G$7:$G$206,N$6,'06_Asset_Components'!$AI$7:$AI$206,$A36),IF($B$4="Deferred",SUMIFS('06_Asset_Components'!$AL$7:$AL$206,'06_Asset_Components'!$G$7:$G$206,N$6,'06_Asset_Components'!$AK$7:$AK$206,$A36)+SUMIFS('06_Asset_Components'!$AN$7:$AN$206,'06_Asset_Components'!$G$7:$G$206,N$6,'06_Asset_Components'!$AM$7:$AM$206,$A36)+SUMIFS('06_Asset_Components'!$AP$7:$AP$206,'06_Asset_Components'!$G$7:$G$206,N$6,'06_Asset_Components'!$AO$7:$AO$206,$A36),SUMIFS('06_Asset_Components'!$Z$7:$Z$206,'06_Asset_Components'!$G$7:$G$206,N$6,'06_Asset_Components'!$Y$7:$Y$206,$A36)+SUMIFS('06_Asset_Components'!$AB$7:$AB$206,'06_Asset_Components'!$G$7:$G$206,N$6,'06_Asset_Components'!$AA$7:$AA$206,$A36)+SUMIFS('06_Asset_Components'!$AD$7:$AD$206,'06_Asset_Components'!$G$7:$G$206,N$6,'06_Asset_Components'!$AC$7:$AC$206,$A36)))</f>
        <v>0</v>
      </c>
      <c r="O36" s="17">
        <f>IF($B$4="Accelerated",SUMIFS('06_Asset_Components'!$AF$7:$AF$206,'06_Asset_Components'!$G$7:$G$206,O$6,'06_Asset_Components'!$AE$7:$AE$206,$A36)+SUMIFS('06_Asset_Components'!$AH$7:$AH$206,'06_Asset_Components'!$G$7:$G$206,O$6,'06_Asset_Components'!$AG$7:$AG$206,$A36)+SUMIFS('06_Asset_Components'!$AJ$7:$AJ$206,'06_Asset_Components'!$G$7:$G$206,O$6,'06_Asset_Components'!$AI$7:$AI$206,$A36),IF($B$4="Deferred",SUMIFS('06_Asset_Components'!$AL$7:$AL$206,'06_Asset_Components'!$G$7:$G$206,O$6,'06_Asset_Components'!$AK$7:$AK$206,$A36)+SUMIFS('06_Asset_Components'!$AN$7:$AN$206,'06_Asset_Components'!$G$7:$G$206,O$6,'06_Asset_Components'!$AM$7:$AM$206,$A36)+SUMIFS('06_Asset_Components'!$AP$7:$AP$206,'06_Asset_Components'!$G$7:$G$206,O$6,'06_Asset_Components'!$AO$7:$AO$206,$A36),SUMIFS('06_Asset_Components'!$Z$7:$Z$206,'06_Asset_Components'!$G$7:$G$206,O$6,'06_Asset_Components'!$Y$7:$Y$206,$A36)+SUMIFS('06_Asset_Components'!$AB$7:$AB$206,'06_Asset_Components'!$G$7:$G$206,O$6,'06_Asset_Components'!$AA$7:$AA$206,$A36)+SUMIFS('06_Asset_Components'!$AD$7:$AD$206,'06_Asset_Components'!$G$7:$G$206,O$6,'06_Asset_Components'!$AC$7:$AC$206,$A36)))</f>
        <v>0</v>
      </c>
      <c r="P36" s="17">
        <f t="shared" si="0"/>
        <v>0</v>
      </c>
      <c r="Q36" s="17">
        <f>SUM($P$7:P36)</f>
        <v>0</v>
      </c>
    </row>
  </sheetData>
  <sheetProtection sheet="1" objects="1" scenarios="1" sort="0" autoFilter="0"/>
  <mergeCells count="2">
    <mergeCell ref="A1:Q1"/>
    <mergeCell ref="A3:Q3"/>
  </mergeCells>
  <conditionalFormatting sqref="P7:P36">
    <cfRule type="dataBar" priority="1">
      <dataBar>
        <cfvo type="min"/>
        <cfvo type="max"/>
        <color rgb="FFA02B93"/>
      </dataBar>
    </cfRule>
    <cfRule type="dataBar" priority="2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{F06F5EBA-BD5B-86A1-82DC-A9258C3C4EB2}</x14:id>
        </ext>
      </extLst>
    </cfRule>
  </conditionalFormatting>
  <dataValidations count="1">
    <dataValidation type="list" sqref="B4" xr:uid="{00000000-0002-0000-0A00-000000000000}">
      <formula1>"Accelerated,Base,Deferred"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06F5EBA-BD5B-86A1-82DC-A9258C3C4EB2}">
            <x14:dataBar>
              <x14:cfvo type="min"/>
              <x14:cfvo type="max"/>
              <x14:negativeFillColor auto="1"/>
              <x14:axisColor auto="1"/>
            </x14:dataBar>
          </x14:cfRule>
          <xm:sqref>P7:P36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7"/>
  <sheetViews>
    <sheetView workbookViewId="0"/>
  </sheetViews>
  <sheetFormatPr defaultRowHeight="14.25"/>
  <cols>
    <col min="1" max="2" width="14" customWidth="1"/>
    <col min="3" max="3" width="24" customWidth="1"/>
    <col min="4" max="17" width="16" customWidth="1"/>
    <col min="18" max="18" width="18" customWidth="1"/>
    <col min="19" max="19" width="16" customWidth="1"/>
  </cols>
  <sheetData>
    <row r="1" spans="1:19" ht="27.95" customHeight="1">
      <c r="A1" s="2" t="s">
        <v>303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4" t="s">
        <v>304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</row>
    <row r="4" spans="1:1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3"/>
    </row>
    <row r="5" spans="1:1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0">
      <c r="A6" s="6" t="s">
        <v>72</v>
      </c>
      <c r="B6" s="6" t="s">
        <v>73</v>
      </c>
      <c r="C6" s="6" t="s">
        <v>74</v>
      </c>
      <c r="D6" s="6" t="s">
        <v>132</v>
      </c>
      <c r="E6" s="6" t="s">
        <v>133</v>
      </c>
      <c r="F6" s="6" t="s">
        <v>134</v>
      </c>
      <c r="G6" s="6" t="s">
        <v>135</v>
      </c>
      <c r="H6" s="6" t="s">
        <v>305</v>
      </c>
      <c r="I6" s="6" t="s">
        <v>306</v>
      </c>
      <c r="J6" s="6" t="s">
        <v>307</v>
      </c>
      <c r="K6" s="6" t="s">
        <v>308</v>
      </c>
      <c r="L6" s="6" t="s">
        <v>309</v>
      </c>
      <c r="M6" s="6" t="s">
        <v>310</v>
      </c>
      <c r="N6" s="6" t="s">
        <v>311</v>
      </c>
      <c r="O6" s="6" t="s">
        <v>136</v>
      </c>
      <c r="P6" s="6" t="s">
        <v>312</v>
      </c>
      <c r="Q6" s="6" t="s">
        <v>313</v>
      </c>
      <c r="R6" s="6" t="s">
        <v>314</v>
      </c>
      <c r="S6" s="6" t="s">
        <v>138</v>
      </c>
    </row>
    <row r="7" spans="1:19" ht="15">
      <c r="A7" s="11" t="str">
        <f>IF('01_Setup'!A19="Yes","Yes","No")</f>
        <v>Yes</v>
      </c>
      <c r="B7" s="11" t="str">
        <f>IF(A7="Yes",'01_Setup'!B19,"")</f>
        <v>P01</v>
      </c>
      <c r="C7" s="11" t="str">
        <f>IF(A7="Yes",IFERROR('01_Setup'!C19&amp;"",""),"")</f>
        <v/>
      </c>
      <c r="D7" s="17">
        <f>IF(A7="Yes",'01_Setup'!M19,0)</f>
        <v>0</v>
      </c>
      <c r="E7" s="17">
        <f>IF(B7="","",SUMIFS('06_Asset_Components'!$Z$7:$Z$206,'06_Asset_Components'!$C$7:$C$206,B7,'06_Asset_Components'!$Y$7:$Y$206,"&gt;="&amp;'01_Setup'!$B$5,'06_Asset_Components'!$Y$7:$Y$206,"&lt;="&amp;'01_Setup'!$B$7)+SUMIFS('06_Asset_Components'!$AB$7:$AB$206,'06_Asset_Components'!$C$7:$C$206,B7,'06_Asset_Components'!$AA$7:$AA$206,"&gt;="&amp;'01_Setup'!$B$5,'06_Asset_Components'!$AA$7:$AA$206,"&lt;="&amp;'01_Setup'!$B$7)+SUMIFS('06_Asset_Components'!$AD$7:$AD$206,'06_Asset_Components'!$C$7:$C$206,B7,'06_Asset_Components'!$AC$7:$AC$206,"&gt;="&amp;'01_Setup'!$B$5,'06_Asset_Components'!$AC$7:$AC$206,"&lt;="&amp;'01_Setup'!$B$7))</f>
        <v>0</v>
      </c>
      <c r="F7" s="17">
        <f>IF(B7="","",SUMIFS('06_Asset_Components'!$Z$7:$Z$206,'06_Asset_Components'!$C$7:$C$206,B7,'06_Asset_Components'!$Y$7:$Y$206,"&gt;="&amp;'01_Setup'!$B$5,'06_Asset_Components'!$Y$7:$Y$206,"&lt;="&amp;'01_Setup'!$B$8)+SUMIFS('06_Asset_Components'!$AB$7:$AB$206,'06_Asset_Components'!$C$7:$C$206,B7,'06_Asset_Components'!$AA$7:$AA$206,"&gt;="&amp;'01_Setup'!$B$5,'06_Asset_Components'!$AA$7:$AA$206,"&lt;="&amp;'01_Setup'!$B$8)+SUMIFS('06_Asset_Components'!$AD$7:$AD$206,'06_Asset_Components'!$C$7:$C$206,B7,'06_Asset_Components'!$AC$7:$AC$206,"&gt;="&amp;'01_Setup'!$B$5,'06_Asset_Components'!$AC$7:$AC$206,"&lt;="&amp;'01_Setup'!$B$8))</f>
        <v>0</v>
      </c>
      <c r="G7" s="17">
        <f>IF(B7="","",SUMIFS('06_Asset_Components'!$Z$7:$Z$206,'06_Asset_Components'!$C$7:$C$206,B7,'06_Asset_Components'!$Y$7:$Y$206,"&gt;="&amp;'01_Setup'!$B$5,'06_Asset_Components'!$Y$7:$Y$206,"&lt;="&amp;'01_Setup'!$B$9)+SUMIFS('06_Asset_Components'!$AB$7:$AB$206,'06_Asset_Components'!$C$7:$C$206,B7,'06_Asset_Components'!$AA$7:$AA$206,"&gt;="&amp;'01_Setup'!$B$5,'06_Asset_Components'!$AA$7:$AA$206,"&lt;="&amp;'01_Setup'!$B$9)+SUMIFS('06_Asset_Components'!$AD$7:$AD$206,'06_Asset_Components'!$C$7:$C$206,B7,'06_Asset_Components'!$AC$7:$AC$206,"&gt;="&amp;'01_Setup'!$B$5,'06_Asset_Components'!$AC$7:$AC$206,"&lt;="&amp;'01_Setup'!$B$9))</f>
        <v>0</v>
      </c>
      <c r="H7" s="17">
        <f t="shared" ref="H7:H16" si="0">IF(B7="","",E7/5)</f>
        <v>0</v>
      </c>
      <c r="I7" s="17">
        <f t="shared" ref="I7:I16" si="1">IF(B7="","",H7/12)</f>
        <v>0</v>
      </c>
      <c r="J7" s="17">
        <f t="shared" ref="J7:J16" si="2">IF(B7="","",F7/15)</f>
        <v>0</v>
      </c>
      <c r="K7" s="17">
        <f t="shared" ref="K7:K16" si="3">IF(B7="","",J7/12)</f>
        <v>0</v>
      </c>
      <c r="L7" s="17">
        <f t="shared" ref="L7:L16" si="4">IF(B7="","",G7/30)</f>
        <v>0</v>
      </c>
      <c r="M7" s="17">
        <f t="shared" ref="M7:M16" si="5">IF(B7="","",L7/12)</f>
        <v>0</v>
      </c>
      <c r="N7" s="17">
        <f t="shared" ref="N7:N16" si="6">IF(B7="","",D7-E7)</f>
        <v>0</v>
      </c>
      <c r="O7" s="17">
        <f t="shared" ref="O7:O16" si="7">IF(B7="","",D7-F7)</f>
        <v>0</v>
      </c>
      <c r="P7" s="17">
        <f t="shared" ref="P7:P16" si="8">IF(B7="","",D7-G7)</f>
        <v>0</v>
      </c>
      <c r="Q7" s="29" t="s">
        <v>315</v>
      </c>
      <c r="R7" s="17">
        <f t="shared" ref="R7:R16" si="9">IF(B7="","",IF(Q7="5 years",I7,IF(Q7="15 years",K7,M7)))</f>
        <v>0</v>
      </c>
      <c r="S7" s="11" t="str">
        <f t="shared" ref="S7:S16" si="10">IF(B7="","",IF(G7=0,"No forecast",IF(Q7="5 years",IF(N7&gt;=0,"Funded","Shortfall"),IF(Q7="15 years",IF(O7&gt;=0,"Funded","Shortfall"),IF(P7&gt;=0,"Funded","Shortfall")))))</f>
        <v>No forecast</v>
      </c>
    </row>
    <row r="8" spans="1:19" ht="15">
      <c r="A8" s="11" t="str">
        <f>IF('01_Setup'!A20="Yes","Yes","No")</f>
        <v>No</v>
      </c>
      <c r="B8" s="11" t="str">
        <f>IF(A8="Yes",'01_Setup'!B20,"")</f>
        <v/>
      </c>
      <c r="C8" s="11" t="str">
        <f>IF(A8="Yes",IFERROR('01_Setup'!C20&amp;"",""),"")</f>
        <v/>
      </c>
      <c r="D8" s="17">
        <f>IF(A8="Yes",'01_Setup'!M20,0)</f>
        <v>0</v>
      </c>
      <c r="E8" s="17" t="str">
        <f>IF(B8="","",SUMIFS('06_Asset_Components'!$Z$7:$Z$206,'06_Asset_Components'!$C$7:$C$206,B8,'06_Asset_Components'!$Y$7:$Y$206,"&gt;="&amp;'01_Setup'!$B$5,'06_Asset_Components'!$Y$7:$Y$206,"&lt;="&amp;'01_Setup'!$B$7)+SUMIFS('06_Asset_Components'!$AB$7:$AB$206,'06_Asset_Components'!$C$7:$C$206,B8,'06_Asset_Components'!$AA$7:$AA$206,"&gt;="&amp;'01_Setup'!$B$5,'06_Asset_Components'!$AA$7:$AA$206,"&lt;="&amp;'01_Setup'!$B$7)+SUMIFS('06_Asset_Components'!$AD$7:$AD$206,'06_Asset_Components'!$C$7:$C$206,B8,'06_Asset_Components'!$AC$7:$AC$206,"&gt;="&amp;'01_Setup'!$B$5,'06_Asset_Components'!$AC$7:$AC$206,"&lt;="&amp;'01_Setup'!$B$7))</f>
        <v/>
      </c>
      <c r="F8" s="17" t="str">
        <f>IF(B8="","",SUMIFS('06_Asset_Components'!$Z$7:$Z$206,'06_Asset_Components'!$C$7:$C$206,B8,'06_Asset_Components'!$Y$7:$Y$206,"&gt;="&amp;'01_Setup'!$B$5,'06_Asset_Components'!$Y$7:$Y$206,"&lt;="&amp;'01_Setup'!$B$8)+SUMIFS('06_Asset_Components'!$AB$7:$AB$206,'06_Asset_Components'!$C$7:$C$206,B8,'06_Asset_Components'!$AA$7:$AA$206,"&gt;="&amp;'01_Setup'!$B$5,'06_Asset_Components'!$AA$7:$AA$206,"&lt;="&amp;'01_Setup'!$B$8)+SUMIFS('06_Asset_Components'!$AD$7:$AD$206,'06_Asset_Components'!$C$7:$C$206,B8,'06_Asset_Components'!$AC$7:$AC$206,"&gt;="&amp;'01_Setup'!$B$5,'06_Asset_Components'!$AC$7:$AC$206,"&lt;="&amp;'01_Setup'!$B$8))</f>
        <v/>
      </c>
      <c r="G8" s="17" t="str">
        <f>IF(B8="","",SUMIFS('06_Asset_Components'!$Z$7:$Z$206,'06_Asset_Components'!$C$7:$C$206,B8,'06_Asset_Components'!$Y$7:$Y$206,"&gt;="&amp;'01_Setup'!$B$5,'06_Asset_Components'!$Y$7:$Y$206,"&lt;="&amp;'01_Setup'!$B$9)+SUMIFS('06_Asset_Components'!$AB$7:$AB$206,'06_Asset_Components'!$C$7:$C$206,B8,'06_Asset_Components'!$AA$7:$AA$206,"&gt;="&amp;'01_Setup'!$B$5,'06_Asset_Components'!$AA$7:$AA$206,"&lt;="&amp;'01_Setup'!$B$9)+SUMIFS('06_Asset_Components'!$AD$7:$AD$206,'06_Asset_Components'!$C$7:$C$206,B8,'06_Asset_Components'!$AC$7:$AC$206,"&gt;="&amp;'01_Setup'!$B$5,'06_Asset_Components'!$AC$7:$AC$206,"&lt;="&amp;'01_Setup'!$B$9))</f>
        <v/>
      </c>
      <c r="H8" s="17" t="str">
        <f t="shared" si="0"/>
        <v/>
      </c>
      <c r="I8" s="17" t="str">
        <f t="shared" si="1"/>
        <v/>
      </c>
      <c r="J8" s="17" t="str">
        <f t="shared" si="2"/>
        <v/>
      </c>
      <c r="K8" s="17" t="str">
        <f t="shared" si="3"/>
        <v/>
      </c>
      <c r="L8" s="17" t="str">
        <f t="shared" si="4"/>
        <v/>
      </c>
      <c r="M8" s="17" t="str">
        <f t="shared" si="5"/>
        <v/>
      </c>
      <c r="N8" s="17" t="str">
        <f t="shared" si="6"/>
        <v/>
      </c>
      <c r="O8" s="17" t="str">
        <f t="shared" si="7"/>
        <v/>
      </c>
      <c r="P8" s="17" t="str">
        <f t="shared" si="8"/>
        <v/>
      </c>
      <c r="Q8" s="29" t="s">
        <v>315</v>
      </c>
      <c r="R8" s="17" t="str">
        <f t="shared" si="9"/>
        <v/>
      </c>
      <c r="S8" s="11" t="str">
        <f t="shared" si="10"/>
        <v/>
      </c>
    </row>
    <row r="9" spans="1:19" ht="15">
      <c r="A9" s="11" t="str">
        <f>IF('01_Setup'!A21="Yes","Yes","No")</f>
        <v>No</v>
      </c>
      <c r="B9" s="11" t="str">
        <f>IF(A9="Yes",'01_Setup'!B21,"")</f>
        <v/>
      </c>
      <c r="C9" s="11" t="str">
        <f>IF(A9="Yes",IFERROR('01_Setup'!C21&amp;"",""),"")</f>
        <v/>
      </c>
      <c r="D9" s="17">
        <f>IF(A9="Yes",'01_Setup'!M21,0)</f>
        <v>0</v>
      </c>
      <c r="E9" s="17" t="str">
        <f>IF(B9="","",SUMIFS('06_Asset_Components'!$Z$7:$Z$206,'06_Asset_Components'!$C$7:$C$206,B9,'06_Asset_Components'!$Y$7:$Y$206,"&gt;="&amp;'01_Setup'!$B$5,'06_Asset_Components'!$Y$7:$Y$206,"&lt;="&amp;'01_Setup'!$B$7)+SUMIFS('06_Asset_Components'!$AB$7:$AB$206,'06_Asset_Components'!$C$7:$C$206,B9,'06_Asset_Components'!$AA$7:$AA$206,"&gt;="&amp;'01_Setup'!$B$5,'06_Asset_Components'!$AA$7:$AA$206,"&lt;="&amp;'01_Setup'!$B$7)+SUMIFS('06_Asset_Components'!$AD$7:$AD$206,'06_Asset_Components'!$C$7:$C$206,B9,'06_Asset_Components'!$AC$7:$AC$206,"&gt;="&amp;'01_Setup'!$B$5,'06_Asset_Components'!$AC$7:$AC$206,"&lt;="&amp;'01_Setup'!$B$7))</f>
        <v/>
      </c>
      <c r="F9" s="17" t="str">
        <f>IF(B9="","",SUMIFS('06_Asset_Components'!$Z$7:$Z$206,'06_Asset_Components'!$C$7:$C$206,B9,'06_Asset_Components'!$Y$7:$Y$206,"&gt;="&amp;'01_Setup'!$B$5,'06_Asset_Components'!$Y$7:$Y$206,"&lt;="&amp;'01_Setup'!$B$8)+SUMIFS('06_Asset_Components'!$AB$7:$AB$206,'06_Asset_Components'!$C$7:$C$206,B9,'06_Asset_Components'!$AA$7:$AA$206,"&gt;="&amp;'01_Setup'!$B$5,'06_Asset_Components'!$AA$7:$AA$206,"&lt;="&amp;'01_Setup'!$B$8)+SUMIFS('06_Asset_Components'!$AD$7:$AD$206,'06_Asset_Components'!$C$7:$C$206,B9,'06_Asset_Components'!$AC$7:$AC$206,"&gt;="&amp;'01_Setup'!$B$5,'06_Asset_Components'!$AC$7:$AC$206,"&lt;="&amp;'01_Setup'!$B$8))</f>
        <v/>
      </c>
      <c r="G9" s="17" t="str">
        <f>IF(B9="","",SUMIFS('06_Asset_Components'!$Z$7:$Z$206,'06_Asset_Components'!$C$7:$C$206,B9,'06_Asset_Components'!$Y$7:$Y$206,"&gt;="&amp;'01_Setup'!$B$5,'06_Asset_Components'!$Y$7:$Y$206,"&lt;="&amp;'01_Setup'!$B$9)+SUMIFS('06_Asset_Components'!$AB$7:$AB$206,'06_Asset_Components'!$C$7:$C$206,B9,'06_Asset_Components'!$AA$7:$AA$206,"&gt;="&amp;'01_Setup'!$B$5,'06_Asset_Components'!$AA$7:$AA$206,"&lt;="&amp;'01_Setup'!$B$9)+SUMIFS('06_Asset_Components'!$AD$7:$AD$206,'06_Asset_Components'!$C$7:$C$206,B9,'06_Asset_Components'!$AC$7:$AC$206,"&gt;="&amp;'01_Setup'!$B$5,'06_Asset_Components'!$AC$7:$AC$206,"&lt;="&amp;'01_Setup'!$B$9))</f>
        <v/>
      </c>
      <c r="H9" s="17" t="str">
        <f t="shared" si="0"/>
        <v/>
      </c>
      <c r="I9" s="17" t="str">
        <f t="shared" si="1"/>
        <v/>
      </c>
      <c r="J9" s="17" t="str">
        <f t="shared" si="2"/>
        <v/>
      </c>
      <c r="K9" s="17" t="str">
        <f t="shared" si="3"/>
        <v/>
      </c>
      <c r="L9" s="17" t="str">
        <f t="shared" si="4"/>
        <v/>
      </c>
      <c r="M9" s="17" t="str">
        <f t="shared" si="5"/>
        <v/>
      </c>
      <c r="N9" s="17" t="str">
        <f t="shared" si="6"/>
        <v/>
      </c>
      <c r="O9" s="17" t="str">
        <f t="shared" si="7"/>
        <v/>
      </c>
      <c r="P9" s="17" t="str">
        <f t="shared" si="8"/>
        <v/>
      </c>
      <c r="Q9" s="29" t="s">
        <v>315</v>
      </c>
      <c r="R9" s="17" t="str">
        <f t="shared" si="9"/>
        <v/>
      </c>
      <c r="S9" s="11" t="str">
        <f t="shared" si="10"/>
        <v/>
      </c>
    </row>
    <row r="10" spans="1:19" ht="15">
      <c r="A10" s="11" t="str">
        <f>IF('01_Setup'!A22="Yes","Yes","No")</f>
        <v>No</v>
      </c>
      <c r="B10" s="11" t="str">
        <f>IF(A10="Yes",'01_Setup'!B22,"")</f>
        <v/>
      </c>
      <c r="C10" s="11" t="str">
        <f>IF(A10="Yes",IFERROR('01_Setup'!C22&amp;"",""),"")</f>
        <v/>
      </c>
      <c r="D10" s="17">
        <f>IF(A10="Yes",'01_Setup'!M22,0)</f>
        <v>0</v>
      </c>
      <c r="E10" s="17" t="str">
        <f>IF(B10="","",SUMIFS('06_Asset_Components'!$Z$7:$Z$206,'06_Asset_Components'!$C$7:$C$206,B10,'06_Asset_Components'!$Y$7:$Y$206,"&gt;="&amp;'01_Setup'!$B$5,'06_Asset_Components'!$Y$7:$Y$206,"&lt;="&amp;'01_Setup'!$B$7)+SUMIFS('06_Asset_Components'!$AB$7:$AB$206,'06_Asset_Components'!$C$7:$C$206,B10,'06_Asset_Components'!$AA$7:$AA$206,"&gt;="&amp;'01_Setup'!$B$5,'06_Asset_Components'!$AA$7:$AA$206,"&lt;="&amp;'01_Setup'!$B$7)+SUMIFS('06_Asset_Components'!$AD$7:$AD$206,'06_Asset_Components'!$C$7:$C$206,B10,'06_Asset_Components'!$AC$7:$AC$206,"&gt;="&amp;'01_Setup'!$B$5,'06_Asset_Components'!$AC$7:$AC$206,"&lt;="&amp;'01_Setup'!$B$7))</f>
        <v/>
      </c>
      <c r="F10" s="17" t="str">
        <f>IF(B10="","",SUMIFS('06_Asset_Components'!$Z$7:$Z$206,'06_Asset_Components'!$C$7:$C$206,B10,'06_Asset_Components'!$Y$7:$Y$206,"&gt;="&amp;'01_Setup'!$B$5,'06_Asset_Components'!$Y$7:$Y$206,"&lt;="&amp;'01_Setup'!$B$8)+SUMIFS('06_Asset_Components'!$AB$7:$AB$206,'06_Asset_Components'!$C$7:$C$206,B10,'06_Asset_Components'!$AA$7:$AA$206,"&gt;="&amp;'01_Setup'!$B$5,'06_Asset_Components'!$AA$7:$AA$206,"&lt;="&amp;'01_Setup'!$B$8)+SUMIFS('06_Asset_Components'!$AD$7:$AD$206,'06_Asset_Components'!$C$7:$C$206,B10,'06_Asset_Components'!$AC$7:$AC$206,"&gt;="&amp;'01_Setup'!$B$5,'06_Asset_Components'!$AC$7:$AC$206,"&lt;="&amp;'01_Setup'!$B$8))</f>
        <v/>
      </c>
      <c r="G10" s="17" t="str">
        <f>IF(B10="","",SUMIFS('06_Asset_Components'!$Z$7:$Z$206,'06_Asset_Components'!$C$7:$C$206,B10,'06_Asset_Components'!$Y$7:$Y$206,"&gt;="&amp;'01_Setup'!$B$5,'06_Asset_Components'!$Y$7:$Y$206,"&lt;="&amp;'01_Setup'!$B$9)+SUMIFS('06_Asset_Components'!$AB$7:$AB$206,'06_Asset_Components'!$C$7:$C$206,B10,'06_Asset_Components'!$AA$7:$AA$206,"&gt;="&amp;'01_Setup'!$B$5,'06_Asset_Components'!$AA$7:$AA$206,"&lt;="&amp;'01_Setup'!$B$9)+SUMIFS('06_Asset_Components'!$AD$7:$AD$206,'06_Asset_Components'!$C$7:$C$206,B10,'06_Asset_Components'!$AC$7:$AC$206,"&gt;="&amp;'01_Setup'!$B$5,'06_Asset_Components'!$AC$7:$AC$206,"&lt;="&amp;'01_Setup'!$B$9))</f>
        <v/>
      </c>
      <c r="H10" s="17" t="str">
        <f t="shared" si="0"/>
        <v/>
      </c>
      <c r="I10" s="17" t="str">
        <f t="shared" si="1"/>
        <v/>
      </c>
      <c r="J10" s="17" t="str">
        <f t="shared" si="2"/>
        <v/>
      </c>
      <c r="K10" s="17" t="str">
        <f t="shared" si="3"/>
        <v/>
      </c>
      <c r="L10" s="17" t="str">
        <f t="shared" si="4"/>
        <v/>
      </c>
      <c r="M10" s="17" t="str">
        <f t="shared" si="5"/>
        <v/>
      </c>
      <c r="N10" s="17" t="str">
        <f t="shared" si="6"/>
        <v/>
      </c>
      <c r="O10" s="17" t="str">
        <f t="shared" si="7"/>
        <v/>
      </c>
      <c r="P10" s="17" t="str">
        <f t="shared" si="8"/>
        <v/>
      </c>
      <c r="Q10" s="29" t="s">
        <v>315</v>
      </c>
      <c r="R10" s="17" t="str">
        <f t="shared" si="9"/>
        <v/>
      </c>
      <c r="S10" s="11" t="str">
        <f t="shared" si="10"/>
        <v/>
      </c>
    </row>
    <row r="11" spans="1:19" ht="15">
      <c r="A11" s="11" t="str">
        <f>IF('01_Setup'!A23="Yes","Yes","No")</f>
        <v>No</v>
      </c>
      <c r="B11" s="11" t="str">
        <f>IF(A11="Yes",'01_Setup'!B23,"")</f>
        <v/>
      </c>
      <c r="C11" s="11" t="str">
        <f>IF(A11="Yes",IFERROR('01_Setup'!C23&amp;"",""),"")</f>
        <v/>
      </c>
      <c r="D11" s="17">
        <f>IF(A11="Yes",'01_Setup'!M23,0)</f>
        <v>0</v>
      </c>
      <c r="E11" s="17" t="str">
        <f>IF(B11="","",SUMIFS('06_Asset_Components'!$Z$7:$Z$206,'06_Asset_Components'!$C$7:$C$206,B11,'06_Asset_Components'!$Y$7:$Y$206,"&gt;="&amp;'01_Setup'!$B$5,'06_Asset_Components'!$Y$7:$Y$206,"&lt;="&amp;'01_Setup'!$B$7)+SUMIFS('06_Asset_Components'!$AB$7:$AB$206,'06_Asset_Components'!$C$7:$C$206,B11,'06_Asset_Components'!$AA$7:$AA$206,"&gt;="&amp;'01_Setup'!$B$5,'06_Asset_Components'!$AA$7:$AA$206,"&lt;="&amp;'01_Setup'!$B$7)+SUMIFS('06_Asset_Components'!$AD$7:$AD$206,'06_Asset_Components'!$C$7:$C$206,B11,'06_Asset_Components'!$AC$7:$AC$206,"&gt;="&amp;'01_Setup'!$B$5,'06_Asset_Components'!$AC$7:$AC$206,"&lt;="&amp;'01_Setup'!$B$7))</f>
        <v/>
      </c>
      <c r="F11" s="17" t="str">
        <f>IF(B11="","",SUMIFS('06_Asset_Components'!$Z$7:$Z$206,'06_Asset_Components'!$C$7:$C$206,B11,'06_Asset_Components'!$Y$7:$Y$206,"&gt;="&amp;'01_Setup'!$B$5,'06_Asset_Components'!$Y$7:$Y$206,"&lt;="&amp;'01_Setup'!$B$8)+SUMIFS('06_Asset_Components'!$AB$7:$AB$206,'06_Asset_Components'!$C$7:$C$206,B11,'06_Asset_Components'!$AA$7:$AA$206,"&gt;="&amp;'01_Setup'!$B$5,'06_Asset_Components'!$AA$7:$AA$206,"&lt;="&amp;'01_Setup'!$B$8)+SUMIFS('06_Asset_Components'!$AD$7:$AD$206,'06_Asset_Components'!$C$7:$C$206,B11,'06_Asset_Components'!$AC$7:$AC$206,"&gt;="&amp;'01_Setup'!$B$5,'06_Asset_Components'!$AC$7:$AC$206,"&lt;="&amp;'01_Setup'!$B$8))</f>
        <v/>
      </c>
      <c r="G11" s="17" t="str">
        <f>IF(B11="","",SUMIFS('06_Asset_Components'!$Z$7:$Z$206,'06_Asset_Components'!$C$7:$C$206,B11,'06_Asset_Components'!$Y$7:$Y$206,"&gt;="&amp;'01_Setup'!$B$5,'06_Asset_Components'!$Y$7:$Y$206,"&lt;="&amp;'01_Setup'!$B$9)+SUMIFS('06_Asset_Components'!$AB$7:$AB$206,'06_Asset_Components'!$C$7:$C$206,B11,'06_Asset_Components'!$AA$7:$AA$206,"&gt;="&amp;'01_Setup'!$B$5,'06_Asset_Components'!$AA$7:$AA$206,"&lt;="&amp;'01_Setup'!$B$9)+SUMIFS('06_Asset_Components'!$AD$7:$AD$206,'06_Asset_Components'!$C$7:$C$206,B11,'06_Asset_Components'!$AC$7:$AC$206,"&gt;="&amp;'01_Setup'!$B$5,'06_Asset_Components'!$AC$7:$AC$206,"&lt;="&amp;'01_Setup'!$B$9))</f>
        <v/>
      </c>
      <c r="H11" s="17" t="str">
        <f t="shared" si="0"/>
        <v/>
      </c>
      <c r="I11" s="17" t="str">
        <f t="shared" si="1"/>
        <v/>
      </c>
      <c r="J11" s="17" t="str">
        <f t="shared" si="2"/>
        <v/>
      </c>
      <c r="K11" s="17" t="str">
        <f t="shared" si="3"/>
        <v/>
      </c>
      <c r="L11" s="17" t="str">
        <f t="shared" si="4"/>
        <v/>
      </c>
      <c r="M11" s="17" t="str">
        <f t="shared" si="5"/>
        <v/>
      </c>
      <c r="N11" s="17" t="str">
        <f t="shared" si="6"/>
        <v/>
      </c>
      <c r="O11" s="17" t="str">
        <f t="shared" si="7"/>
        <v/>
      </c>
      <c r="P11" s="17" t="str">
        <f t="shared" si="8"/>
        <v/>
      </c>
      <c r="Q11" s="29" t="s">
        <v>315</v>
      </c>
      <c r="R11" s="17" t="str">
        <f t="shared" si="9"/>
        <v/>
      </c>
      <c r="S11" s="11" t="str">
        <f t="shared" si="10"/>
        <v/>
      </c>
    </row>
    <row r="12" spans="1:19" ht="15">
      <c r="A12" s="11" t="str">
        <f>IF('01_Setup'!A24="Yes","Yes","No")</f>
        <v>No</v>
      </c>
      <c r="B12" s="11" t="str">
        <f>IF(A12="Yes",'01_Setup'!B24,"")</f>
        <v/>
      </c>
      <c r="C12" s="11" t="str">
        <f>IF(A12="Yes",IFERROR('01_Setup'!C24&amp;"",""),"")</f>
        <v/>
      </c>
      <c r="D12" s="17">
        <f>IF(A12="Yes",'01_Setup'!M24,0)</f>
        <v>0</v>
      </c>
      <c r="E12" s="17" t="str">
        <f>IF(B12="","",SUMIFS('06_Asset_Components'!$Z$7:$Z$206,'06_Asset_Components'!$C$7:$C$206,B12,'06_Asset_Components'!$Y$7:$Y$206,"&gt;="&amp;'01_Setup'!$B$5,'06_Asset_Components'!$Y$7:$Y$206,"&lt;="&amp;'01_Setup'!$B$7)+SUMIFS('06_Asset_Components'!$AB$7:$AB$206,'06_Asset_Components'!$C$7:$C$206,B12,'06_Asset_Components'!$AA$7:$AA$206,"&gt;="&amp;'01_Setup'!$B$5,'06_Asset_Components'!$AA$7:$AA$206,"&lt;="&amp;'01_Setup'!$B$7)+SUMIFS('06_Asset_Components'!$AD$7:$AD$206,'06_Asset_Components'!$C$7:$C$206,B12,'06_Asset_Components'!$AC$7:$AC$206,"&gt;="&amp;'01_Setup'!$B$5,'06_Asset_Components'!$AC$7:$AC$206,"&lt;="&amp;'01_Setup'!$B$7))</f>
        <v/>
      </c>
      <c r="F12" s="17" t="str">
        <f>IF(B12="","",SUMIFS('06_Asset_Components'!$Z$7:$Z$206,'06_Asset_Components'!$C$7:$C$206,B12,'06_Asset_Components'!$Y$7:$Y$206,"&gt;="&amp;'01_Setup'!$B$5,'06_Asset_Components'!$Y$7:$Y$206,"&lt;="&amp;'01_Setup'!$B$8)+SUMIFS('06_Asset_Components'!$AB$7:$AB$206,'06_Asset_Components'!$C$7:$C$206,B12,'06_Asset_Components'!$AA$7:$AA$206,"&gt;="&amp;'01_Setup'!$B$5,'06_Asset_Components'!$AA$7:$AA$206,"&lt;="&amp;'01_Setup'!$B$8)+SUMIFS('06_Asset_Components'!$AD$7:$AD$206,'06_Asset_Components'!$C$7:$C$206,B12,'06_Asset_Components'!$AC$7:$AC$206,"&gt;="&amp;'01_Setup'!$B$5,'06_Asset_Components'!$AC$7:$AC$206,"&lt;="&amp;'01_Setup'!$B$8))</f>
        <v/>
      </c>
      <c r="G12" s="17" t="str">
        <f>IF(B12="","",SUMIFS('06_Asset_Components'!$Z$7:$Z$206,'06_Asset_Components'!$C$7:$C$206,B12,'06_Asset_Components'!$Y$7:$Y$206,"&gt;="&amp;'01_Setup'!$B$5,'06_Asset_Components'!$Y$7:$Y$206,"&lt;="&amp;'01_Setup'!$B$9)+SUMIFS('06_Asset_Components'!$AB$7:$AB$206,'06_Asset_Components'!$C$7:$C$206,B12,'06_Asset_Components'!$AA$7:$AA$206,"&gt;="&amp;'01_Setup'!$B$5,'06_Asset_Components'!$AA$7:$AA$206,"&lt;="&amp;'01_Setup'!$B$9)+SUMIFS('06_Asset_Components'!$AD$7:$AD$206,'06_Asset_Components'!$C$7:$C$206,B12,'06_Asset_Components'!$AC$7:$AC$206,"&gt;="&amp;'01_Setup'!$B$5,'06_Asset_Components'!$AC$7:$AC$206,"&lt;="&amp;'01_Setup'!$B$9))</f>
        <v/>
      </c>
      <c r="H12" s="17" t="str">
        <f t="shared" si="0"/>
        <v/>
      </c>
      <c r="I12" s="17" t="str">
        <f t="shared" si="1"/>
        <v/>
      </c>
      <c r="J12" s="17" t="str">
        <f t="shared" si="2"/>
        <v/>
      </c>
      <c r="K12" s="17" t="str">
        <f t="shared" si="3"/>
        <v/>
      </c>
      <c r="L12" s="17" t="str">
        <f t="shared" si="4"/>
        <v/>
      </c>
      <c r="M12" s="17" t="str">
        <f t="shared" si="5"/>
        <v/>
      </c>
      <c r="N12" s="17" t="str">
        <f t="shared" si="6"/>
        <v/>
      </c>
      <c r="O12" s="17" t="str">
        <f t="shared" si="7"/>
        <v/>
      </c>
      <c r="P12" s="17" t="str">
        <f t="shared" si="8"/>
        <v/>
      </c>
      <c r="Q12" s="29" t="s">
        <v>315</v>
      </c>
      <c r="R12" s="17" t="str">
        <f t="shared" si="9"/>
        <v/>
      </c>
      <c r="S12" s="11" t="str">
        <f t="shared" si="10"/>
        <v/>
      </c>
    </row>
    <row r="13" spans="1:19" ht="15">
      <c r="A13" s="11" t="str">
        <f>IF('01_Setup'!A25="Yes","Yes","No")</f>
        <v>No</v>
      </c>
      <c r="B13" s="11" t="str">
        <f>IF(A13="Yes",'01_Setup'!B25,"")</f>
        <v/>
      </c>
      <c r="C13" s="11" t="str">
        <f>IF(A13="Yes",IFERROR('01_Setup'!C25&amp;"",""),"")</f>
        <v/>
      </c>
      <c r="D13" s="17">
        <f>IF(A13="Yes",'01_Setup'!M25,0)</f>
        <v>0</v>
      </c>
      <c r="E13" s="17" t="str">
        <f>IF(B13="","",SUMIFS('06_Asset_Components'!$Z$7:$Z$206,'06_Asset_Components'!$C$7:$C$206,B13,'06_Asset_Components'!$Y$7:$Y$206,"&gt;="&amp;'01_Setup'!$B$5,'06_Asset_Components'!$Y$7:$Y$206,"&lt;="&amp;'01_Setup'!$B$7)+SUMIFS('06_Asset_Components'!$AB$7:$AB$206,'06_Asset_Components'!$C$7:$C$206,B13,'06_Asset_Components'!$AA$7:$AA$206,"&gt;="&amp;'01_Setup'!$B$5,'06_Asset_Components'!$AA$7:$AA$206,"&lt;="&amp;'01_Setup'!$B$7)+SUMIFS('06_Asset_Components'!$AD$7:$AD$206,'06_Asset_Components'!$C$7:$C$206,B13,'06_Asset_Components'!$AC$7:$AC$206,"&gt;="&amp;'01_Setup'!$B$5,'06_Asset_Components'!$AC$7:$AC$206,"&lt;="&amp;'01_Setup'!$B$7))</f>
        <v/>
      </c>
      <c r="F13" s="17" t="str">
        <f>IF(B13="","",SUMIFS('06_Asset_Components'!$Z$7:$Z$206,'06_Asset_Components'!$C$7:$C$206,B13,'06_Asset_Components'!$Y$7:$Y$206,"&gt;="&amp;'01_Setup'!$B$5,'06_Asset_Components'!$Y$7:$Y$206,"&lt;="&amp;'01_Setup'!$B$8)+SUMIFS('06_Asset_Components'!$AB$7:$AB$206,'06_Asset_Components'!$C$7:$C$206,B13,'06_Asset_Components'!$AA$7:$AA$206,"&gt;="&amp;'01_Setup'!$B$5,'06_Asset_Components'!$AA$7:$AA$206,"&lt;="&amp;'01_Setup'!$B$8)+SUMIFS('06_Asset_Components'!$AD$7:$AD$206,'06_Asset_Components'!$C$7:$C$206,B13,'06_Asset_Components'!$AC$7:$AC$206,"&gt;="&amp;'01_Setup'!$B$5,'06_Asset_Components'!$AC$7:$AC$206,"&lt;="&amp;'01_Setup'!$B$8))</f>
        <v/>
      </c>
      <c r="G13" s="17" t="str">
        <f>IF(B13="","",SUMIFS('06_Asset_Components'!$Z$7:$Z$206,'06_Asset_Components'!$C$7:$C$206,B13,'06_Asset_Components'!$Y$7:$Y$206,"&gt;="&amp;'01_Setup'!$B$5,'06_Asset_Components'!$Y$7:$Y$206,"&lt;="&amp;'01_Setup'!$B$9)+SUMIFS('06_Asset_Components'!$AB$7:$AB$206,'06_Asset_Components'!$C$7:$C$206,B13,'06_Asset_Components'!$AA$7:$AA$206,"&gt;="&amp;'01_Setup'!$B$5,'06_Asset_Components'!$AA$7:$AA$206,"&lt;="&amp;'01_Setup'!$B$9)+SUMIFS('06_Asset_Components'!$AD$7:$AD$206,'06_Asset_Components'!$C$7:$C$206,B13,'06_Asset_Components'!$AC$7:$AC$206,"&gt;="&amp;'01_Setup'!$B$5,'06_Asset_Components'!$AC$7:$AC$206,"&lt;="&amp;'01_Setup'!$B$9))</f>
        <v/>
      </c>
      <c r="H13" s="17" t="str">
        <f t="shared" si="0"/>
        <v/>
      </c>
      <c r="I13" s="17" t="str">
        <f t="shared" si="1"/>
        <v/>
      </c>
      <c r="J13" s="17" t="str">
        <f t="shared" si="2"/>
        <v/>
      </c>
      <c r="K13" s="17" t="str">
        <f t="shared" si="3"/>
        <v/>
      </c>
      <c r="L13" s="17" t="str">
        <f t="shared" si="4"/>
        <v/>
      </c>
      <c r="M13" s="17" t="str">
        <f t="shared" si="5"/>
        <v/>
      </c>
      <c r="N13" s="17" t="str">
        <f t="shared" si="6"/>
        <v/>
      </c>
      <c r="O13" s="17" t="str">
        <f t="shared" si="7"/>
        <v/>
      </c>
      <c r="P13" s="17" t="str">
        <f t="shared" si="8"/>
        <v/>
      </c>
      <c r="Q13" s="29" t="s">
        <v>315</v>
      </c>
      <c r="R13" s="17" t="str">
        <f t="shared" si="9"/>
        <v/>
      </c>
      <c r="S13" s="11" t="str">
        <f t="shared" si="10"/>
        <v/>
      </c>
    </row>
    <row r="14" spans="1:19" ht="15">
      <c r="A14" s="11" t="str">
        <f>IF('01_Setup'!A26="Yes","Yes","No")</f>
        <v>No</v>
      </c>
      <c r="B14" s="11" t="str">
        <f>IF(A14="Yes",'01_Setup'!B26,"")</f>
        <v/>
      </c>
      <c r="C14" s="11" t="str">
        <f>IF(A14="Yes",IFERROR('01_Setup'!C26&amp;"",""),"")</f>
        <v/>
      </c>
      <c r="D14" s="17">
        <f>IF(A14="Yes",'01_Setup'!M26,0)</f>
        <v>0</v>
      </c>
      <c r="E14" s="17" t="str">
        <f>IF(B14="","",SUMIFS('06_Asset_Components'!$Z$7:$Z$206,'06_Asset_Components'!$C$7:$C$206,B14,'06_Asset_Components'!$Y$7:$Y$206,"&gt;="&amp;'01_Setup'!$B$5,'06_Asset_Components'!$Y$7:$Y$206,"&lt;="&amp;'01_Setup'!$B$7)+SUMIFS('06_Asset_Components'!$AB$7:$AB$206,'06_Asset_Components'!$C$7:$C$206,B14,'06_Asset_Components'!$AA$7:$AA$206,"&gt;="&amp;'01_Setup'!$B$5,'06_Asset_Components'!$AA$7:$AA$206,"&lt;="&amp;'01_Setup'!$B$7)+SUMIFS('06_Asset_Components'!$AD$7:$AD$206,'06_Asset_Components'!$C$7:$C$206,B14,'06_Asset_Components'!$AC$7:$AC$206,"&gt;="&amp;'01_Setup'!$B$5,'06_Asset_Components'!$AC$7:$AC$206,"&lt;="&amp;'01_Setup'!$B$7))</f>
        <v/>
      </c>
      <c r="F14" s="17" t="str">
        <f>IF(B14="","",SUMIFS('06_Asset_Components'!$Z$7:$Z$206,'06_Asset_Components'!$C$7:$C$206,B14,'06_Asset_Components'!$Y$7:$Y$206,"&gt;="&amp;'01_Setup'!$B$5,'06_Asset_Components'!$Y$7:$Y$206,"&lt;="&amp;'01_Setup'!$B$8)+SUMIFS('06_Asset_Components'!$AB$7:$AB$206,'06_Asset_Components'!$C$7:$C$206,B14,'06_Asset_Components'!$AA$7:$AA$206,"&gt;="&amp;'01_Setup'!$B$5,'06_Asset_Components'!$AA$7:$AA$206,"&lt;="&amp;'01_Setup'!$B$8)+SUMIFS('06_Asset_Components'!$AD$7:$AD$206,'06_Asset_Components'!$C$7:$C$206,B14,'06_Asset_Components'!$AC$7:$AC$206,"&gt;="&amp;'01_Setup'!$B$5,'06_Asset_Components'!$AC$7:$AC$206,"&lt;="&amp;'01_Setup'!$B$8))</f>
        <v/>
      </c>
      <c r="G14" s="17" t="str">
        <f>IF(B14="","",SUMIFS('06_Asset_Components'!$Z$7:$Z$206,'06_Asset_Components'!$C$7:$C$206,B14,'06_Asset_Components'!$Y$7:$Y$206,"&gt;="&amp;'01_Setup'!$B$5,'06_Asset_Components'!$Y$7:$Y$206,"&lt;="&amp;'01_Setup'!$B$9)+SUMIFS('06_Asset_Components'!$AB$7:$AB$206,'06_Asset_Components'!$C$7:$C$206,B14,'06_Asset_Components'!$AA$7:$AA$206,"&gt;="&amp;'01_Setup'!$B$5,'06_Asset_Components'!$AA$7:$AA$206,"&lt;="&amp;'01_Setup'!$B$9)+SUMIFS('06_Asset_Components'!$AD$7:$AD$206,'06_Asset_Components'!$C$7:$C$206,B14,'06_Asset_Components'!$AC$7:$AC$206,"&gt;="&amp;'01_Setup'!$B$5,'06_Asset_Components'!$AC$7:$AC$206,"&lt;="&amp;'01_Setup'!$B$9))</f>
        <v/>
      </c>
      <c r="H14" s="17" t="str">
        <f t="shared" si="0"/>
        <v/>
      </c>
      <c r="I14" s="17" t="str">
        <f t="shared" si="1"/>
        <v/>
      </c>
      <c r="J14" s="17" t="str">
        <f t="shared" si="2"/>
        <v/>
      </c>
      <c r="K14" s="17" t="str">
        <f t="shared" si="3"/>
        <v/>
      </c>
      <c r="L14" s="17" t="str">
        <f t="shared" si="4"/>
        <v/>
      </c>
      <c r="M14" s="17" t="str">
        <f t="shared" si="5"/>
        <v/>
      </c>
      <c r="N14" s="17" t="str">
        <f t="shared" si="6"/>
        <v/>
      </c>
      <c r="O14" s="17" t="str">
        <f t="shared" si="7"/>
        <v/>
      </c>
      <c r="P14" s="17" t="str">
        <f t="shared" si="8"/>
        <v/>
      </c>
      <c r="Q14" s="29" t="s">
        <v>315</v>
      </c>
      <c r="R14" s="17" t="str">
        <f t="shared" si="9"/>
        <v/>
      </c>
      <c r="S14" s="11" t="str">
        <f t="shared" si="10"/>
        <v/>
      </c>
    </row>
    <row r="15" spans="1:19" ht="15">
      <c r="A15" s="11" t="str">
        <f>IF('01_Setup'!A27="Yes","Yes","No")</f>
        <v>No</v>
      </c>
      <c r="B15" s="11" t="str">
        <f>IF(A15="Yes",'01_Setup'!B27,"")</f>
        <v/>
      </c>
      <c r="C15" s="11" t="str">
        <f>IF(A15="Yes",IFERROR('01_Setup'!C27&amp;"",""),"")</f>
        <v/>
      </c>
      <c r="D15" s="17">
        <f>IF(A15="Yes",'01_Setup'!M27,0)</f>
        <v>0</v>
      </c>
      <c r="E15" s="17" t="str">
        <f>IF(B15="","",SUMIFS('06_Asset_Components'!$Z$7:$Z$206,'06_Asset_Components'!$C$7:$C$206,B15,'06_Asset_Components'!$Y$7:$Y$206,"&gt;="&amp;'01_Setup'!$B$5,'06_Asset_Components'!$Y$7:$Y$206,"&lt;="&amp;'01_Setup'!$B$7)+SUMIFS('06_Asset_Components'!$AB$7:$AB$206,'06_Asset_Components'!$C$7:$C$206,B15,'06_Asset_Components'!$AA$7:$AA$206,"&gt;="&amp;'01_Setup'!$B$5,'06_Asset_Components'!$AA$7:$AA$206,"&lt;="&amp;'01_Setup'!$B$7)+SUMIFS('06_Asset_Components'!$AD$7:$AD$206,'06_Asset_Components'!$C$7:$C$206,B15,'06_Asset_Components'!$AC$7:$AC$206,"&gt;="&amp;'01_Setup'!$B$5,'06_Asset_Components'!$AC$7:$AC$206,"&lt;="&amp;'01_Setup'!$B$7))</f>
        <v/>
      </c>
      <c r="F15" s="17" t="str">
        <f>IF(B15="","",SUMIFS('06_Asset_Components'!$Z$7:$Z$206,'06_Asset_Components'!$C$7:$C$206,B15,'06_Asset_Components'!$Y$7:$Y$206,"&gt;="&amp;'01_Setup'!$B$5,'06_Asset_Components'!$Y$7:$Y$206,"&lt;="&amp;'01_Setup'!$B$8)+SUMIFS('06_Asset_Components'!$AB$7:$AB$206,'06_Asset_Components'!$C$7:$C$206,B15,'06_Asset_Components'!$AA$7:$AA$206,"&gt;="&amp;'01_Setup'!$B$5,'06_Asset_Components'!$AA$7:$AA$206,"&lt;="&amp;'01_Setup'!$B$8)+SUMIFS('06_Asset_Components'!$AD$7:$AD$206,'06_Asset_Components'!$C$7:$C$206,B15,'06_Asset_Components'!$AC$7:$AC$206,"&gt;="&amp;'01_Setup'!$B$5,'06_Asset_Components'!$AC$7:$AC$206,"&lt;="&amp;'01_Setup'!$B$8))</f>
        <v/>
      </c>
      <c r="G15" s="17" t="str">
        <f>IF(B15="","",SUMIFS('06_Asset_Components'!$Z$7:$Z$206,'06_Asset_Components'!$C$7:$C$206,B15,'06_Asset_Components'!$Y$7:$Y$206,"&gt;="&amp;'01_Setup'!$B$5,'06_Asset_Components'!$Y$7:$Y$206,"&lt;="&amp;'01_Setup'!$B$9)+SUMIFS('06_Asset_Components'!$AB$7:$AB$206,'06_Asset_Components'!$C$7:$C$206,B15,'06_Asset_Components'!$AA$7:$AA$206,"&gt;="&amp;'01_Setup'!$B$5,'06_Asset_Components'!$AA$7:$AA$206,"&lt;="&amp;'01_Setup'!$B$9)+SUMIFS('06_Asset_Components'!$AD$7:$AD$206,'06_Asset_Components'!$C$7:$C$206,B15,'06_Asset_Components'!$AC$7:$AC$206,"&gt;="&amp;'01_Setup'!$B$5,'06_Asset_Components'!$AC$7:$AC$206,"&lt;="&amp;'01_Setup'!$B$9))</f>
        <v/>
      </c>
      <c r="H15" s="17" t="str">
        <f t="shared" si="0"/>
        <v/>
      </c>
      <c r="I15" s="17" t="str">
        <f t="shared" si="1"/>
        <v/>
      </c>
      <c r="J15" s="17" t="str">
        <f t="shared" si="2"/>
        <v/>
      </c>
      <c r="K15" s="17" t="str">
        <f t="shared" si="3"/>
        <v/>
      </c>
      <c r="L15" s="17" t="str">
        <f t="shared" si="4"/>
        <v/>
      </c>
      <c r="M15" s="17" t="str">
        <f t="shared" si="5"/>
        <v/>
      </c>
      <c r="N15" s="17" t="str">
        <f t="shared" si="6"/>
        <v/>
      </c>
      <c r="O15" s="17" t="str">
        <f t="shared" si="7"/>
        <v/>
      </c>
      <c r="P15" s="17" t="str">
        <f t="shared" si="8"/>
        <v/>
      </c>
      <c r="Q15" s="29" t="s">
        <v>315</v>
      </c>
      <c r="R15" s="17" t="str">
        <f t="shared" si="9"/>
        <v/>
      </c>
      <c r="S15" s="11" t="str">
        <f t="shared" si="10"/>
        <v/>
      </c>
    </row>
    <row r="16" spans="1:19" ht="15">
      <c r="A16" s="11" t="str">
        <f>IF('01_Setup'!A28="Yes","Yes","No")</f>
        <v>No</v>
      </c>
      <c r="B16" s="11" t="str">
        <f>IF(A16="Yes",'01_Setup'!B28,"")</f>
        <v/>
      </c>
      <c r="C16" s="11" t="str">
        <f>IF(A16="Yes",IFERROR('01_Setup'!C28&amp;"",""),"")</f>
        <v/>
      </c>
      <c r="D16" s="17">
        <f>IF(A16="Yes",'01_Setup'!M28,0)</f>
        <v>0</v>
      </c>
      <c r="E16" s="17" t="str">
        <f>IF(B16="","",SUMIFS('06_Asset_Components'!$Z$7:$Z$206,'06_Asset_Components'!$C$7:$C$206,B16,'06_Asset_Components'!$Y$7:$Y$206,"&gt;="&amp;'01_Setup'!$B$5,'06_Asset_Components'!$Y$7:$Y$206,"&lt;="&amp;'01_Setup'!$B$7)+SUMIFS('06_Asset_Components'!$AB$7:$AB$206,'06_Asset_Components'!$C$7:$C$206,B16,'06_Asset_Components'!$AA$7:$AA$206,"&gt;="&amp;'01_Setup'!$B$5,'06_Asset_Components'!$AA$7:$AA$206,"&lt;="&amp;'01_Setup'!$B$7)+SUMIFS('06_Asset_Components'!$AD$7:$AD$206,'06_Asset_Components'!$C$7:$C$206,B16,'06_Asset_Components'!$AC$7:$AC$206,"&gt;="&amp;'01_Setup'!$B$5,'06_Asset_Components'!$AC$7:$AC$206,"&lt;="&amp;'01_Setup'!$B$7))</f>
        <v/>
      </c>
      <c r="F16" s="17" t="str">
        <f>IF(B16="","",SUMIFS('06_Asset_Components'!$Z$7:$Z$206,'06_Asset_Components'!$C$7:$C$206,B16,'06_Asset_Components'!$Y$7:$Y$206,"&gt;="&amp;'01_Setup'!$B$5,'06_Asset_Components'!$Y$7:$Y$206,"&lt;="&amp;'01_Setup'!$B$8)+SUMIFS('06_Asset_Components'!$AB$7:$AB$206,'06_Asset_Components'!$C$7:$C$206,B16,'06_Asset_Components'!$AA$7:$AA$206,"&gt;="&amp;'01_Setup'!$B$5,'06_Asset_Components'!$AA$7:$AA$206,"&lt;="&amp;'01_Setup'!$B$8)+SUMIFS('06_Asset_Components'!$AD$7:$AD$206,'06_Asset_Components'!$C$7:$C$206,B16,'06_Asset_Components'!$AC$7:$AC$206,"&gt;="&amp;'01_Setup'!$B$5,'06_Asset_Components'!$AC$7:$AC$206,"&lt;="&amp;'01_Setup'!$B$8))</f>
        <v/>
      </c>
      <c r="G16" s="17" t="str">
        <f>IF(B16="","",SUMIFS('06_Asset_Components'!$Z$7:$Z$206,'06_Asset_Components'!$C$7:$C$206,B16,'06_Asset_Components'!$Y$7:$Y$206,"&gt;="&amp;'01_Setup'!$B$5,'06_Asset_Components'!$Y$7:$Y$206,"&lt;="&amp;'01_Setup'!$B$9)+SUMIFS('06_Asset_Components'!$AB$7:$AB$206,'06_Asset_Components'!$C$7:$C$206,B16,'06_Asset_Components'!$AA$7:$AA$206,"&gt;="&amp;'01_Setup'!$B$5,'06_Asset_Components'!$AA$7:$AA$206,"&lt;="&amp;'01_Setup'!$B$9)+SUMIFS('06_Asset_Components'!$AD$7:$AD$206,'06_Asset_Components'!$C$7:$C$206,B16,'06_Asset_Components'!$AC$7:$AC$206,"&gt;="&amp;'01_Setup'!$B$5,'06_Asset_Components'!$AC$7:$AC$206,"&lt;="&amp;'01_Setup'!$B$9))</f>
        <v/>
      </c>
      <c r="H16" s="17" t="str">
        <f t="shared" si="0"/>
        <v/>
      </c>
      <c r="I16" s="17" t="str">
        <f t="shared" si="1"/>
        <v/>
      </c>
      <c r="J16" s="17" t="str">
        <f t="shared" si="2"/>
        <v/>
      </c>
      <c r="K16" s="17" t="str">
        <f t="shared" si="3"/>
        <v/>
      </c>
      <c r="L16" s="17" t="str">
        <f t="shared" si="4"/>
        <v/>
      </c>
      <c r="M16" s="17" t="str">
        <f t="shared" si="5"/>
        <v/>
      </c>
      <c r="N16" s="17" t="str">
        <f t="shared" si="6"/>
        <v/>
      </c>
      <c r="O16" s="17" t="str">
        <f t="shared" si="7"/>
        <v/>
      </c>
      <c r="P16" s="17" t="str">
        <f t="shared" si="8"/>
        <v/>
      </c>
      <c r="Q16" s="29" t="s">
        <v>315</v>
      </c>
      <c r="R16" s="17" t="str">
        <f t="shared" si="9"/>
        <v/>
      </c>
      <c r="S16" s="11" t="str">
        <f t="shared" si="10"/>
        <v/>
      </c>
    </row>
    <row r="17" spans="1:19" ht="15">
      <c r="A17" s="19" t="s">
        <v>316</v>
      </c>
      <c r="B17" s="19" t="s">
        <v>317</v>
      </c>
      <c r="C17" s="19"/>
      <c r="D17" s="20">
        <f t="shared" ref="D17:P17" si="11">SUM(D7:D16)</f>
        <v>0</v>
      </c>
      <c r="E17" s="20">
        <f t="shared" si="11"/>
        <v>0</v>
      </c>
      <c r="F17" s="20">
        <f t="shared" si="11"/>
        <v>0</v>
      </c>
      <c r="G17" s="20">
        <f t="shared" si="11"/>
        <v>0</v>
      </c>
      <c r="H17" s="20">
        <f t="shared" si="11"/>
        <v>0</v>
      </c>
      <c r="I17" s="20">
        <f t="shared" si="11"/>
        <v>0</v>
      </c>
      <c r="J17" s="20">
        <f t="shared" si="11"/>
        <v>0</v>
      </c>
      <c r="K17" s="20">
        <f t="shared" si="11"/>
        <v>0</v>
      </c>
      <c r="L17" s="20">
        <f t="shared" si="11"/>
        <v>0</v>
      </c>
      <c r="M17" s="20">
        <f t="shared" si="11"/>
        <v>0</v>
      </c>
      <c r="N17" s="20">
        <f t="shared" si="11"/>
        <v>0</v>
      </c>
      <c r="O17" s="20">
        <f t="shared" si="11"/>
        <v>0</v>
      </c>
      <c r="P17" s="20">
        <f t="shared" si="11"/>
        <v>0</v>
      </c>
      <c r="Q17" s="20"/>
      <c r="R17" s="20">
        <f>SUM(R7:R16)</f>
        <v>0</v>
      </c>
      <c r="S17" s="19"/>
    </row>
  </sheetData>
  <sheetProtection sheet="1" objects="1" scenarios="1" sort="0" autoFilter="0"/>
  <mergeCells count="2">
    <mergeCell ref="A3:R4"/>
    <mergeCell ref="A1:S1"/>
  </mergeCells>
  <conditionalFormatting sqref="S7:S16">
    <cfRule type="expression" dxfId="264" priority="1">
      <formula>S7="Shortfall"</formula>
    </cfRule>
    <cfRule type="expression" dxfId="263" priority="2">
      <formula>S7="Funded"</formula>
    </cfRule>
  </conditionalFormatting>
  <dataValidations count="1">
    <dataValidation type="list" sqref="Q7:Q16" xr:uid="{00000000-0002-0000-0B00-000000000000}">
      <formula1>"5 years,15 years,30 years"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V156"/>
  <sheetViews>
    <sheetView workbookViewId="0"/>
  </sheetViews>
  <sheetFormatPr defaultRowHeight="14.25"/>
  <cols>
    <col min="1" max="5" width="15" customWidth="1"/>
    <col min="6" max="6" width="40" customWidth="1"/>
    <col min="7" max="14" width="20" customWidth="1"/>
    <col min="15" max="16" width="28" customWidth="1"/>
    <col min="17" max="19" width="14" customWidth="1"/>
    <col min="20" max="24" width="16" customWidth="1"/>
    <col min="25" max="25" width="22" customWidth="1"/>
    <col min="26" max="26" width="18" customWidth="1"/>
    <col min="27" max="27" width="16" customWidth="1"/>
    <col min="28" max="28" width="34" customWidth="1"/>
  </cols>
  <sheetData>
    <row r="1" spans="1:48" ht="27.95" customHeight="1">
      <c r="A1" s="18" t="s">
        <v>318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48">
      <c r="A3" s="4" t="s">
        <v>319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4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4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48" ht="30">
      <c r="A6" s="6" t="s">
        <v>320</v>
      </c>
      <c r="B6" s="6" t="s">
        <v>73</v>
      </c>
      <c r="C6" s="6" t="s">
        <v>210</v>
      </c>
      <c r="D6" s="6" t="s">
        <v>163</v>
      </c>
      <c r="E6" s="6" t="s">
        <v>252</v>
      </c>
      <c r="F6" s="6" t="s">
        <v>321</v>
      </c>
      <c r="G6" s="6" t="s">
        <v>322</v>
      </c>
      <c r="H6" s="6" t="s">
        <v>323</v>
      </c>
      <c r="I6" s="6" t="s">
        <v>324</v>
      </c>
      <c r="J6" s="6" t="s">
        <v>325</v>
      </c>
      <c r="K6" s="6" t="s">
        <v>326</v>
      </c>
      <c r="L6" s="6" t="s">
        <v>327</v>
      </c>
      <c r="M6" s="6" t="s">
        <v>328</v>
      </c>
      <c r="N6" s="6" t="s">
        <v>329</v>
      </c>
      <c r="O6" s="6" t="s">
        <v>330</v>
      </c>
      <c r="P6" s="6" t="s">
        <v>331</v>
      </c>
      <c r="Q6" s="6" t="s">
        <v>332</v>
      </c>
      <c r="R6" s="6" t="s">
        <v>333</v>
      </c>
      <c r="S6" s="6" t="s">
        <v>334</v>
      </c>
      <c r="T6" s="6" t="s">
        <v>335</v>
      </c>
      <c r="U6" s="6" t="s">
        <v>336</v>
      </c>
      <c r="V6" s="6" t="s">
        <v>280</v>
      </c>
      <c r="W6" s="6" t="s">
        <v>337</v>
      </c>
      <c r="X6" s="6" t="s">
        <v>338</v>
      </c>
      <c r="Y6" s="6" t="s">
        <v>339</v>
      </c>
      <c r="Z6" s="6" t="s">
        <v>181</v>
      </c>
      <c r="AA6" s="6" t="s">
        <v>139</v>
      </c>
      <c r="AB6" s="6" t="s">
        <v>87</v>
      </c>
    </row>
    <row r="7" spans="1:48">
      <c r="A7" s="25" t="str">
        <f t="shared" ref="A7:A38" si="0">IF(B7="","","WRK-"&amp;TEXT(ROW()-6,"000"))</f>
        <v/>
      </c>
      <c r="B7" s="21"/>
      <c r="C7" s="21"/>
      <c r="D7" s="21"/>
      <c r="E7" s="21"/>
      <c r="F7" s="21"/>
      <c r="G7" s="21"/>
      <c r="H7" s="21"/>
      <c r="I7" s="23"/>
      <c r="J7" s="21"/>
      <c r="K7" s="23"/>
      <c r="L7" s="21"/>
      <c r="M7" s="23"/>
      <c r="N7" s="23"/>
      <c r="O7" s="23"/>
      <c r="P7" s="21"/>
      <c r="Q7" s="22"/>
      <c r="R7" s="22"/>
      <c r="S7" s="22"/>
      <c r="T7" s="23"/>
      <c r="U7" s="23"/>
      <c r="V7" s="28" t="str">
        <f t="shared" ref="V7:V38" si="1">IF(OR(U7="",T7=""),"",U7-T7)</f>
        <v/>
      </c>
      <c r="W7" s="22"/>
      <c r="X7" s="23"/>
      <c r="Y7" s="21"/>
      <c r="Z7" s="21"/>
      <c r="AA7" s="21"/>
      <c r="AB7" s="21"/>
    </row>
    <row r="8" spans="1:48">
      <c r="A8" s="25" t="str">
        <f t="shared" si="0"/>
        <v/>
      </c>
      <c r="B8" s="21"/>
      <c r="C8" s="21"/>
      <c r="D8" s="21"/>
      <c r="E8" s="21"/>
      <c r="F8" s="21"/>
      <c r="G8" s="21"/>
      <c r="H8" s="21"/>
      <c r="I8" s="23"/>
      <c r="J8" s="21"/>
      <c r="K8" s="23"/>
      <c r="L8" s="21"/>
      <c r="M8" s="23"/>
      <c r="N8" s="23"/>
      <c r="O8" s="23"/>
      <c r="P8" s="21"/>
      <c r="Q8" s="22"/>
      <c r="R8" s="22"/>
      <c r="S8" s="22"/>
      <c r="T8" s="23"/>
      <c r="U8" s="23"/>
      <c r="V8" s="28" t="str">
        <f t="shared" si="1"/>
        <v/>
      </c>
      <c r="W8" s="22"/>
      <c r="X8" s="23"/>
      <c r="Y8" s="21"/>
      <c r="Z8" s="21"/>
      <c r="AA8" s="21"/>
      <c r="AB8" s="21"/>
    </row>
    <row r="9" spans="1:48">
      <c r="A9" s="25" t="str">
        <f t="shared" si="0"/>
        <v/>
      </c>
      <c r="B9" s="21"/>
      <c r="C9" s="21"/>
      <c r="D9" s="21"/>
      <c r="E9" s="21"/>
      <c r="F9" s="21"/>
      <c r="G9" s="21"/>
      <c r="H9" s="21"/>
      <c r="I9" s="23"/>
      <c r="J9" s="21"/>
      <c r="K9" s="23"/>
      <c r="L9" s="21"/>
      <c r="M9" s="23"/>
      <c r="N9" s="23"/>
      <c r="O9" s="23"/>
      <c r="P9" s="21"/>
      <c r="Q9" s="22"/>
      <c r="R9" s="22"/>
      <c r="S9" s="22"/>
      <c r="T9" s="23"/>
      <c r="U9" s="23"/>
      <c r="V9" s="28" t="str">
        <f t="shared" si="1"/>
        <v/>
      </c>
      <c r="W9" s="22"/>
      <c r="X9" s="23"/>
      <c r="Y9" s="21"/>
      <c r="Z9" s="21"/>
      <c r="AA9" s="21"/>
      <c r="AB9" s="21"/>
    </row>
    <row r="10" spans="1:48">
      <c r="A10" s="25" t="str">
        <f t="shared" si="0"/>
        <v/>
      </c>
      <c r="B10" s="21"/>
      <c r="C10" s="21"/>
      <c r="D10" s="21"/>
      <c r="E10" s="21"/>
      <c r="F10" s="21"/>
      <c r="G10" s="21"/>
      <c r="H10" s="21"/>
      <c r="I10" s="23"/>
      <c r="J10" s="21"/>
      <c r="K10" s="23"/>
      <c r="L10" s="21"/>
      <c r="M10" s="23"/>
      <c r="N10" s="23"/>
      <c r="O10" s="23"/>
      <c r="P10" s="21"/>
      <c r="Q10" s="22"/>
      <c r="R10" s="22"/>
      <c r="S10" s="22"/>
      <c r="T10" s="23"/>
      <c r="U10" s="23"/>
      <c r="V10" s="28" t="str">
        <f t="shared" si="1"/>
        <v/>
      </c>
      <c r="W10" s="22"/>
      <c r="X10" s="23"/>
      <c r="Y10" s="21"/>
      <c r="Z10" s="21"/>
      <c r="AA10" s="21"/>
      <c r="AB10" s="21"/>
    </row>
    <row r="11" spans="1:48">
      <c r="A11" s="25" t="str">
        <f t="shared" si="0"/>
        <v/>
      </c>
      <c r="B11" s="21"/>
      <c r="C11" s="21"/>
      <c r="D11" s="21"/>
      <c r="E11" s="21"/>
      <c r="F11" s="21"/>
      <c r="G11" s="21"/>
      <c r="H11" s="21"/>
      <c r="I11" s="23"/>
      <c r="J11" s="21"/>
      <c r="K11" s="23"/>
      <c r="L11" s="21"/>
      <c r="M11" s="23"/>
      <c r="N11" s="23"/>
      <c r="O11" s="23"/>
      <c r="P11" s="21"/>
      <c r="Q11" s="22"/>
      <c r="R11" s="22"/>
      <c r="S11" s="22"/>
      <c r="T11" s="23"/>
      <c r="U11" s="23"/>
      <c r="V11" s="28" t="str">
        <f t="shared" si="1"/>
        <v/>
      </c>
      <c r="W11" s="22"/>
      <c r="X11" s="23"/>
      <c r="Y11" s="21"/>
      <c r="Z11" s="21"/>
      <c r="AA11" s="21"/>
      <c r="AB11" s="21"/>
    </row>
    <row r="12" spans="1:48">
      <c r="A12" s="25" t="str">
        <f t="shared" si="0"/>
        <v/>
      </c>
      <c r="B12" s="21"/>
      <c r="C12" s="21"/>
      <c r="D12" s="21"/>
      <c r="E12" s="21"/>
      <c r="F12" s="21"/>
      <c r="G12" s="21"/>
      <c r="H12" s="21"/>
      <c r="I12" s="23"/>
      <c r="J12" s="21"/>
      <c r="K12" s="23"/>
      <c r="L12" s="21"/>
      <c r="M12" s="23"/>
      <c r="N12" s="23"/>
      <c r="O12" s="23"/>
      <c r="P12" s="21"/>
      <c r="Q12" s="22"/>
      <c r="R12" s="22"/>
      <c r="S12" s="22"/>
      <c r="T12" s="23"/>
      <c r="U12" s="23"/>
      <c r="V12" s="28" t="str">
        <f t="shared" si="1"/>
        <v/>
      </c>
      <c r="W12" s="22"/>
      <c r="X12" s="23"/>
      <c r="Y12" s="21"/>
      <c r="Z12" s="21"/>
      <c r="AA12" s="21"/>
      <c r="AB12" s="21"/>
    </row>
    <row r="13" spans="1:48">
      <c r="A13" s="25" t="str">
        <f t="shared" si="0"/>
        <v/>
      </c>
      <c r="B13" s="21"/>
      <c r="C13" s="21"/>
      <c r="D13" s="21"/>
      <c r="E13" s="21"/>
      <c r="F13" s="21"/>
      <c r="G13" s="21"/>
      <c r="H13" s="21"/>
      <c r="I13" s="23"/>
      <c r="J13" s="21"/>
      <c r="K13" s="23"/>
      <c r="L13" s="21"/>
      <c r="M13" s="23"/>
      <c r="N13" s="23"/>
      <c r="O13" s="23"/>
      <c r="P13" s="21"/>
      <c r="Q13" s="22"/>
      <c r="R13" s="22"/>
      <c r="S13" s="22"/>
      <c r="T13" s="23"/>
      <c r="U13" s="23"/>
      <c r="V13" s="28" t="str">
        <f t="shared" si="1"/>
        <v/>
      </c>
      <c r="W13" s="22"/>
      <c r="X13" s="23"/>
      <c r="Y13" s="21"/>
      <c r="Z13" s="21"/>
      <c r="AA13" s="21"/>
      <c r="AB13" s="21"/>
    </row>
    <row r="14" spans="1:48">
      <c r="A14" s="25" t="str">
        <f t="shared" si="0"/>
        <v/>
      </c>
      <c r="B14" s="21"/>
      <c r="C14" s="21"/>
      <c r="D14" s="21"/>
      <c r="E14" s="21"/>
      <c r="F14" s="21"/>
      <c r="G14" s="21"/>
      <c r="H14" s="21"/>
      <c r="I14" s="23"/>
      <c r="J14" s="21"/>
      <c r="K14" s="23"/>
      <c r="L14" s="21"/>
      <c r="M14" s="23"/>
      <c r="N14" s="23"/>
      <c r="O14" s="23"/>
      <c r="P14" s="21"/>
      <c r="Q14" s="22"/>
      <c r="R14" s="22"/>
      <c r="S14" s="22"/>
      <c r="T14" s="23"/>
      <c r="U14" s="23"/>
      <c r="V14" s="28" t="str">
        <f t="shared" si="1"/>
        <v/>
      </c>
      <c r="W14" s="22"/>
      <c r="X14" s="23"/>
      <c r="Y14" s="21"/>
      <c r="Z14" s="21"/>
      <c r="AA14" s="21"/>
      <c r="AB14" s="21"/>
    </row>
    <row r="15" spans="1:48">
      <c r="A15" s="25" t="str">
        <f t="shared" si="0"/>
        <v/>
      </c>
      <c r="B15" s="21"/>
      <c r="C15" s="21"/>
      <c r="D15" s="21"/>
      <c r="E15" s="21"/>
      <c r="F15" s="21"/>
      <c r="G15" s="21"/>
      <c r="H15" s="21"/>
      <c r="I15" s="23"/>
      <c r="J15" s="21"/>
      <c r="K15" s="23"/>
      <c r="L15" s="21"/>
      <c r="M15" s="23"/>
      <c r="N15" s="23"/>
      <c r="O15" s="23"/>
      <c r="P15" s="21"/>
      <c r="Q15" s="22"/>
      <c r="R15" s="22"/>
      <c r="S15" s="22"/>
      <c r="T15" s="23"/>
      <c r="U15" s="23"/>
      <c r="V15" s="28" t="str">
        <f t="shared" si="1"/>
        <v/>
      </c>
      <c r="W15" s="22"/>
      <c r="X15" s="23"/>
      <c r="Y15" s="21"/>
      <c r="Z15" s="21"/>
      <c r="AA15" s="21"/>
      <c r="AB15" s="21"/>
    </row>
    <row r="16" spans="1:48">
      <c r="A16" s="25" t="str">
        <f t="shared" si="0"/>
        <v/>
      </c>
      <c r="B16" s="21"/>
      <c r="C16" s="21"/>
      <c r="D16" s="21"/>
      <c r="E16" s="21"/>
      <c r="F16" s="21"/>
      <c r="G16" s="21"/>
      <c r="H16" s="21"/>
      <c r="I16" s="23"/>
      <c r="J16" s="21"/>
      <c r="K16" s="23"/>
      <c r="L16" s="21"/>
      <c r="M16" s="23"/>
      <c r="N16" s="23"/>
      <c r="O16" s="23"/>
      <c r="P16" s="21"/>
      <c r="Q16" s="22"/>
      <c r="R16" s="22"/>
      <c r="S16" s="22"/>
      <c r="T16" s="23"/>
      <c r="U16" s="23"/>
      <c r="V16" s="28" t="str">
        <f t="shared" si="1"/>
        <v/>
      </c>
      <c r="W16" s="22"/>
      <c r="X16" s="23"/>
      <c r="Y16" s="21"/>
      <c r="Z16" s="21"/>
      <c r="AA16" s="21"/>
      <c r="AB16" s="21"/>
    </row>
    <row r="17" spans="1:28">
      <c r="A17" s="25" t="str">
        <f t="shared" si="0"/>
        <v/>
      </c>
      <c r="B17" s="21"/>
      <c r="C17" s="21"/>
      <c r="D17" s="21"/>
      <c r="E17" s="21"/>
      <c r="F17" s="21"/>
      <c r="G17" s="21"/>
      <c r="H17" s="21"/>
      <c r="I17" s="23"/>
      <c r="J17" s="21"/>
      <c r="K17" s="23"/>
      <c r="L17" s="21"/>
      <c r="M17" s="23"/>
      <c r="N17" s="23"/>
      <c r="O17" s="23"/>
      <c r="P17" s="21"/>
      <c r="Q17" s="22"/>
      <c r="R17" s="22"/>
      <c r="S17" s="22"/>
      <c r="T17" s="23"/>
      <c r="U17" s="23"/>
      <c r="V17" s="28" t="str">
        <f t="shared" si="1"/>
        <v/>
      </c>
      <c r="W17" s="22"/>
      <c r="X17" s="23"/>
      <c r="Y17" s="21"/>
      <c r="Z17" s="21"/>
      <c r="AA17" s="21"/>
      <c r="AB17" s="21"/>
    </row>
    <row r="18" spans="1:28">
      <c r="A18" s="25" t="str">
        <f t="shared" si="0"/>
        <v/>
      </c>
      <c r="B18" s="21"/>
      <c r="C18" s="21"/>
      <c r="D18" s="21"/>
      <c r="E18" s="21"/>
      <c r="F18" s="21"/>
      <c r="G18" s="21"/>
      <c r="H18" s="21"/>
      <c r="I18" s="23"/>
      <c r="J18" s="21"/>
      <c r="K18" s="23"/>
      <c r="L18" s="21"/>
      <c r="M18" s="23"/>
      <c r="N18" s="23"/>
      <c r="O18" s="23"/>
      <c r="P18" s="21"/>
      <c r="Q18" s="22"/>
      <c r="R18" s="22"/>
      <c r="S18" s="22"/>
      <c r="T18" s="23"/>
      <c r="U18" s="23"/>
      <c r="V18" s="28" t="str">
        <f t="shared" si="1"/>
        <v/>
      </c>
      <c r="W18" s="22"/>
      <c r="X18" s="23"/>
      <c r="Y18" s="21"/>
      <c r="Z18" s="21"/>
      <c r="AA18" s="21"/>
      <c r="AB18" s="21"/>
    </row>
    <row r="19" spans="1:28">
      <c r="A19" s="25" t="str">
        <f t="shared" si="0"/>
        <v/>
      </c>
      <c r="B19" s="21"/>
      <c r="C19" s="21"/>
      <c r="D19" s="21"/>
      <c r="E19" s="21"/>
      <c r="F19" s="21"/>
      <c r="G19" s="21"/>
      <c r="H19" s="21"/>
      <c r="I19" s="23"/>
      <c r="J19" s="21"/>
      <c r="K19" s="23"/>
      <c r="L19" s="21"/>
      <c r="M19" s="23"/>
      <c r="N19" s="23"/>
      <c r="O19" s="23"/>
      <c r="P19" s="21"/>
      <c r="Q19" s="22"/>
      <c r="R19" s="22"/>
      <c r="S19" s="22"/>
      <c r="T19" s="23"/>
      <c r="U19" s="23"/>
      <c r="V19" s="28" t="str">
        <f t="shared" si="1"/>
        <v/>
      </c>
      <c r="W19" s="22"/>
      <c r="X19" s="23"/>
      <c r="Y19" s="21"/>
      <c r="Z19" s="21"/>
      <c r="AA19" s="21"/>
      <c r="AB19" s="21"/>
    </row>
    <row r="20" spans="1:28">
      <c r="A20" s="25" t="str">
        <f t="shared" si="0"/>
        <v/>
      </c>
      <c r="B20" s="21"/>
      <c r="C20" s="21"/>
      <c r="D20" s="21"/>
      <c r="E20" s="21"/>
      <c r="F20" s="21"/>
      <c r="G20" s="21"/>
      <c r="H20" s="21"/>
      <c r="I20" s="23"/>
      <c r="J20" s="21"/>
      <c r="K20" s="23"/>
      <c r="L20" s="21"/>
      <c r="M20" s="23"/>
      <c r="N20" s="23"/>
      <c r="O20" s="23"/>
      <c r="P20" s="21"/>
      <c r="Q20" s="22"/>
      <c r="R20" s="22"/>
      <c r="S20" s="22"/>
      <c r="T20" s="23"/>
      <c r="U20" s="23"/>
      <c r="V20" s="28" t="str">
        <f t="shared" si="1"/>
        <v/>
      </c>
      <c r="W20" s="22"/>
      <c r="X20" s="23"/>
      <c r="Y20" s="21"/>
      <c r="Z20" s="21"/>
      <c r="AA20" s="21"/>
      <c r="AB20" s="21"/>
    </row>
    <row r="21" spans="1:28">
      <c r="A21" s="25" t="str">
        <f t="shared" si="0"/>
        <v/>
      </c>
      <c r="B21" s="21"/>
      <c r="C21" s="21"/>
      <c r="D21" s="21"/>
      <c r="E21" s="21"/>
      <c r="F21" s="21"/>
      <c r="G21" s="21"/>
      <c r="H21" s="21"/>
      <c r="I21" s="23"/>
      <c r="J21" s="21"/>
      <c r="K21" s="23"/>
      <c r="L21" s="21"/>
      <c r="M21" s="23"/>
      <c r="N21" s="23"/>
      <c r="O21" s="23"/>
      <c r="P21" s="21"/>
      <c r="Q21" s="22"/>
      <c r="R21" s="22"/>
      <c r="S21" s="22"/>
      <c r="T21" s="23"/>
      <c r="U21" s="23"/>
      <c r="V21" s="28" t="str">
        <f t="shared" si="1"/>
        <v/>
      </c>
      <c r="W21" s="22"/>
      <c r="X21" s="23"/>
      <c r="Y21" s="21"/>
      <c r="Z21" s="21"/>
      <c r="AA21" s="21"/>
      <c r="AB21" s="21"/>
    </row>
    <row r="22" spans="1:28">
      <c r="A22" s="25" t="str">
        <f t="shared" si="0"/>
        <v/>
      </c>
      <c r="B22" s="21"/>
      <c r="C22" s="21"/>
      <c r="D22" s="21"/>
      <c r="E22" s="21"/>
      <c r="F22" s="21"/>
      <c r="G22" s="21"/>
      <c r="H22" s="21"/>
      <c r="I22" s="23"/>
      <c r="J22" s="21"/>
      <c r="K22" s="23"/>
      <c r="L22" s="21"/>
      <c r="M22" s="23"/>
      <c r="N22" s="23"/>
      <c r="O22" s="23"/>
      <c r="P22" s="21"/>
      <c r="Q22" s="22"/>
      <c r="R22" s="22"/>
      <c r="S22" s="22"/>
      <c r="T22" s="23"/>
      <c r="U22" s="23"/>
      <c r="V22" s="28" t="str">
        <f t="shared" si="1"/>
        <v/>
      </c>
      <c r="W22" s="22"/>
      <c r="X22" s="23"/>
      <c r="Y22" s="21"/>
      <c r="Z22" s="21"/>
      <c r="AA22" s="21"/>
      <c r="AB22" s="21"/>
    </row>
    <row r="23" spans="1:28">
      <c r="A23" s="25" t="str">
        <f t="shared" si="0"/>
        <v/>
      </c>
      <c r="B23" s="21"/>
      <c r="C23" s="21"/>
      <c r="D23" s="21"/>
      <c r="E23" s="21"/>
      <c r="F23" s="21"/>
      <c r="G23" s="21"/>
      <c r="H23" s="21"/>
      <c r="I23" s="23"/>
      <c r="J23" s="21"/>
      <c r="K23" s="23"/>
      <c r="L23" s="21"/>
      <c r="M23" s="23"/>
      <c r="N23" s="23"/>
      <c r="O23" s="23"/>
      <c r="P23" s="21"/>
      <c r="Q23" s="22"/>
      <c r="R23" s="22"/>
      <c r="S23" s="22"/>
      <c r="T23" s="23"/>
      <c r="U23" s="23"/>
      <c r="V23" s="28" t="str">
        <f t="shared" si="1"/>
        <v/>
      </c>
      <c r="W23" s="22"/>
      <c r="X23" s="23"/>
      <c r="Y23" s="21"/>
      <c r="Z23" s="21"/>
      <c r="AA23" s="21"/>
      <c r="AB23" s="21"/>
    </row>
    <row r="24" spans="1:28">
      <c r="A24" s="25" t="str">
        <f t="shared" si="0"/>
        <v/>
      </c>
      <c r="B24" s="21"/>
      <c r="C24" s="21"/>
      <c r="D24" s="21"/>
      <c r="E24" s="21"/>
      <c r="F24" s="21"/>
      <c r="G24" s="21"/>
      <c r="H24" s="21"/>
      <c r="I24" s="23"/>
      <c r="J24" s="21"/>
      <c r="K24" s="23"/>
      <c r="L24" s="21"/>
      <c r="M24" s="23"/>
      <c r="N24" s="23"/>
      <c r="O24" s="23"/>
      <c r="P24" s="21"/>
      <c r="Q24" s="22"/>
      <c r="R24" s="22"/>
      <c r="S24" s="22"/>
      <c r="T24" s="23"/>
      <c r="U24" s="23"/>
      <c r="V24" s="28" t="str">
        <f t="shared" si="1"/>
        <v/>
      </c>
      <c r="W24" s="22"/>
      <c r="X24" s="23"/>
      <c r="Y24" s="21"/>
      <c r="Z24" s="21"/>
      <c r="AA24" s="21"/>
      <c r="AB24" s="21"/>
    </row>
    <row r="25" spans="1:28">
      <c r="A25" s="25" t="str">
        <f t="shared" si="0"/>
        <v/>
      </c>
      <c r="B25" s="21"/>
      <c r="C25" s="21"/>
      <c r="D25" s="21"/>
      <c r="E25" s="21"/>
      <c r="F25" s="21"/>
      <c r="G25" s="21"/>
      <c r="H25" s="21"/>
      <c r="I25" s="23"/>
      <c r="J25" s="21"/>
      <c r="K25" s="23"/>
      <c r="L25" s="21"/>
      <c r="M25" s="23"/>
      <c r="N25" s="23"/>
      <c r="O25" s="23"/>
      <c r="P25" s="21"/>
      <c r="Q25" s="22"/>
      <c r="R25" s="22"/>
      <c r="S25" s="22"/>
      <c r="T25" s="23"/>
      <c r="U25" s="23"/>
      <c r="V25" s="28" t="str">
        <f t="shared" si="1"/>
        <v/>
      </c>
      <c r="W25" s="22"/>
      <c r="X25" s="23"/>
      <c r="Y25" s="21"/>
      <c r="Z25" s="21"/>
      <c r="AA25" s="21"/>
      <c r="AB25" s="21"/>
    </row>
    <row r="26" spans="1:28">
      <c r="A26" s="25" t="str">
        <f t="shared" si="0"/>
        <v/>
      </c>
      <c r="B26" s="21"/>
      <c r="C26" s="21"/>
      <c r="D26" s="21"/>
      <c r="E26" s="21"/>
      <c r="F26" s="21"/>
      <c r="G26" s="21"/>
      <c r="H26" s="21"/>
      <c r="I26" s="23"/>
      <c r="J26" s="21"/>
      <c r="K26" s="23"/>
      <c r="L26" s="21"/>
      <c r="M26" s="23"/>
      <c r="N26" s="23"/>
      <c r="O26" s="23"/>
      <c r="P26" s="21"/>
      <c r="Q26" s="22"/>
      <c r="R26" s="22"/>
      <c r="S26" s="22"/>
      <c r="T26" s="23"/>
      <c r="U26" s="23"/>
      <c r="V26" s="28" t="str">
        <f t="shared" si="1"/>
        <v/>
      </c>
      <c r="W26" s="22"/>
      <c r="X26" s="23"/>
      <c r="Y26" s="21"/>
      <c r="Z26" s="21"/>
      <c r="AA26" s="21"/>
      <c r="AB26" s="21"/>
    </row>
    <row r="27" spans="1:28">
      <c r="A27" s="25" t="str">
        <f t="shared" si="0"/>
        <v/>
      </c>
      <c r="B27" s="21"/>
      <c r="C27" s="21"/>
      <c r="D27" s="21"/>
      <c r="E27" s="21"/>
      <c r="F27" s="21"/>
      <c r="G27" s="21"/>
      <c r="H27" s="21"/>
      <c r="I27" s="23"/>
      <c r="J27" s="21"/>
      <c r="K27" s="23"/>
      <c r="L27" s="21"/>
      <c r="M27" s="23"/>
      <c r="N27" s="23"/>
      <c r="O27" s="23"/>
      <c r="P27" s="21"/>
      <c r="Q27" s="22"/>
      <c r="R27" s="22"/>
      <c r="S27" s="22"/>
      <c r="T27" s="23"/>
      <c r="U27" s="23"/>
      <c r="V27" s="28" t="str">
        <f t="shared" si="1"/>
        <v/>
      </c>
      <c r="W27" s="22"/>
      <c r="X27" s="23"/>
      <c r="Y27" s="21"/>
      <c r="Z27" s="21"/>
      <c r="AA27" s="21"/>
      <c r="AB27" s="21"/>
    </row>
    <row r="28" spans="1:28">
      <c r="A28" s="25" t="str">
        <f t="shared" si="0"/>
        <v/>
      </c>
      <c r="B28" s="21"/>
      <c r="C28" s="21"/>
      <c r="D28" s="21"/>
      <c r="E28" s="21"/>
      <c r="F28" s="21"/>
      <c r="G28" s="21"/>
      <c r="H28" s="21"/>
      <c r="I28" s="23"/>
      <c r="J28" s="21"/>
      <c r="K28" s="23"/>
      <c r="L28" s="21"/>
      <c r="M28" s="23"/>
      <c r="N28" s="23"/>
      <c r="O28" s="23"/>
      <c r="P28" s="21"/>
      <c r="Q28" s="22"/>
      <c r="R28" s="22"/>
      <c r="S28" s="22"/>
      <c r="T28" s="23"/>
      <c r="U28" s="23"/>
      <c r="V28" s="28" t="str">
        <f t="shared" si="1"/>
        <v/>
      </c>
      <c r="W28" s="22"/>
      <c r="X28" s="23"/>
      <c r="Y28" s="21"/>
      <c r="Z28" s="21"/>
      <c r="AA28" s="21"/>
      <c r="AB28" s="21"/>
    </row>
    <row r="29" spans="1:28">
      <c r="A29" s="25" t="str">
        <f t="shared" si="0"/>
        <v/>
      </c>
      <c r="B29" s="21"/>
      <c r="C29" s="21"/>
      <c r="D29" s="21"/>
      <c r="E29" s="21"/>
      <c r="F29" s="21"/>
      <c r="G29" s="21"/>
      <c r="H29" s="21"/>
      <c r="I29" s="23"/>
      <c r="J29" s="21"/>
      <c r="K29" s="23"/>
      <c r="L29" s="21"/>
      <c r="M29" s="23"/>
      <c r="N29" s="23"/>
      <c r="O29" s="23"/>
      <c r="P29" s="21"/>
      <c r="Q29" s="22"/>
      <c r="R29" s="22"/>
      <c r="S29" s="22"/>
      <c r="T29" s="23"/>
      <c r="U29" s="23"/>
      <c r="V29" s="28" t="str">
        <f t="shared" si="1"/>
        <v/>
      </c>
      <c r="W29" s="22"/>
      <c r="X29" s="23"/>
      <c r="Y29" s="21"/>
      <c r="Z29" s="21"/>
      <c r="AA29" s="21"/>
      <c r="AB29" s="21"/>
    </row>
    <row r="30" spans="1:28">
      <c r="A30" s="25" t="str">
        <f t="shared" si="0"/>
        <v/>
      </c>
      <c r="B30" s="21"/>
      <c r="C30" s="21"/>
      <c r="D30" s="21"/>
      <c r="E30" s="21"/>
      <c r="F30" s="21"/>
      <c r="G30" s="21"/>
      <c r="H30" s="21"/>
      <c r="I30" s="23"/>
      <c r="J30" s="21"/>
      <c r="K30" s="23"/>
      <c r="L30" s="21"/>
      <c r="M30" s="23"/>
      <c r="N30" s="23"/>
      <c r="O30" s="23"/>
      <c r="P30" s="21"/>
      <c r="Q30" s="22"/>
      <c r="R30" s="22"/>
      <c r="S30" s="22"/>
      <c r="T30" s="23"/>
      <c r="U30" s="23"/>
      <c r="V30" s="28" t="str">
        <f t="shared" si="1"/>
        <v/>
      </c>
      <c r="W30" s="22"/>
      <c r="X30" s="23"/>
      <c r="Y30" s="21"/>
      <c r="Z30" s="21"/>
      <c r="AA30" s="21"/>
      <c r="AB30" s="21"/>
    </row>
    <row r="31" spans="1:28">
      <c r="A31" s="25" t="str">
        <f t="shared" si="0"/>
        <v/>
      </c>
      <c r="B31" s="21"/>
      <c r="C31" s="21"/>
      <c r="D31" s="21"/>
      <c r="E31" s="21"/>
      <c r="F31" s="21"/>
      <c r="G31" s="21"/>
      <c r="H31" s="21"/>
      <c r="I31" s="23"/>
      <c r="J31" s="21"/>
      <c r="K31" s="23"/>
      <c r="L31" s="21"/>
      <c r="M31" s="23"/>
      <c r="N31" s="23"/>
      <c r="O31" s="23"/>
      <c r="P31" s="21"/>
      <c r="Q31" s="22"/>
      <c r="R31" s="22"/>
      <c r="S31" s="22"/>
      <c r="T31" s="23"/>
      <c r="U31" s="23"/>
      <c r="V31" s="28" t="str">
        <f t="shared" si="1"/>
        <v/>
      </c>
      <c r="W31" s="22"/>
      <c r="X31" s="23"/>
      <c r="Y31" s="21"/>
      <c r="Z31" s="21"/>
      <c r="AA31" s="21"/>
      <c r="AB31" s="21"/>
    </row>
    <row r="32" spans="1:28">
      <c r="A32" s="25" t="str">
        <f t="shared" si="0"/>
        <v/>
      </c>
      <c r="B32" s="21"/>
      <c r="C32" s="21"/>
      <c r="D32" s="21"/>
      <c r="E32" s="21"/>
      <c r="F32" s="21"/>
      <c r="G32" s="21"/>
      <c r="H32" s="21"/>
      <c r="I32" s="23"/>
      <c r="J32" s="21"/>
      <c r="K32" s="23"/>
      <c r="L32" s="21"/>
      <c r="M32" s="23"/>
      <c r="N32" s="23"/>
      <c r="O32" s="23"/>
      <c r="P32" s="21"/>
      <c r="Q32" s="22"/>
      <c r="R32" s="22"/>
      <c r="S32" s="22"/>
      <c r="T32" s="23"/>
      <c r="U32" s="23"/>
      <c r="V32" s="28" t="str">
        <f t="shared" si="1"/>
        <v/>
      </c>
      <c r="W32" s="22"/>
      <c r="X32" s="23"/>
      <c r="Y32" s="21"/>
      <c r="Z32" s="21"/>
      <c r="AA32" s="21"/>
      <c r="AB32" s="21"/>
    </row>
    <row r="33" spans="1:28">
      <c r="A33" s="25" t="str">
        <f t="shared" si="0"/>
        <v/>
      </c>
      <c r="B33" s="21"/>
      <c r="C33" s="21"/>
      <c r="D33" s="21"/>
      <c r="E33" s="21"/>
      <c r="F33" s="21"/>
      <c r="G33" s="21"/>
      <c r="H33" s="21"/>
      <c r="I33" s="23"/>
      <c r="J33" s="21"/>
      <c r="K33" s="23"/>
      <c r="L33" s="21"/>
      <c r="M33" s="23"/>
      <c r="N33" s="23"/>
      <c r="O33" s="23"/>
      <c r="P33" s="21"/>
      <c r="Q33" s="22"/>
      <c r="R33" s="22"/>
      <c r="S33" s="22"/>
      <c r="T33" s="23"/>
      <c r="U33" s="23"/>
      <c r="V33" s="28" t="str">
        <f t="shared" si="1"/>
        <v/>
      </c>
      <c r="W33" s="22"/>
      <c r="X33" s="23"/>
      <c r="Y33" s="21"/>
      <c r="Z33" s="21"/>
      <c r="AA33" s="21"/>
      <c r="AB33" s="21"/>
    </row>
    <row r="34" spans="1:28">
      <c r="A34" s="25" t="str">
        <f t="shared" si="0"/>
        <v/>
      </c>
      <c r="B34" s="21"/>
      <c r="C34" s="21"/>
      <c r="D34" s="21"/>
      <c r="E34" s="21"/>
      <c r="F34" s="21"/>
      <c r="G34" s="21"/>
      <c r="H34" s="21"/>
      <c r="I34" s="23"/>
      <c r="J34" s="21"/>
      <c r="K34" s="23"/>
      <c r="L34" s="21"/>
      <c r="M34" s="23"/>
      <c r="N34" s="23"/>
      <c r="O34" s="23"/>
      <c r="P34" s="21"/>
      <c r="Q34" s="22"/>
      <c r="R34" s="22"/>
      <c r="S34" s="22"/>
      <c r="T34" s="23"/>
      <c r="U34" s="23"/>
      <c r="V34" s="28" t="str">
        <f t="shared" si="1"/>
        <v/>
      </c>
      <c r="W34" s="22"/>
      <c r="X34" s="23"/>
      <c r="Y34" s="21"/>
      <c r="Z34" s="21"/>
      <c r="AA34" s="21"/>
      <c r="AB34" s="21"/>
    </row>
    <row r="35" spans="1:28">
      <c r="A35" s="25" t="str">
        <f t="shared" si="0"/>
        <v/>
      </c>
      <c r="B35" s="21"/>
      <c r="C35" s="21"/>
      <c r="D35" s="21"/>
      <c r="E35" s="21"/>
      <c r="F35" s="21"/>
      <c r="G35" s="21"/>
      <c r="H35" s="21"/>
      <c r="I35" s="23"/>
      <c r="J35" s="21"/>
      <c r="K35" s="23"/>
      <c r="L35" s="21"/>
      <c r="M35" s="23"/>
      <c r="N35" s="23"/>
      <c r="O35" s="23"/>
      <c r="P35" s="21"/>
      <c r="Q35" s="22"/>
      <c r="R35" s="22"/>
      <c r="S35" s="22"/>
      <c r="T35" s="23"/>
      <c r="U35" s="23"/>
      <c r="V35" s="28" t="str">
        <f t="shared" si="1"/>
        <v/>
      </c>
      <c r="W35" s="22"/>
      <c r="X35" s="23"/>
      <c r="Y35" s="21"/>
      <c r="Z35" s="21"/>
      <c r="AA35" s="21"/>
      <c r="AB35" s="21"/>
    </row>
    <row r="36" spans="1:28">
      <c r="A36" s="25" t="str">
        <f t="shared" si="0"/>
        <v/>
      </c>
      <c r="B36" s="21"/>
      <c r="C36" s="21"/>
      <c r="D36" s="21"/>
      <c r="E36" s="21"/>
      <c r="F36" s="21"/>
      <c r="G36" s="21"/>
      <c r="H36" s="21"/>
      <c r="I36" s="23"/>
      <c r="J36" s="21"/>
      <c r="K36" s="23"/>
      <c r="L36" s="21"/>
      <c r="M36" s="23"/>
      <c r="N36" s="23"/>
      <c r="O36" s="23"/>
      <c r="P36" s="21"/>
      <c r="Q36" s="22"/>
      <c r="R36" s="22"/>
      <c r="S36" s="22"/>
      <c r="T36" s="23"/>
      <c r="U36" s="23"/>
      <c r="V36" s="28" t="str">
        <f t="shared" si="1"/>
        <v/>
      </c>
      <c r="W36" s="22"/>
      <c r="X36" s="23"/>
      <c r="Y36" s="21"/>
      <c r="Z36" s="21"/>
      <c r="AA36" s="21"/>
      <c r="AB36" s="21"/>
    </row>
    <row r="37" spans="1:28">
      <c r="A37" s="25" t="str">
        <f t="shared" si="0"/>
        <v/>
      </c>
      <c r="B37" s="21"/>
      <c r="C37" s="21"/>
      <c r="D37" s="21"/>
      <c r="E37" s="21"/>
      <c r="F37" s="21"/>
      <c r="G37" s="21"/>
      <c r="H37" s="21"/>
      <c r="I37" s="23"/>
      <c r="J37" s="21"/>
      <c r="K37" s="23"/>
      <c r="L37" s="21"/>
      <c r="M37" s="23"/>
      <c r="N37" s="23"/>
      <c r="O37" s="23"/>
      <c r="P37" s="21"/>
      <c r="Q37" s="22"/>
      <c r="R37" s="22"/>
      <c r="S37" s="22"/>
      <c r="T37" s="23"/>
      <c r="U37" s="23"/>
      <c r="V37" s="28" t="str">
        <f t="shared" si="1"/>
        <v/>
      </c>
      <c r="W37" s="22"/>
      <c r="X37" s="23"/>
      <c r="Y37" s="21"/>
      <c r="Z37" s="21"/>
      <c r="AA37" s="21"/>
      <c r="AB37" s="21"/>
    </row>
    <row r="38" spans="1:28">
      <c r="A38" s="25" t="str">
        <f t="shared" si="0"/>
        <v/>
      </c>
      <c r="B38" s="21"/>
      <c r="C38" s="21"/>
      <c r="D38" s="21"/>
      <c r="E38" s="21"/>
      <c r="F38" s="21"/>
      <c r="G38" s="21"/>
      <c r="H38" s="21"/>
      <c r="I38" s="23"/>
      <c r="J38" s="21"/>
      <c r="K38" s="23"/>
      <c r="L38" s="21"/>
      <c r="M38" s="23"/>
      <c r="N38" s="23"/>
      <c r="O38" s="23"/>
      <c r="P38" s="21"/>
      <c r="Q38" s="22"/>
      <c r="R38" s="22"/>
      <c r="S38" s="22"/>
      <c r="T38" s="23"/>
      <c r="U38" s="23"/>
      <c r="V38" s="28" t="str">
        <f t="shared" si="1"/>
        <v/>
      </c>
      <c r="W38" s="22"/>
      <c r="X38" s="23"/>
      <c r="Y38" s="21"/>
      <c r="Z38" s="21"/>
      <c r="AA38" s="21"/>
      <c r="AB38" s="21"/>
    </row>
    <row r="39" spans="1:28">
      <c r="A39" s="25" t="str">
        <f t="shared" ref="A39:A70" si="2">IF(B39="","","WRK-"&amp;TEXT(ROW()-6,"000"))</f>
        <v/>
      </c>
      <c r="B39" s="21"/>
      <c r="C39" s="21"/>
      <c r="D39" s="21"/>
      <c r="E39" s="21"/>
      <c r="F39" s="21"/>
      <c r="G39" s="21"/>
      <c r="H39" s="21"/>
      <c r="I39" s="23"/>
      <c r="J39" s="21"/>
      <c r="K39" s="23"/>
      <c r="L39" s="21"/>
      <c r="M39" s="23"/>
      <c r="N39" s="23"/>
      <c r="O39" s="23"/>
      <c r="P39" s="21"/>
      <c r="Q39" s="22"/>
      <c r="R39" s="22"/>
      <c r="S39" s="22"/>
      <c r="T39" s="23"/>
      <c r="U39" s="23"/>
      <c r="V39" s="28" t="str">
        <f t="shared" ref="V39:V70" si="3">IF(OR(U39="",T39=""),"",U39-T39)</f>
        <v/>
      </c>
      <c r="W39" s="22"/>
      <c r="X39" s="23"/>
      <c r="Y39" s="21"/>
      <c r="Z39" s="21"/>
      <c r="AA39" s="21"/>
      <c r="AB39" s="21"/>
    </row>
    <row r="40" spans="1:28">
      <c r="A40" s="25" t="str">
        <f t="shared" si="2"/>
        <v/>
      </c>
      <c r="B40" s="21"/>
      <c r="C40" s="21"/>
      <c r="D40" s="21"/>
      <c r="E40" s="21"/>
      <c r="F40" s="21"/>
      <c r="G40" s="21"/>
      <c r="H40" s="21"/>
      <c r="I40" s="23"/>
      <c r="J40" s="21"/>
      <c r="K40" s="23"/>
      <c r="L40" s="21"/>
      <c r="M40" s="23"/>
      <c r="N40" s="23"/>
      <c r="O40" s="23"/>
      <c r="P40" s="21"/>
      <c r="Q40" s="22"/>
      <c r="R40" s="22"/>
      <c r="S40" s="22"/>
      <c r="T40" s="23"/>
      <c r="U40" s="23"/>
      <c r="V40" s="28" t="str">
        <f t="shared" si="3"/>
        <v/>
      </c>
      <c r="W40" s="22"/>
      <c r="X40" s="23"/>
      <c r="Y40" s="21"/>
      <c r="Z40" s="21"/>
      <c r="AA40" s="21"/>
      <c r="AB40" s="21"/>
    </row>
    <row r="41" spans="1:28">
      <c r="A41" s="25" t="str">
        <f t="shared" si="2"/>
        <v/>
      </c>
      <c r="B41" s="21"/>
      <c r="C41" s="21"/>
      <c r="D41" s="21"/>
      <c r="E41" s="21"/>
      <c r="F41" s="21"/>
      <c r="G41" s="21"/>
      <c r="H41" s="21"/>
      <c r="I41" s="23"/>
      <c r="J41" s="21"/>
      <c r="K41" s="23"/>
      <c r="L41" s="21"/>
      <c r="M41" s="23"/>
      <c r="N41" s="23"/>
      <c r="O41" s="23"/>
      <c r="P41" s="21"/>
      <c r="Q41" s="22"/>
      <c r="R41" s="22"/>
      <c r="S41" s="22"/>
      <c r="T41" s="23"/>
      <c r="U41" s="23"/>
      <c r="V41" s="28" t="str">
        <f t="shared" si="3"/>
        <v/>
      </c>
      <c r="W41" s="22"/>
      <c r="X41" s="23"/>
      <c r="Y41" s="21"/>
      <c r="Z41" s="21"/>
      <c r="AA41" s="21"/>
      <c r="AB41" s="21"/>
    </row>
    <row r="42" spans="1:28">
      <c r="A42" s="25" t="str">
        <f t="shared" si="2"/>
        <v/>
      </c>
      <c r="B42" s="21"/>
      <c r="C42" s="21"/>
      <c r="D42" s="21"/>
      <c r="E42" s="21"/>
      <c r="F42" s="21"/>
      <c r="G42" s="21"/>
      <c r="H42" s="21"/>
      <c r="I42" s="23"/>
      <c r="J42" s="21"/>
      <c r="K42" s="23"/>
      <c r="L42" s="21"/>
      <c r="M42" s="23"/>
      <c r="N42" s="23"/>
      <c r="O42" s="23"/>
      <c r="P42" s="21"/>
      <c r="Q42" s="22"/>
      <c r="R42" s="22"/>
      <c r="S42" s="22"/>
      <c r="T42" s="23"/>
      <c r="U42" s="23"/>
      <c r="V42" s="28" t="str">
        <f t="shared" si="3"/>
        <v/>
      </c>
      <c r="W42" s="22"/>
      <c r="X42" s="23"/>
      <c r="Y42" s="21"/>
      <c r="Z42" s="21"/>
      <c r="AA42" s="21"/>
      <c r="AB42" s="21"/>
    </row>
    <row r="43" spans="1:28">
      <c r="A43" s="25" t="str">
        <f t="shared" si="2"/>
        <v/>
      </c>
      <c r="B43" s="21"/>
      <c r="C43" s="21"/>
      <c r="D43" s="21"/>
      <c r="E43" s="21"/>
      <c r="F43" s="21"/>
      <c r="G43" s="21"/>
      <c r="H43" s="21"/>
      <c r="I43" s="23"/>
      <c r="J43" s="21"/>
      <c r="K43" s="23"/>
      <c r="L43" s="21"/>
      <c r="M43" s="23"/>
      <c r="N43" s="23"/>
      <c r="O43" s="23"/>
      <c r="P43" s="21"/>
      <c r="Q43" s="22"/>
      <c r="R43" s="22"/>
      <c r="S43" s="22"/>
      <c r="T43" s="23"/>
      <c r="U43" s="23"/>
      <c r="V43" s="28" t="str">
        <f t="shared" si="3"/>
        <v/>
      </c>
      <c r="W43" s="22"/>
      <c r="X43" s="23"/>
      <c r="Y43" s="21"/>
      <c r="Z43" s="21"/>
      <c r="AA43" s="21"/>
      <c r="AB43" s="21"/>
    </row>
    <row r="44" spans="1:28">
      <c r="A44" s="25" t="str">
        <f t="shared" si="2"/>
        <v/>
      </c>
      <c r="B44" s="21"/>
      <c r="C44" s="21"/>
      <c r="D44" s="21"/>
      <c r="E44" s="21"/>
      <c r="F44" s="21"/>
      <c r="G44" s="21"/>
      <c r="H44" s="21"/>
      <c r="I44" s="23"/>
      <c r="J44" s="21"/>
      <c r="K44" s="23"/>
      <c r="L44" s="21"/>
      <c r="M44" s="23"/>
      <c r="N44" s="23"/>
      <c r="O44" s="23"/>
      <c r="P44" s="21"/>
      <c r="Q44" s="22"/>
      <c r="R44" s="22"/>
      <c r="S44" s="22"/>
      <c r="T44" s="23"/>
      <c r="U44" s="23"/>
      <c r="V44" s="28" t="str">
        <f t="shared" si="3"/>
        <v/>
      </c>
      <c r="W44" s="22"/>
      <c r="X44" s="23"/>
      <c r="Y44" s="21"/>
      <c r="Z44" s="21"/>
      <c r="AA44" s="21"/>
      <c r="AB44" s="21"/>
    </row>
    <row r="45" spans="1:28">
      <c r="A45" s="25" t="str">
        <f t="shared" si="2"/>
        <v/>
      </c>
      <c r="B45" s="21"/>
      <c r="C45" s="21"/>
      <c r="D45" s="21"/>
      <c r="E45" s="21"/>
      <c r="F45" s="21"/>
      <c r="G45" s="21"/>
      <c r="H45" s="21"/>
      <c r="I45" s="23"/>
      <c r="J45" s="21"/>
      <c r="K45" s="23"/>
      <c r="L45" s="21"/>
      <c r="M45" s="23"/>
      <c r="N45" s="23"/>
      <c r="O45" s="23"/>
      <c r="P45" s="21"/>
      <c r="Q45" s="22"/>
      <c r="R45" s="22"/>
      <c r="S45" s="22"/>
      <c r="T45" s="23"/>
      <c r="U45" s="23"/>
      <c r="V45" s="28" t="str">
        <f t="shared" si="3"/>
        <v/>
      </c>
      <c r="W45" s="22"/>
      <c r="X45" s="23"/>
      <c r="Y45" s="21"/>
      <c r="Z45" s="21"/>
      <c r="AA45" s="21"/>
      <c r="AB45" s="21"/>
    </row>
    <row r="46" spans="1:28">
      <c r="A46" s="25" t="str">
        <f t="shared" si="2"/>
        <v/>
      </c>
      <c r="B46" s="21"/>
      <c r="C46" s="21"/>
      <c r="D46" s="21"/>
      <c r="E46" s="21"/>
      <c r="F46" s="21"/>
      <c r="G46" s="21"/>
      <c r="H46" s="21"/>
      <c r="I46" s="23"/>
      <c r="J46" s="21"/>
      <c r="K46" s="23"/>
      <c r="L46" s="21"/>
      <c r="M46" s="23"/>
      <c r="N46" s="23"/>
      <c r="O46" s="23"/>
      <c r="P46" s="21"/>
      <c r="Q46" s="22"/>
      <c r="R46" s="22"/>
      <c r="S46" s="22"/>
      <c r="T46" s="23"/>
      <c r="U46" s="23"/>
      <c r="V46" s="28" t="str">
        <f t="shared" si="3"/>
        <v/>
      </c>
      <c r="W46" s="22"/>
      <c r="X46" s="23"/>
      <c r="Y46" s="21"/>
      <c r="Z46" s="21"/>
      <c r="AA46" s="21"/>
      <c r="AB46" s="21"/>
    </row>
    <row r="47" spans="1:28">
      <c r="A47" s="25" t="str">
        <f t="shared" si="2"/>
        <v/>
      </c>
      <c r="B47" s="21"/>
      <c r="C47" s="21"/>
      <c r="D47" s="21"/>
      <c r="E47" s="21"/>
      <c r="F47" s="21"/>
      <c r="G47" s="21"/>
      <c r="H47" s="21"/>
      <c r="I47" s="23"/>
      <c r="J47" s="21"/>
      <c r="K47" s="23"/>
      <c r="L47" s="21"/>
      <c r="M47" s="23"/>
      <c r="N47" s="23"/>
      <c r="O47" s="23"/>
      <c r="P47" s="21"/>
      <c r="Q47" s="22"/>
      <c r="R47" s="22"/>
      <c r="S47" s="22"/>
      <c r="T47" s="23"/>
      <c r="U47" s="23"/>
      <c r="V47" s="28" t="str">
        <f t="shared" si="3"/>
        <v/>
      </c>
      <c r="W47" s="22"/>
      <c r="X47" s="23"/>
      <c r="Y47" s="21"/>
      <c r="Z47" s="21"/>
      <c r="AA47" s="21"/>
      <c r="AB47" s="21"/>
    </row>
    <row r="48" spans="1:28">
      <c r="A48" s="25" t="str">
        <f t="shared" si="2"/>
        <v/>
      </c>
      <c r="B48" s="21"/>
      <c r="C48" s="21"/>
      <c r="D48" s="21"/>
      <c r="E48" s="21"/>
      <c r="F48" s="21"/>
      <c r="G48" s="21"/>
      <c r="H48" s="21"/>
      <c r="I48" s="23"/>
      <c r="J48" s="21"/>
      <c r="K48" s="23"/>
      <c r="L48" s="21"/>
      <c r="M48" s="23"/>
      <c r="N48" s="23"/>
      <c r="O48" s="23"/>
      <c r="P48" s="21"/>
      <c r="Q48" s="22"/>
      <c r="R48" s="22"/>
      <c r="S48" s="22"/>
      <c r="T48" s="23"/>
      <c r="U48" s="23"/>
      <c r="V48" s="28" t="str">
        <f t="shared" si="3"/>
        <v/>
      </c>
      <c r="W48" s="22"/>
      <c r="X48" s="23"/>
      <c r="Y48" s="21"/>
      <c r="Z48" s="21"/>
      <c r="AA48" s="21"/>
      <c r="AB48" s="21"/>
    </row>
    <row r="49" spans="1:28">
      <c r="A49" s="25" t="str">
        <f t="shared" si="2"/>
        <v/>
      </c>
      <c r="B49" s="21"/>
      <c r="C49" s="21"/>
      <c r="D49" s="21"/>
      <c r="E49" s="21"/>
      <c r="F49" s="21"/>
      <c r="G49" s="21"/>
      <c r="H49" s="21"/>
      <c r="I49" s="23"/>
      <c r="J49" s="21"/>
      <c r="K49" s="23"/>
      <c r="L49" s="21"/>
      <c r="M49" s="23"/>
      <c r="N49" s="23"/>
      <c r="O49" s="23"/>
      <c r="P49" s="21"/>
      <c r="Q49" s="22"/>
      <c r="R49" s="22"/>
      <c r="S49" s="22"/>
      <c r="T49" s="23"/>
      <c r="U49" s="23"/>
      <c r="V49" s="28" t="str">
        <f t="shared" si="3"/>
        <v/>
      </c>
      <c r="W49" s="22"/>
      <c r="X49" s="23"/>
      <c r="Y49" s="21"/>
      <c r="Z49" s="21"/>
      <c r="AA49" s="21"/>
      <c r="AB49" s="21"/>
    </row>
    <row r="50" spans="1:28">
      <c r="A50" s="25" t="str">
        <f t="shared" si="2"/>
        <v/>
      </c>
      <c r="B50" s="21"/>
      <c r="C50" s="21"/>
      <c r="D50" s="21"/>
      <c r="E50" s="21"/>
      <c r="F50" s="21"/>
      <c r="G50" s="21"/>
      <c r="H50" s="21"/>
      <c r="I50" s="23"/>
      <c r="J50" s="21"/>
      <c r="K50" s="23"/>
      <c r="L50" s="21"/>
      <c r="M50" s="23"/>
      <c r="N50" s="23"/>
      <c r="O50" s="23"/>
      <c r="P50" s="21"/>
      <c r="Q50" s="22"/>
      <c r="R50" s="22"/>
      <c r="S50" s="22"/>
      <c r="T50" s="23"/>
      <c r="U50" s="23"/>
      <c r="V50" s="28" t="str">
        <f t="shared" si="3"/>
        <v/>
      </c>
      <c r="W50" s="22"/>
      <c r="X50" s="23"/>
      <c r="Y50" s="21"/>
      <c r="Z50" s="21"/>
      <c r="AA50" s="21"/>
      <c r="AB50" s="21"/>
    </row>
    <row r="51" spans="1:28">
      <c r="A51" s="25" t="str">
        <f t="shared" si="2"/>
        <v/>
      </c>
      <c r="B51" s="21"/>
      <c r="C51" s="21"/>
      <c r="D51" s="21"/>
      <c r="E51" s="21"/>
      <c r="F51" s="21"/>
      <c r="G51" s="21"/>
      <c r="H51" s="21"/>
      <c r="I51" s="23"/>
      <c r="J51" s="21"/>
      <c r="K51" s="23"/>
      <c r="L51" s="21"/>
      <c r="M51" s="23"/>
      <c r="N51" s="23"/>
      <c r="O51" s="23"/>
      <c r="P51" s="21"/>
      <c r="Q51" s="22"/>
      <c r="R51" s="22"/>
      <c r="S51" s="22"/>
      <c r="T51" s="23"/>
      <c r="U51" s="23"/>
      <c r="V51" s="28" t="str">
        <f t="shared" si="3"/>
        <v/>
      </c>
      <c r="W51" s="22"/>
      <c r="X51" s="23"/>
      <c r="Y51" s="21"/>
      <c r="Z51" s="21"/>
      <c r="AA51" s="21"/>
      <c r="AB51" s="21"/>
    </row>
    <row r="52" spans="1:28">
      <c r="A52" s="25" t="str">
        <f t="shared" si="2"/>
        <v/>
      </c>
      <c r="B52" s="21"/>
      <c r="C52" s="21"/>
      <c r="D52" s="21"/>
      <c r="E52" s="21"/>
      <c r="F52" s="21"/>
      <c r="G52" s="21"/>
      <c r="H52" s="21"/>
      <c r="I52" s="23"/>
      <c r="J52" s="21"/>
      <c r="K52" s="23"/>
      <c r="L52" s="21"/>
      <c r="M52" s="23"/>
      <c r="N52" s="23"/>
      <c r="O52" s="23"/>
      <c r="P52" s="21"/>
      <c r="Q52" s="22"/>
      <c r="R52" s="22"/>
      <c r="S52" s="22"/>
      <c r="T52" s="23"/>
      <c r="U52" s="23"/>
      <c r="V52" s="28" t="str">
        <f t="shared" si="3"/>
        <v/>
      </c>
      <c r="W52" s="22"/>
      <c r="X52" s="23"/>
      <c r="Y52" s="21"/>
      <c r="Z52" s="21"/>
      <c r="AA52" s="21"/>
      <c r="AB52" s="21"/>
    </row>
    <row r="53" spans="1:28">
      <c r="A53" s="25" t="str">
        <f t="shared" si="2"/>
        <v/>
      </c>
      <c r="B53" s="21"/>
      <c r="C53" s="21"/>
      <c r="D53" s="21"/>
      <c r="E53" s="21"/>
      <c r="F53" s="21"/>
      <c r="G53" s="21"/>
      <c r="H53" s="21"/>
      <c r="I53" s="23"/>
      <c r="J53" s="21"/>
      <c r="K53" s="23"/>
      <c r="L53" s="21"/>
      <c r="M53" s="23"/>
      <c r="N53" s="23"/>
      <c r="O53" s="23"/>
      <c r="P53" s="21"/>
      <c r="Q53" s="22"/>
      <c r="R53" s="22"/>
      <c r="S53" s="22"/>
      <c r="T53" s="23"/>
      <c r="U53" s="23"/>
      <c r="V53" s="28" t="str">
        <f t="shared" si="3"/>
        <v/>
      </c>
      <c r="W53" s="22"/>
      <c r="X53" s="23"/>
      <c r="Y53" s="21"/>
      <c r="Z53" s="21"/>
      <c r="AA53" s="21"/>
      <c r="AB53" s="21"/>
    </row>
    <row r="54" spans="1:28">
      <c r="A54" s="25" t="str">
        <f t="shared" si="2"/>
        <v/>
      </c>
      <c r="B54" s="21"/>
      <c r="C54" s="21"/>
      <c r="D54" s="21"/>
      <c r="E54" s="21"/>
      <c r="F54" s="21"/>
      <c r="G54" s="21"/>
      <c r="H54" s="21"/>
      <c r="I54" s="23"/>
      <c r="J54" s="21"/>
      <c r="K54" s="23"/>
      <c r="L54" s="21"/>
      <c r="M54" s="23"/>
      <c r="N54" s="23"/>
      <c r="O54" s="23"/>
      <c r="P54" s="21"/>
      <c r="Q54" s="22"/>
      <c r="R54" s="22"/>
      <c r="S54" s="22"/>
      <c r="T54" s="23"/>
      <c r="U54" s="23"/>
      <c r="V54" s="28" t="str">
        <f t="shared" si="3"/>
        <v/>
      </c>
      <c r="W54" s="22"/>
      <c r="X54" s="23"/>
      <c r="Y54" s="21"/>
      <c r="Z54" s="21"/>
      <c r="AA54" s="21"/>
      <c r="AB54" s="21"/>
    </row>
    <row r="55" spans="1:28">
      <c r="A55" s="25" t="str">
        <f t="shared" si="2"/>
        <v/>
      </c>
      <c r="B55" s="21"/>
      <c r="C55" s="21"/>
      <c r="D55" s="21"/>
      <c r="E55" s="21"/>
      <c r="F55" s="21"/>
      <c r="G55" s="21"/>
      <c r="H55" s="21"/>
      <c r="I55" s="23"/>
      <c r="J55" s="21"/>
      <c r="K55" s="23"/>
      <c r="L55" s="21"/>
      <c r="M55" s="23"/>
      <c r="N55" s="23"/>
      <c r="O55" s="23"/>
      <c r="P55" s="21"/>
      <c r="Q55" s="22"/>
      <c r="R55" s="22"/>
      <c r="S55" s="22"/>
      <c r="T55" s="23"/>
      <c r="U55" s="23"/>
      <c r="V55" s="28" t="str">
        <f t="shared" si="3"/>
        <v/>
      </c>
      <c r="W55" s="22"/>
      <c r="X55" s="23"/>
      <c r="Y55" s="21"/>
      <c r="Z55" s="21"/>
      <c r="AA55" s="21"/>
      <c r="AB55" s="21"/>
    </row>
    <row r="56" spans="1:28">
      <c r="A56" s="25" t="str">
        <f t="shared" si="2"/>
        <v/>
      </c>
      <c r="B56" s="21"/>
      <c r="C56" s="21"/>
      <c r="D56" s="21"/>
      <c r="E56" s="21"/>
      <c r="F56" s="21"/>
      <c r="G56" s="21"/>
      <c r="H56" s="21"/>
      <c r="I56" s="23"/>
      <c r="J56" s="21"/>
      <c r="K56" s="23"/>
      <c r="L56" s="21"/>
      <c r="M56" s="23"/>
      <c r="N56" s="23"/>
      <c r="O56" s="23"/>
      <c r="P56" s="21"/>
      <c r="Q56" s="22"/>
      <c r="R56" s="22"/>
      <c r="S56" s="22"/>
      <c r="T56" s="23"/>
      <c r="U56" s="23"/>
      <c r="V56" s="28" t="str">
        <f t="shared" si="3"/>
        <v/>
      </c>
      <c r="W56" s="22"/>
      <c r="X56" s="23"/>
      <c r="Y56" s="21"/>
      <c r="Z56" s="21"/>
      <c r="AA56" s="21"/>
      <c r="AB56" s="21"/>
    </row>
    <row r="57" spans="1:28">
      <c r="A57" s="25" t="str">
        <f t="shared" si="2"/>
        <v/>
      </c>
      <c r="B57" s="21"/>
      <c r="C57" s="21"/>
      <c r="D57" s="21"/>
      <c r="E57" s="21"/>
      <c r="F57" s="21"/>
      <c r="G57" s="21"/>
      <c r="H57" s="21"/>
      <c r="I57" s="23"/>
      <c r="J57" s="21"/>
      <c r="K57" s="23"/>
      <c r="L57" s="21"/>
      <c r="M57" s="23"/>
      <c r="N57" s="23"/>
      <c r="O57" s="23"/>
      <c r="P57" s="21"/>
      <c r="Q57" s="22"/>
      <c r="R57" s="22"/>
      <c r="S57" s="22"/>
      <c r="T57" s="23"/>
      <c r="U57" s="23"/>
      <c r="V57" s="28" t="str">
        <f t="shared" si="3"/>
        <v/>
      </c>
      <c r="W57" s="22"/>
      <c r="X57" s="23"/>
      <c r="Y57" s="21"/>
      <c r="Z57" s="21"/>
      <c r="AA57" s="21"/>
      <c r="AB57" s="21"/>
    </row>
    <row r="58" spans="1:28">
      <c r="A58" s="25" t="str">
        <f t="shared" si="2"/>
        <v/>
      </c>
      <c r="B58" s="21"/>
      <c r="C58" s="21"/>
      <c r="D58" s="21"/>
      <c r="E58" s="21"/>
      <c r="F58" s="21"/>
      <c r="G58" s="21"/>
      <c r="H58" s="21"/>
      <c r="I58" s="23"/>
      <c r="J58" s="21"/>
      <c r="K58" s="23"/>
      <c r="L58" s="21"/>
      <c r="M58" s="23"/>
      <c r="N58" s="23"/>
      <c r="O58" s="23"/>
      <c r="P58" s="21"/>
      <c r="Q58" s="22"/>
      <c r="R58" s="22"/>
      <c r="S58" s="22"/>
      <c r="T58" s="23"/>
      <c r="U58" s="23"/>
      <c r="V58" s="28" t="str">
        <f t="shared" si="3"/>
        <v/>
      </c>
      <c r="W58" s="22"/>
      <c r="X58" s="23"/>
      <c r="Y58" s="21"/>
      <c r="Z58" s="21"/>
      <c r="AA58" s="21"/>
      <c r="AB58" s="21"/>
    </row>
    <row r="59" spans="1:28">
      <c r="A59" s="25" t="str">
        <f t="shared" si="2"/>
        <v/>
      </c>
      <c r="B59" s="21"/>
      <c r="C59" s="21"/>
      <c r="D59" s="21"/>
      <c r="E59" s="21"/>
      <c r="F59" s="21"/>
      <c r="G59" s="21"/>
      <c r="H59" s="21"/>
      <c r="I59" s="23"/>
      <c r="J59" s="21"/>
      <c r="K59" s="23"/>
      <c r="L59" s="21"/>
      <c r="M59" s="23"/>
      <c r="N59" s="23"/>
      <c r="O59" s="23"/>
      <c r="P59" s="21"/>
      <c r="Q59" s="22"/>
      <c r="R59" s="22"/>
      <c r="S59" s="22"/>
      <c r="T59" s="23"/>
      <c r="U59" s="23"/>
      <c r="V59" s="28" t="str">
        <f t="shared" si="3"/>
        <v/>
      </c>
      <c r="W59" s="22"/>
      <c r="X59" s="23"/>
      <c r="Y59" s="21"/>
      <c r="Z59" s="21"/>
      <c r="AA59" s="21"/>
      <c r="AB59" s="21"/>
    </row>
    <row r="60" spans="1:28">
      <c r="A60" s="25" t="str">
        <f t="shared" si="2"/>
        <v/>
      </c>
      <c r="B60" s="21"/>
      <c r="C60" s="21"/>
      <c r="D60" s="21"/>
      <c r="E60" s="21"/>
      <c r="F60" s="21"/>
      <c r="G60" s="21"/>
      <c r="H60" s="21"/>
      <c r="I60" s="23"/>
      <c r="J60" s="21"/>
      <c r="K60" s="23"/>
      <c r="L60" s="21"/>
      <c r="M60" s="23"/>
      <c r="N60" s="23"/>
      <c r="O60" s="23"/>
      <c r="P60" s="21"/>
      <c r="Q60" s="22"/>
      <c r="R60" s="22"/>
      <c r="S60" s="22"/>
      <c r="T60" s="23"/>
      <c r="U60" s="23"/>
      <c r="V60" s="28" t="str">
        <f t="shared" si="3"/>
        <v/>
      </c>
      <c r="W60" s="22"/>
      <c r="X60" s="23"/>
      <c r="Y60" s="21"/>
      <c r="Z60" s="21"/>
      <c r="AA60" s="21"/>
      <c r="AB60" s="21"/>
    </row>
    <row r="61" spans="1:28">
      <c r="A61" s="25" t="str">
        <f t="shared" si="2"/>
        <v/>
      </c>
      <c r="B61" s="21"/>
      <c r="C61" s="21"/>
      <c r="D61" s="21"/>
      <c r="E61" s="21"/>
      <c r="F61" s="21"/>
      <c r="G61" s="21"/>
      <c r="H61" s="21"/>
      <c r="I61" s="23"/>
      <c r="J61" s="21"/>
      <c r="K61" s="23"/>
      <c r="L61" s="21"/>
      <c r="M61" s="23"/>
      <c r="N61" s="23"/>
      <c r="O61" s="23"/>
      <c r="P61" s="21"/>
      <c r="Q61" s="22"/>
      <c r="R61" s="22"/>
      <c r="S61" s="22"/>
      <c r="T61" s="23"/>
      <c r="U61" s="23"/>
      <c r="V61" s="28" t="str">
        <f t="shared" si="3"/>
        <v/>
      </c>
      <c r="W61" s="22"/>
      <c r="X61" s="23"/>
      <c r="Y61" s="21"/>
      <c r="Z61" s="21"/>
      <c r="AA61" s="21"/>
      <c r="AB61" s="21"/>
    </row>
    <row r="62" spans="1:28">
      <c r="A62" s="25" t="str">
        <f t="shared" si="2"/>
        <v/>
      </c>
      <c r="B62" s="21"/>
      <c r="C62" s="21"/>
      <c r="D62" s="21"/>
      <c r="E62" s="21"/>
      <c r="F62" s="21"/>
      <c r="G62" s="21"/>
      <c r="H62" s="21"/>
      <c r="I62" s="23"/>
      <c r="J62" s="21"/>
      <c r="K62" s="23"/>
      <c r="L62" s="21"/>
      <c r="M62" s="23"/>
      <c r="N62" s="23"/>
      <c r="O62" s="23"/>
      <c r="P62" s="21"/>
      <c r="Q62" s="22"/>
      <c r="R62" s="22"/>
      <c r="S62" s="22"/>
      <c r="T62" s="23"/>
      <c r="U62" s="23"/>
      <c r="V62" s="28" t="str">
        <f t="shared" si="3"/>
        <v/>
      </c>
      <c r="W62" s="22"/>
      <c r="X62" s="23"/>
      <c r="Y62" s="21"/>
      <c r="Z62" s="21"/>
      <c r="AA62" s="21"/>
      <c r="AB62" s="21"/>
    </row>
    <row r="63" spans="1:28">
      <c r="A63" s="25" t="str">
        <f t="shared" si="2"/>
        <v/>
      </c>
      <c r="B63" s="21"/>
      <c r="C63" s="21"/>
      <c r="D63" s="21"/>
      <c r="E63" s="21"/>
      <c r="F63" s="21"/>
      <c r="G63" s="21"/>
      <c r="H63" s="21"/>
      <c r="I63" s="23"/>
      <c r="J63" s="21"/>
      <c r="K63" s="23"/>
      <c r="L63" s="21"/>
      <c r="M63" s="23"/>
      <c r="N63" s="23"/>
      <c r="O63" s="23"/>
      <c r="P63" s="21"/>
      <c r="Q63" s="22"/>
      <c r="R63" s="22"/>
      <c r="S63" s="22"/>
      <c r="T63" s="23"/>
      <c r="U63" s="23"/>
      <c r="V63" s="28" t="str">
        <f t="shared" si="3"/>
        <v/>
      </c>
      <c r="W63" s="22"/>
      <c r="X63" s="23"/>
      <c r="Y63" s="21"/>
      <c r="Z63" s="21"/>
      <c r="AA63" s="21"/>
      <c r="AB63" s="21"/>
    </row>
    <row r="64" spans="1:28">
      <c r="A64" s="25" t="str">
        <f t="shared" si="2"/>
        <v/>
      </c>
      <c r="B64" s="21"/>
      <c r="C64" s="21"/>
      <c r="D64" s="21"/>
      <c r="E64" s="21"/>
      <c r="F64" s="21"/>
      <c r="G64" s="21"/>
      <c r="H64" s="21"/>
      <c r="I64" s="23"/>
      <c r="J64" s="21"/>
      <c r="K64" s="23"/>
      <c r="L64" s="21"/>
      <c r="M64" s="23"/>
      <c r="N64" s="23"/>
      <c r="O64" s="23"/>
      <c r="P64" s="21"/>
      <c r="Q64" s="22"/>
      <c r="R64" s="22"/>
      <c r="S64" s="22"/>
      <c r="T64" s="23"/>
      <c r="U64" s="23"/>
      <c r="V64" s="28" t="str">
        <f t="shared" si="3"/>
        <v/>
      </c>
      <c r="W64" s="22"/>
      <c r="X64" s="23"/>
      <c r="Y64" s="21"/>
      <c r="Z64" s="21"/>
      <c r="AA64" s="21"/>
      <c r="AB64" s="21"/>
    </row>
    <row r="65" spans="1:28">
      <c r="A65" s="25" t="str">
        <f t="shared" si="2"/>
        <v/>
      </c>
      <c r="B65" s="21"/>
      <c r="C65" s="21"/>
      <c r="D65" s="21"/>
      <c r="E65" s="21"/>
      <c r="F65" s="21"/>
      <c r="G65" s="21"/>
      <c r="H65" s="21"/>
      <c r="I65" s="23"/>
      <c r="J65" s="21"/>
      <c r="K65" s="23"/>
      <c r="L65" s="21"/>
      <c r="M65" s="23"/>
      <c r="N65" s="23"/>
      <c r="O65" s="23"/>
      <c r="P65" s="21"/>
      <c r="Q65" s="22"/>
      <c r="R65" s="22"/>
      <c r="S65" s="22"/>
      <c r="T65" s="23"/>
      <c r="U65" s="23"/>
      <c r="V65" s="28" t="str">
        <f t="shared" si="3"/>
        <v/>
      </c>
      <c r="W65" s="22"/>
      <c r="X65" s="23"/>
      <c r="Y65" s="21"/>
      <c r="Z65" s="21"/>
      <c r="AA65" s="21"/>
      <c r="AB65" s="21"/>
    </row>
    <row r="66" spans="1:28">
      <c r="A66" s="25" t="str">
        <f t="shared" si="2"/>
        <v/>
      </c>
      <c r="B66" s="21"/>
      <c r="C66" s="21"/>
      <c r="D66" s="21"/>
      <c r="E66" s="21"/>
      <c r="F66" s="21"/>
      <c r="G66" s="21"/>
      <c r="H66" s="21"/>
      <c r="I66" s="23"/>
      <c r="J66" s="21"/>
      <c r="K66" s="23"/>
      <c r="L66" s="21"/>
      <c r="M66" s="23"/>
      <c r="N66" s="23"/>
      <c r="O66" s="23"/>
      <c r="P66" s="21"/>
      <c r="Q66" s="22"/>
      <c r="R66" s="22"/>
      <c r="S66" s="22"/>
      <c r="T66" s="23"/>
      <c r="U66" s="23"/>
      <c r="V66" s="28" t="str">
        <f t="shared" si="3"/>
        <v/>
      </c>
      <c r="W66" s="22"/>
      <c r="X66" s="23"/>
      <c r="Y66" s="21"/>
      <c r="Z66" s="21"/>
      <c r="AA66" s="21"/>
      <c r="AB66" s="21"/>
    </row>
    <row r="67" spans="1:28">
      <c r="A67" s="25" t="str">
        <f t="shared" si="2"/>
        <v/>
      </c>
      <c r="B67" s="21"/>
      <c r="C67" s="21"/>
      <c r="D67" s="21"/>
      <c r="E67" s="21"/>
      <c r="F67" s="21"/>
      <c r="G67" s="21"/>
      <c r="H67" s="21"/>
      <c r="I67" s="23"/>
      <c r="J67" s="21"/>
      <c r="K67" s="23"/>
      <c r="L67" s="21"/>
      <c r="M67" s="23"/>
      <c r="N67" s="23"/>
      <c r="O67" s="23"/>
      <c r="P67" s="21"/>
      <c r="Q67" s="22"/>
      <c r="R67" s="22"/>
      <c r="S67" s="22"/>
      <c r="T67" s="23"/>
      <c r="U67" s="23"/>
      <c r="V67" s="28" t="str">
        <f t="shared" si="3"/>
        <v/>
      </c>
      <c r="W67" s="22"/>
      <c r="X67" s="23"/>
      <c r="Y67" s="21"/>
      <c r="Z67" s="21"/>
      <c r="AA67" s="21"/>
      <c r="AB67" s="21"/>
    </row>
    <row r="68" spans="1:28">
      <c r="A68" s="25" t="str">
        <f t="shared" si="2"/>
        <v/>
      </c>
      <c r="B68" s="21"/>
      <c r="C68" s="21"/>
      <c r="D68" s="21"/>
      <c r="E68" s="21"/>
      <c r="F68" s="21"/>
      <c r="G68" s="21"/>
      <c r="H68" s="21"/>
      <c r="I68" s="23"/>
      <c r="J68" s="21"/>
      <c r="K68" s="23"/>
      <c r="L68" s="21"/>
      <c r="M68" s="23"/>
      <c r="N68" s="23"/>
      <c r="O68" s="23"/>
      <c r="P68" s="21"/>
      <c r="Q68" s="22"/>
      <c r="R68" s="22"/>
      <c r="S68" s="22"/>
      <c r="T68" s="23"/>
      <c r="U68" s="23"/>
      <c r="V68" s="28" t="str">
        <f t="shared" si="3"/>
        <v/>
      </c>
      <c r="W68" s="22"/>
      <c r="X68" s="23"/>
      <c r="Y68" s="21"/>
      <c r="Z68" s="21"/>
      <c r="AA68" s="21"/>
      <c r="AB68" s="21"/>
    </row>
    <row r="69" spans="1:28">
      <c r="A69" s="25" t="str">
        <f t="shared" si="2"/>
        <v/>
      </c>
      <c r="B69" s="21"/>
      <c r="C69" s="21"/>
      <c r="D69" s="21"/>
      <c r="E69" s="21"/>
      <c r="F69" s="21"/>
      <c r="G69" s="21"/>
      <c r="H69" s="21"/>
      <c r="I69" s="23"/>
      <c r="J69" s="21"/>
      <c r="K69" s="23"/>
      <c r="L69" s="21"/>
      <c r="M69" s="23"/>
      <c r="N69" s="23"/>
      <c r="O69" s="23"/>
      <c r="P69" s="21"/>
      <c r="Q69" s="22"/>
      <c r="R69" s="22"/>
      <c r="S69" s="22"/>
      <c r="T69" s="23"/>
      <c r="U69" s="23"/>
      <c r="V69" s="28" t="str">
        <f t="shared" si="3"/>
        <v/>
      </c>
      <c r="W69" s="22"/>
      <c r="X69" s="23"/>
      <c r="Y69" s="21"/>
      <c r="Z69" s="21"/>
      <c r="AA69" s="21"/>
      <c r="AB69" s="21"/>
    </row>
    <row r="70" spans="1:28">
      <c r="A70" s="25" t="str">
        <f t="shared" si="2"/>
        <v/>
      </c>
      <c r="B70" s="21"/>
      <c r="C70" s="21"/>
      <c r="D70" s="21"/>
      <c r="E70" s="21"/>
      <c r="F70" s="21"/>
      <c r="G70" s="21"/>
      <c r="H70" s="21"/>
      <c r="I70" s="23"/>
      <c r="J70" s="21"/>
      <c r="K70" s="23"/>
      <c r="L70" s="21"/>
      <c r="M70" s="23"/>
      <c r="N70" s="23"/>
      <c r="O70" s="23"/>
      <c r="P70" s="21"/>
      <c r="Q70" s="22"/>
      <c r="R70" s="22"/>
      <c r="S70" s="22"/>
      <c r="T70" s="23"/>
      <c r="U70" s="23"/>
      <c r="V70" s="28" t="str">
        <f t="shared" si="3"/>
        <v/>
      </c>
      <c r="W70" s="22"/>
      <c r="X70" s="23"/>
      <c r="Y70" s="21"/>
      <c r="Z70" s="21"/>
      <c r="AA70" s="21"/>
      <c r="AB70" s="21"/>
    </row>
    <row r="71" spans="1:28">
      <c r="A71" s="25" t="str">
        <f t="shared" ref="A71:A102" si="4">IF(B71="","","WRK-"&amp;TEXT(ROW()-6,"000"))</f>
        <v/>
      </c>
      <c r="B71" s="21"/>
      <c r="C71" s="21"/>
      <c r="D71" s="21"/>
      <c r="E71" s="21"/>
      <c r="F71" s="21"/>
      <c r="G71" s="21"/>
      <c r="H71" s="21"/>
      <c r="I71" s="23"/>
      <c r="J71" s="21"/>
      <c r="K71" s="23"/>
      <c r="L71" s="21"/>
      <c r="M71" s="23"/>
      <c r="N71" s="23"/>
      <c r="O71" s="23"/>
      <c r="P71" s="21"/>
      <c r="Q71" s="22"/>
      <c r="R71" s="22"/>
      <c r="S71" s="22"/>
      <c r="T71" s="23"/>
      <c r="U71" s="23"/>
      <c r="V71" s="28" t="str">
        <f t="shared" ref="V71:V102" si="5">IF(OR(U71="",T71=""),"",U71-T71)</f>
        <v/>
      </c>
      <c r="W71" s="22"/>
      <c r="X71" s="23"/>
      <c r="Y71" s="21"/>
      <c r="Z71" s="21"/>
      <c r="AA71" s="21"/>
      <c r="AB71" s="21"/>
    </row>
    <row r="72" spans="1:28">
      <c r="A72" s="25" t="str">
        <f t="shared" si="4"/>
        <v/>
      </c>
      <c r="B72" s="21"/>
      <c r="C72" s="21"/>
      <c r="D72" s="21"/>
      <c r="E72" s="21"/>
      <c r="F72" s="21"/>
      <c r="G72" s="21"/>
      <c r="H72" s="21"/>
      <c r="I72" s="23"/>
      <c r="J72" s="21"/>
      <c r="K72" s="23"/>
      <c r="L72" s="21"/>
      <c r="M72" s="23"/>
      <c r="N72" s="23"/>
      <c r="O72" s="23"/>
      <c r="P72" s="21"/>
      <c r="Q72" s="22"/>
      <c r="R72" s="22"/>
      <c r="S72" s="22"/>
      <c r="T72" s="23"/>
      <c r="U72" s="23"/>
      <c r="V72" s="28" t="str">
        <f t="shared" si="5"/>
        <v/>
      </c>
      <c r="W72" s="22"/>
      <c r="X72" s="23"/>
      <c r="Y72" s="21"/>
      <c r="Z72" s="21"/>
      <c r="AA72" s="21"/>
      <c r="AB72" s="21"/>
    </row>
    <row r="73" spans="1:28">
      <c r="A73" s="25" t="str">
        <f t="shared" si="4"/>
        <v/>
      </c>
      <c r="B73" s="21"/>
      <c r="C73" s="21"/>
      <c r="D73" s="21"/>
      <c r="E73" s="21"/>
      <c r="F73" s="21"/>
      <c r="G73" s="21"/>
      <c r="H73" s="21"/>
      <c r="I73" s="23"/>
      <c r="J73" s="21"/>
      <c r="K73" s="23"/>
      <c r="L73" s="21"/>
      <c r="M73" s="23"/>
      <c r="N73" s="23"/>
      <c r="O73" s="23"/>
      <c r="P73" s="21"/>
      <c r="Q73" s="22"/>
      <c r="R73" s="22"/>
      <c r="S73" s="22"/>
      <c r="T73" s="23"/>
      <c r="U73" s="23"/>
      <c r="V73" s="28" t="str">
        <f t="shared" si="5"/>
        <v/>
      </c>
      <c r="W73" s="22"/>
      <c r="X73" s="23"/>
      <c r="Y73" s="21"/>
      <c r="Z73" s="21"/>
      <c r="AA73" s="21"/>
      <c r="AB73" s="21"/>
    </row>
    <row r="74" spans="1:28">
      <c r="A74" s="25" t="str">
        <f t="shared" si="4"/>
        <v/>
      </c>
      <c r="B74" s="21"/>
      <c r="C74" s="21"/>
      <c r="D74" s="21"/>
      <c r="E74" s="21"/>
      <c r="F74" s="21"/>
      <c r="G74" s="21"/>
      <c r="H74" s="21"/>
      <c r="I74" s="23"/>
      <c r="J74" s="21"/>
      <c r="K74" s="23"/>
      <c r="L74" s="21"/>
      <c r="M74" s="23"/>
      <c r="N74" s="23"/>
      <c r="O74" s="23"/>
      <c r="P74" s="21"/>
      <c r="Q74" s="22"/>
      <c r="R74" s="22"/>
      <c r="S74" s="22"/>
      <c r="T74" s="23"/>
      <c r="U74" s="23"/>
      <c r="V74" s="28" t="str">
        <f t="shared" si="5"/>
        <v/>
      </c>
      <c r="W74" s="22"/>
      <c r="X74" s="23"/>
      <c r="Y74" s="21"/>
      <c r="Z74" s="21"/>
      <c r="AA74" s="21"/>
      <c r="AB74" s="21"/>
    </row>
    <row r="75" spans="1:28">
      <c r="A75" s="25" t="str">
        <f t="shared" si="4"/>
        <v/>
      </c>
      <c r="B75" s="21"/>
      <c r="C75" s="21"/>
      <c r="D75" s="21"/>
      <c r="E75" s="21"/>
      <c r="F75" s="21"/>
      <c r="G75" s="21"/>
      <c r="H75" s="21"/>
      <c r="I75" s="23"/>
      <c r="J75" s="21"/>
      <c r="K75" s="23"/>
      <c r="L75" s="21"/>
      <c r="M75" s="23"/>
      <c r="N75" s="23"/>
      <c r="O75" s="23"/>
      <c r="P75" s="21"/>
      <c r="Q75" s="22"/>
      <c r="R75" s="22"/>
      <c r="S75" s="22"/>
      <c r="T75" s="23"/>
      <c r="U75" s="23"/>
      <c r="V75" s="28" t="str">
        <f t="shared" si="5"/>
        <v/>
      </c>
      <c r="W75" s="22"/>
      <c r="X75" s="23"/>
      <c r="Y75" s="21"/>
      <c r="Z75" s="21"/>
      <c r="AA75" s="21"/>
      <c r="AB75" s="21"/>
    </row>
    <row r="76" spans="1:28">
      <c r="A76" s="25" t="str">
        <f t="shared" si="4"/>
        <v/>
      </c>
      <c r="B76" s="21"/>
      <c r="C76" s="21"/>
      <c r="D76" s="21"/>
      <c r="E76" s="21"/>
      <c r="F76" s="21"/>
      <c r="G76" s="21"/>
      <c r="H76" s="21"/>
      <c r="I76" s="23"/>
      <c r="J76" s="21"/>
      <c r="K76" s="23"/>
      <c r="L76" s="21"/>
      <c r="M76" s="23"/>
      <c r="N76" s="23"/>
      <c r="O76" s="23"/>
      <c r="P76" s="21"/>
      <c r="Q76" s="22"/>
      <c r="R76" s="22"/>
      <c r="S76" s="22"/>
      <c r="T76" s="23"/>
      <c r="U76" s="23"/>
      <c r="V76" s="28" t="str">
        <f t="shared" si="5"/>
        <v/>
      </c>
      <c r="W76" s="22"/>
      <c r="X76" s="23"/>
      <c r="Y76" s="21"/>
      <c r="Z76" s="21"/>
      <c r="AA76" s="21"/>
      <c r="AB76" s="21"/>
    </row>
    <row r="77" spans="1:28">
      <c r="A77" s="25" t="str">
        <f t="shared" si="4"/>
        <v/>
      </c>
      <c r="B77" s="21"/>
      <c r="C77" s="21"/>
      <c r="D77" s="21"/>
      <c r="E77" s="21"/>
      <c r="F77" s="21"/>
      <c r="G77" s="21"/>
      <c r="H77" s="21"/>
      <c r="I77" s="23"/>
      <c r="J77" s="21"/>
      <c r="K77" s="23"/>
      <c r="L77" s="21"/>
      <c r="M77" s="23"/>
      <c r="N77" s="23"/>
      <c r="O77" s="23"/>
      <c r="P77" s="21"/>
      <c r="Q77" s="22"/>
      <c r="R77" s="22"/>
      <c r="S77" s="22"/>
      <c r="T77" s="23"/>
      <c r="U77" s="23"/>
      <c r="V77" s="28" t="str">
        <f t="shared" si="5"/>
        <v/>
      </c>
      <c r="W77" s="22"/>
      <c r="X77" s="23"/>
      <c r="Y77" s="21"/>
      <c r="Z77" s="21"/>
      <c r="AA77" s="21"/>
      <c r="AB77" s="21"/>
    </row>
    <row r="78" spans="1:28">
      <c r="A78" s="25" t="str">
        <f t="shared" si="4"/>
        <v/>
      </c>
      <c r="B78" s="21"/>
      <c r="C78" s="21"/>
      <c r="D78" s="21"/>
      <c r="E78" s="21"/>
      <c r="F78" s="21"/>
      <c r="G78" s="21"/>
      <c r="H78" s="21"/>
      <c r="I78" s="23"/>
      <c r="J78" s="21"/>
      <c r="K78" s="23"/>
      <c r="L78" s="21"/>
      <c r="M78" s="23"/>
      <c r="N78" s="23"/>
      <c r="O78" s="23"/>
      <c r="P78" s="21"/>
      <c r="Q78" s="22"/>
      <c r="R78" s="22"/>
      <c r="S78" s="22"/>
      <c r="T78" s="23"/>
      <c r="U78" s="23"/>
      <c r="V78" s="28" t="str">
        <f t="shared" si="5"/>
        <v/>
      </c>
      <c r="W78" s="22"/>
      <c r="X78" s="23"/>
      <c r="Y78" s="21"/>
      <c r="Z78" s="21"/>
      <c r="AA78" s="21"/>
      <c r="AB78" s="21"/>
    </row>
    <row r="79" spans="1:28">
      <c r="A79" s="25" t="str">
        <f t="shared" si="4"/>
        <v/>
      </c>
      <c r="B79" s="21"/>
      <c r="C79" s="21"/>
      <c r="D79" s="21"/>
      <c r="E79" s="21"/>
      <c r="F79" s="21"/>
      <c r="G79" s="21"/>
      <c r="H79" s="21"/>
      <c r="I79" s="23"/>
      <c r="J79" s="21"/>
      <c r="K79" s="23"/>
      <c r="L79" s="21"/>
      <c r="M79" s="23"/>
      <c r="N79" s="23"/>
      <c r="O79" s="23"/>
      <c r="P79" s="21"/>
      <c r="Q79" s="22"/>
      <c r="R79" s="22"/>
      <c r="S79" s="22"/>
      <c r="T79" s="23"/>
      <c r="U79" s="23"/>
      <c r="V79" s="28" t="str">
        <f t="shared" si="5"/>
        <v/>
      </c>
      <c r="W79" s="22"/>
      <c r="X79" s="23"/>
      <c r="Y79" s="21"/>
      <c r="Z79" s="21"/>
      <c r="AA79" s="21"/>
      <c r="AB79" s="21"/>
    </row>
    <row r="80" spans="1:28">
      <c r="A80" s="25" t="str">
        <f t="shared" si="4"/>
        <v/>
      </c>
      <c r="B80" s="21"/>
      <c r="C80" s="21"/>
      <c r="D80" s="21"/>
      <c r="E80" s="21"/>
      <c r="F80" s="21"/>
      <c r="G80" s="21"/>
      <c r="H80" s="21"/>
      <c r="I80" s="23"/>
      <c r="J80" s="21"/>
      <c r="K80" s="23"/>
      <c r="L80" s="21"/>
      <c r="M80" s="23"/>
      <c r="N80" s="23"/>
      <c r="O80" s="23"/>
      <c r="P80" s="21"/>
      <c r="Q80" s="22"/>
      <c r="R80" s="22"/>
      <c r="S80" s="22"/>
      <c r="T80" s="23"/>
      <c r="U80" s="23"/>
      <c r="V80" s="28" t="str">
        <f t="shared" si="5"/>
        <v/>
      </c>
      <c r="W80" s="22"/>
      <c r="X80" s="23"/>
      <c r="Y80" s="21"/>
      <c r="Z80" s="21"/>
      <c r="AA80" s="21"/>
      <c r="AB80" s="21"/>
    </row>
    <row r="81" spans="1:28">
      <c r="A81" s="25" t="str">
        <f t="shared" si="4"/>
        <v/>
      </c>
      <c r="B81" s="21"/>
      <c r="C81" s="21"/>
      <c r="D81" s="21"/>
      <c r="E81" s="21"/>
      <c r="F81" s="21"/>
      <c r="G81" s="21"/>
      <c r="H81" s="21"/>
      <c r="I81" s="23"/>
      <c r="J81" s="21"/>
      <c r="K81" s="23"/>
      <c r="L81" s="21"/>
      <c r="M81" s="23"/>
      <c r="N81" s="23"/>
      <c r="O81" s="23"/>
      <c r="P81" s="21"/>
      <c r="Q81" s="22"/>
      <c r="R81" s="22"/>
      <c r="S81" s="22"/>
      <c r="T81" s="23"/>
      <c r="U81" s="23"/>
      <c r="V81" s="28" t="str">
        <f t="shared" si="5"/>
        <v/>
      </c>
      <c r="W81" s="22"/>
      <c r="X81" s="23"/>
      <c r="Y81" s="21"/>
      <c r="Z81" s="21"/>
      <c r="AA81" s="21"/>
      <c r="AB81" s="21"/>
    </row>
    <row r="82" spans="1:28">
      <c r="A82" s="25" t="str">
        <f t="shared" si="4"/>
        <v/>
      </c>
      <c r="B82" s="21"/>
      <c r="C82" s="21"/>
      <c r="D82" s="21"/>
      <c r="E82" s="21"/>
      <c r="F82" s="21"/>
      <c r="G82" s="21"/>
      <c r="H82" s="21"/>
      <c r="I82" s="23"/>
      <c r="J82" s="21"/>
      <c r="K82" s="23"/>
      <c r="L82" s="21"/>
      <c r="M82" s="23"/>
      <c r="N82" s="23"/>
      <c r="O82" s="23"/>
      <c r="P82" s="21"/>
      <c r="Q82" s="22"/>
      <c r="R82" s="22"/>
      <c r="S82" s="22"/>
      <c r="T82" s="23"/>
      <c r="U82" s="23"/>
      <c r="V82" s="28" t="str">
        <f t="shared" si="5"/>
        <v/>
      </c>
      <c r="W82" s="22"/>
      <c r="X82" s="23"/>
      <c r="Y82" s="21"/>
      <c r="Z82" s="21"/>
      <c r="AA82" s="21"/>
      <c r="AB82" s="21"/>
    </row>
    <row r="83" spans="1:28">
      <c r="A83" s="25" t="str">
        <f t="shared" si="4"/>
        <v/>
      </c>
      <c r="B83" s="21"/>
      <c r="C83" s="21"/>
      <c r="D83" s="21"/>
      <c r="E83" s="21"/>
      <c r="F83" s="21"/>
      <c r="G83" s="21"/>
      <c r="H83" s="21"/>
      <c r="I83" s="23"/>
      <c r="J83" s="21"/>
      <c r="K83" s="23"/>
      <c r="L83" s="21"/>
      <c r="M83" s="23"/>
      <c r="N83" s="23"/>
      <c r="O83" s="23"/>
      <c r="P83" s="21"/>
      <c r="Q83" s="22"/>
      <c r="R83" s="22"/>
      <c r="S83" s="22"/>
      <c r="T83" s="23"/>
      <c r="U83" s="23"/>
      <c r="V83" s="28" t="str">
        <f t="shared" si="5"/>
        <v/>
      </c>
      <c r="W83" s="22"/>
      <c r="X83" s="23"/>
      <c r="Y83" s="21"/>
      <c r="Z83" s="21"/>
      <c r="AA83" s="21"/>
      <c r="AB83" s="21"/>
    </row>
    <row r="84" spans="1:28">
      <c r="A84" s="25" t="str">
        <f t="shared" si="4"/>
        <v/>
      </c>
      <c r="B84" s="21"/>
      <c r="C84" s="21"/>
      <c r="D84" s="21"/>
      <c r="E84" s="21"/>
      <c r="F84" s="21"/>
      <c r="G84" s="21"/>
      <c r="H84" s="21"/>
      <c r="I84" s="23"/>
      <c r="J84" s="21"/>
      <c r="K84" s="23"/>
      <c r="L84" s="21"/>
      <c r="M84" s="23"/>
      <c r="N84" s="23"/>
      <c r="O84" s="23"/>
      <c r="P84" s="21"/>
      <c r="Q84" s="22"/>
      <c r="R84" s="22"/>
      <c r="S84" s="22"/>
      <c r="T84" s="23"/>
      <c r="U84" s="23"/>
      <c r="V84" s="28" t="str">
        <f t="shared" si="5"/>
        <v/>
      </c>
      <c r="W84" s="22"/>
      <c r="X84" s="23"/>
      <c r="Y84" s="21"/>
      <c r="Z84" s="21"/>
      <c r="AA84" s="21"/>
      <c r="AB84" s="21"/>
    </row>
    <row r="85" spans="1:28">
      <c r="A85" s="25" t="str">
        <f t="shared" si="4"/>
        <v/>
      </c>
      <c r="B85" s="21"/>
      <c r="C85" s="21"/>
      <c r="D85" s="21"/>
      <c r="E85" s="21"/>
      <c r="F85" s="21"/>
      <c r="G85" s="21"/>
      <c r="H85" s="21"/>
      <c r="I85" s="23"/>
      <c r="J85" s="21"/>
      <c r="K85" s="23"/>
      <c r="L85" s="21"/>
      <c r="M85" s="23"/>
      <c r="N85" s="23"/>
      <c r="O85" s="23"/>
      <c r="P85" s="21"/>
      <c r="Q85" s="22"/>
      <c r="R85" s="22"/>
      <c r="S85" s="22"/>
      <c r="T85" s="23"/>
      <c r="U85" s="23"/>
      <c r="V85" s="28" t="str">
        <f t="shared" si="5"/>
        <v/>
      </c>
      <c r="W85" s="22"/>
      <c r="X85" s="23"/>
      <c r="Y85" s="21"/>
      <c r="Z85" s="21"/>
      <c r="AA85" s="21"/>
      <c r="AB85" s="21"/>
    </row>
    <row r="86" spans="1:28">
      <c r="A86" s="25" t="str">
        <f t="shared" si="4"/>
        <v/>
      </c>
      <c r="B86" s="21"/>
      <c r="C86" s="21"/>
      <c r="D86" s="21"/>
      <c r="E86" s="21"/>
      <c r="F86" s="21"/>
      <c r="G86" s="21"/>
      <c r="H86" s="21"/>
      <c r="I86" s="23"/>
      <c r="J86" s="21"/>
      <c r="K86" s="23"/>
      <c r="L86" s="21"/>
      <c r="M86" s="23"/>
      <c r="N86" s="23"/>
      <c r="O86" s="23"/>
      <c r="P86" s="21"/>
      <c r="Q86" s="22"/>
      <c r="R86" s="22"/>
      <c r="S86" s="22"/>
      <c r="T86" s="23"/>
      <c r="U86" s="23"/>
      <c r="V86" s="28" t="str">
        <f t="shared" si="5"/>
        <v/>
      </c>
      <c r="W86" s="22"/>
      <c r="X86" s="23"/>
      <c r="Y86" s="21"/>
      <c r="Z86" s="21"/>
      <c r="AA86" s="21"/>
      <c r="AB86" s="21"/>
    </row>
    <row r="87" spans="1:28">
      <c r="A87" s="25" t="str">
        <f t="shared" si="4"/>
        <v/>
      </c>
      <c r="B87" s="21"/>
      <c r="C87" s="21"/>
      <c r="D87" s="21"/>
      <c r="E87" s="21"/>
      <c r="F87" s="21"/>
      <c r="G87" s="21"/>
      <c r="H87" s="21"/>
      <c r="I87" s="23"/>
      <c r="J87" s="21"/>
      <c r="K87" s="23"/>
      <c r="L87" s="21"/>
      <c r="M87" s="23"/>
      <c r="N87" s="23"/>
      <c r="O87" s="23"/>
      <c r="P87" s="21"/>
      <c r="Q87" s="22"/>
      <c r="R87" s="22"/>
      <c r="S87" s="22"/>
      <c r="T87" s="23"/>
      <c r="U87" s="23"/>
      <c r="V87" s="28" t="str">
        <f t="shared" si="5"/>
        <v/>
      </c>
      <c r="W87" s="22"/>
      <c r="X87" s="23"/>
      <c r="Y87" s="21"/>
      <c r="Z87" s="21"/>
      <c r="AA87" s="21"/>
      <c r="AB87" s="21"/>
    </row>
    <row r="88" spans="1:28">
      <c r="A88" s="25" t="str">
        <f t="shared" si="4"/>
        <v/>
      </c>
      <c r="B88" s="21"/>
      <c r="C88" s="21"/>
      <c r="D88" s="21"/>
      <c r="E88" s="21"/>
      <c r="F88" s="21"/>
      <c r="G88" s="21"/>
      <c r="H88" s="21"/>
      <c r="I88" s="23"/>
      <c r="J88" s="21"/>
      <c r="K88" s="23"/>
      <c r="L88" s="21"/>
      <c r="M88" s="23"/>
      <c r="N88" s="23"/>
      <c r="O88" s="23"/>
      <c r="P88" s="21"/>
      <c r="Q88" s="22"/>
      <c r="R88" s="22"/>
      <c r="S88" s="22"/>
      <c r="T88" s="23"/>
      <c r="U88" s="23"/>
      <c r="V88" s="28" t="str">
        <f t="shared" si="5"/>
        <v/>
      </c>
      <c r="W88" s="22"/>
      <c r="X88" s="23"/>
      <c r="Y88" s="21"/>
      <c r="Z88" s="21"/>
      <c r="AA88" s="21"/>
      <c r="AB88" s="21"/>
    </row>
    <row r="89" spans="1:28">
      <c r="A89" s="25" t="str">
        <f t="shared" si="4"/>
        <v/>
      </c>
      <c r="B89" s="21"/>
      <c r="C89" s="21"/>
      <c r="D89" s="21"/>
      <c r="E89" s="21"/>
      <c r="F89" s="21"/>
      <c r="G89" s="21"/>
      <c r="H89" s="21"/>
      <c r="I89" s="23"/>
      <c r="J89" s="21"/>
      <c r="K89" s="23"/>
      <c r="L89" s="21"/>
      <c r="M89" s="23"/>
      <c r="N89" s="23"/>
      <c r="O89" s="23"/>
      <c r="P89" s="21"/>
      <c r="Q89" s="22"/>
      <c r="R89" s="22"/>
      <c r="S89" s="22"/>
      <c r="T89" s="23"/>
      <c r="U89" s="23"/>
      <c r="V89" s="28" t="str">
        <f t="shared" si="5"/>
        <v/>
      </c>
      <c r="W89" s="22"/>
      <c r="X89" s="23"/>
      <c r="Y89" s="21"/>
      <c r="Z89" s="21"/>
      <c r="AA89" s="21"/>
      <c r="AB89" s="21"/>
    </row>
    <row r="90" spans="1:28">
      <c r="A90" s="25" t="str">
        <f t="shared" si="4"/>
        <v/>
      </c>
      <c r="B90" s="21"/>
      <c r="C90" s="21"/>
      <c r="D90" s="21"/>
      <c r="E90" s="21"/>
      <c r="F90" s="21"/>
      <c r="G90" s="21"/>
      <c r="H90" s="21"/>
      <c r="I90" s="23"/>
      <c r="J90" s="21"/>
      <c r="K90" s="23"/>
      <c r="L90" s="21"/>
      <c r="M90" s="23"/>
      <c r="N90" s="23"/>
      <c r="O90" s="23"/>
      <c r="P90" s="21"/>
      <c r="Q90" s="22"/>
      <c r="R90" s="22"/>
      <c r="S90" s="22"/>
      <c r="T90" s="23"/>
      <c r="U90" s="23"/>
      <c r="V90" s="28" t="str">
        <f t="shared" si="5"/>
        <v/>
      </c>
      <c r="W90" s="22"/>
      <c r="X90" s="23"/>
      <c r="Y90" s="21"/>
      <c r="Z90" s="21"/>
      <c r="AA90" s="21"/>
      <c r="AB90" s="21"/>
    </row>
    <row r="91" spans="1:28">
      <c r="A91" s="25" t="str">
        <f t="shared" si="4"/>
        <v/>
      </c>
      <c r="B91" s="21"/>
      <c r="C91" s="21"/>
      <c r="D91" s="21"/>
      <c r="E91" s="21"/>
      <c r="F91" s="21"/>
      <c r="G91" s="21"/>
      <c r="H91" s="21"/>
      <c r="I91" s="23"/>
      <c r="J91" s="21"/>
      <c r="K91" s="23"/>
      <c r="L91" s="21"/>
      <c r="M91" s="23"/>
      <c r="N91" s="23"/>
      <c r="O91" s="23"/>
      <c r="P91" s="21"/>
      <c r="Q91" s="22"/>
      <c r="R91" s="22"/>
      <c r="S91" s="22"/>
      <c r="T91" s="23"/>
      <c r="U91" s="23"/>
      <c r="V91" s="28" t="str">
        <f t="shared" si="5"/>
        <v/>
      </c>
      <c r="W91" s="22"/>
      <c r="X91" s="23"/>
      <c r="Y91" s="21"/>
      <c r="Z91" s="21"/>
      <c r="AA91" s="21"/>
      <c r="AB91" s="21"/>
    </row>
    <row r="92" spans="1:28">
      <c r="A92" s="25" t="str">
        <f t="shared" si="4"/>
        <v/>
      </c>
      <c r="B92" s="21"/>
      <c r="C92" s="21"/>
      <c r="D92" s="21"/>
      <c r="E92" s="21"/>
      <c r="F92" s="21"/>
      <c r="G92" s="21"/>
      <c r="H92" s="21"/>
      <c r="I92" s="23"/>
      <c r="J92" s="21"/>
      <c r="K92" s="23"/>
      <c r="L92" s="21"/>
      <c r="M92" s="23"/>
      <c r="N92" s="23"/>
      <c r="O92" s="23"/>
      <c r="P92" s="21"/>
      <c r="Q92" s="22"/>
      <c r="R92" s="22"/>
      <c r="S92" s="22"/>
      <c r="T92" s="23"/>
      <c r="U92" s="23"/>
      <c r="V92" s="28" t="str">
        <f t="shared" si="5"/>
        <v/>
      </c>
      <c r="W92" s="22"/>
      <c r="X92" s="23"/>
      <c r="Y92" s="21"/>
      <c r="Z92" s="21"/>
      <c r="AA92" s="21"/>
      <c r="AB92" s="21"/>
    </row>
    <row r="93" spans="1:28">
      <c r="A93" s="25" t="str">
        <f t="shared" si="4"/>
        <v/>
      </c>
      <c r="B93" s="21"/>
      <c r="C93" s="21"/>
      <c r="D93" s="21"/>
      <c r="E93" s="21"/>
      <c r="F93" s="21"/>
      <c r="G93" s="21"/>
      <c r="H93" s="21"/>
      <c r="I93" s="23"/>
      <c r="J93" s="21"/>
      <c r="K93" s="23"/>
      <c r="L93" s="21"/>
      <c r="M93" s="23"/>
      <c r="N93" s="23"/>
      <c r="O93" s="23"/>
      <c r="P93" s="21"/>
      <c r="Q93" s="22"/>
      <c r="R93" s="22"/>
      <c r="S93" s="22"/>
      <c r="T93" s="23"/>
      <c r="U93" s="23"/>
      <c r="V93" s="28" t="str">
        <f t="shared" si="5"/>
        <v/>
      </c>
      <c r="W93" s="22"/>
      <c r="X93" s="23"/>
      <c r="Y93" s="21"/>
      <c r="Z93" s="21"/>
      <c r="AA93" s="21"/>
      <c r="AB93" s="21"/>
    </row>
    <row r="94" spans="1:28">
      <c r="A94" s="25" t="str">
        <f t="shared" si="4"/>
        <v/>
      </c>
      <c r="B94" s="21"/>
      <c r="C94" s="21"/>
      <c r="D94" s="21"/>
      <c r="E94" s="21"/>
      <c r="F94" s="21"/>
      <c r="G94" s="21"/>
      <c r="H94" s="21"/>
      <c r="I94" s="23"/>
      <c r="J94" s="21"/>
      <c r="K94" s="23"/>
      <c r="L94" s="21"/>
      <c r="M94" s="23"/>
      <c r="N94" s="23"/>
      <c r="O94" s="23"/>
      <c r="P94" s="21"/>
      <c r="Q94" s="22"/>
      <c r="R94" s="22"/>
      <c r="S94" s="22"/>
      <c r="T94" s="23"/>
      <c r="U94" s="23"/>
      <c r="V94" s="28" t="str">
        <f t="shared" si="5"/>
        <v/>
      </c>
      <c r="W94" s="22"/>
      <c r="X94" s="23"/>
      <c r="Y94" s="21"/>
      <c r="Z94" s="21"/>
      <c r="AA94" s="21"/>
      <c r="AB94" s="21"/>
    </row>
    <row r="95" spans="1:28">
      <c r="A95" s="25" t="str">
        <f t="shared" si="4"/>
        <v/>
      </c>
      <c r="B95" s="21"/>
      <c r="C95" s="21"/>
      <c r="D95" s="21"/>
      <c r="E95" s="21"/>
      <c r="F95" s="21"/>
      <c r="G95" s="21"/>
      <c r="H95" s="21"/>
      <c r="I95" s="23"/>
      <c r="J95" s="21"/>
      <c r="K95" s="23"/>
      <c r="L95" s="21"/>
      <c r="M95" s="23"/>
      <c r="N95" s="23"/>
      <c r="O95" s="23"/>
      <c r="P95" s="21"/>
      <c r="Q95" s="22"/>
      <c r="R95" s="22"/>
      <c r="S95" s="22"/>
      <c r="T95" s="23"/>
      <c r="U95" s="23"/>
      <c r="V95" s="28" t="str">
        <f t="shared" si="5"/>
        <v/>
      </c>
      <c r="W95" s="22"/>
      <c r="X95" s="23"/>
      <c r="Y95" s="21"/>
      <c r="Z95" s="21"/>
      <c r="AA95" s="21"/>
      <c r="AB95" s="21"/>
    </row>
    <row r="96" spans="1:28">
      <c r="A96" s="25" t="str">
        <f t="shared" si="4"/>
        <v/>
      </c>
      <c r="B96" s="21"/>
      <c r="C96" s="21"/>
      <c r="D96" s="21"/>
      <c r="E96" s="21"/>
      <c r="F96" s="21"/>
      <c r="G96" s="21"/>
      <c r="H96" s="21"/>
      <c r="I96" s="23"/>
      <c r="J96" s="21"/>
      <c r="K96" s="23"/>
      <c r="L96" s="21"/>
      <c r="M96" s="23"/>
      <c r="N96" s="23"/>
      <c r="O96" s="23"/>
      <c r="P96" s="21"/>
      <c r="Q96" s="22"/>
      <c r="R96" s="22"/>
      <c r="S96" s="22"/>
      <c r="T96" s="23"/>
      <c r="U96" s="23"/>
      <c r="V96" s="28" t="str">
        <f t="shared" si="5"/>
        <v/>
      </c>
      <c r="W96" s="22"/>
      <c r="X96" s="23"/>
      <c r="Y96" s="21"/>
      <c r="Z96" s="21"/>
      <c r="AA96" s="21"/>
      <c r="AB96" s="21"/>
    </row>
    <row r="97" spans="1:28">
      <c r="A97" s="25" t="str">
        <f t="shared" si="4"/>
        <v/>
      </c>
      <c r="B97" s="21"/>
      <c r="C97" s="21"/>
      <c r="D97" s="21"/>
      <c r="E97" s="21"/>
      <c r="F97" s="21"/>
      <c r="G97" s="21"/>
      <c r="H97" s="21"/>
      <c r="I97" s="23"/>
      <c r="J97" s="21"/>
      <c r="K97" s="23"/>
      <c r="L97" s="21"/>
      <c r="M97" s="23"/>
      <c r="N97" s="23"/>
      <c r="O97" s="23"/>
      <c r="P97" s="21"/>
      <c r="Q97" s="22"/>
      <c r="R97" s="22"/>
      <c r="S97" s="22"/>
      <c r="T97" s="23"/>
      <c r="U97" s="23"/>
      <c r="V97" s="28" t="str">
        <f t="shared" si="5"/>
        <v/>
      </c>
      <c r="W97" s="22"/>
      <c r="X97" s="23"/>
      <c r="Y97" s="21"/>
      <c r="Z97" s="21"/>
      <c r="AA97" s="21"/>
      <c r="AB97" s="21"/>
    </row>
    <row r="98" spans="1:28">
      <c r="A98" s="25" t="str">
        <f t="shared" si="4"/>
        <v/>
      </c>
      <c r="B98" s="21"/>
      <c r="C98" s="21"/>
      <c r="D98" s="21"/>
      <c r="E98" s="21"/>
      <c r="F98" s="21"/>
      <c r="G98" s="21"/>
      <c r="H98" s="21"/>
      <c r="I98" s="23"/>
      <c r="J98" s="21"/>
      <c r="K98" s="23"/>
      <c r="L98" s="21"/>
      <c r="M98" s="23"/>
      <c r="N98" s="23"/>
      <c r="O98" s="23"/>
      <c r="P98" s="21"/>
      <c r="Q98" s="22"/>
      <c r="R98" s="22"/>
      <c r="S98" s="22"/>
      <c r="T98" s="23"/>
      <c r="U98" s="23"/>
      <c r="V98" s="28" t="str">
        <f t="shared" si="5"/>
        <v/>
      </c>
      <c r="W98" s="22"/>
      <c r="X98" s="23"/>
      <c r="Y98" s="21"/>
      <c r="Z98" s="21"/>
      <c r="AA98" s="21"/>
      <c r="AB98" s="21"/>
    </row>
    <row r="99" spans="1:28">
      <c r="A99" s="25" t="str">
        <f t="shared" si="4"/>
        <v/>
      </c>
      <c r="B99" s="21"/>
      <c r="C99" s="21"/>
      <c r="D99" s="21"/>
      <c r="E99" s="21"/>
      <c r="F99" s="21"/>
      <c r="G99" s="21"/>
      <c r="H99" s="21"/>
      <c r="I99" s="23"/>
      <c r="J99" s="21"/>
      <c r="K99" s="23"/>
      <c r="L99" s="21"/>
      <c r="M99" s="23"/>
      <c r="N99" s="23"/>
      <c r="O99" s="23"/>
      <c r="P99" s="21"/>
      <c r="Q99" s="22"/>
      <c r="R99" s="22"/>
      <c r="S99" s="22"/>
      <c r="T99" s="23"/>
      <c r="U99" s="23"/>
      <c r="V99" s="28" t="str">
        <f t="shared" si="5"/>
        <v/>
      </c>
      <c r="W99" s="22"/>
      <c r="X99" s="23"/>
      <c r="Y99" s="21"/>
      <c r="Z99" s="21"/>
      <c r="AA99" s="21"/>
      <c r="AB99" s="21"/>
    </row>
    <row r="100" spans="1:28">
      <c r="A100" s="25" t="str">
        <f t="shared" si="4"/>
        <v/>
      </c>
      <c r="B100" s="21"/>
      <c r="C100" s="21"/>
      <c r="D100" s="21"/>
      <c r="E100" s="21"/>
      <c r="F100" s="21"/>
      <c r="G100" s="21"/>
      <c r="H100" s="21"/>
      <c r="I100" s="23"/>
      <c r="J100" s="21"/>
      <c r="K100" s="23"/>
      <c r="L100" s="21"/>
      <c r="M100" s="23"/>
      <c r="N100" s="23"/>
      <c r="O100" s="23"/>
      <c r="P100" s="21"/>
      <c r="Q100" s="22"/>
      <c r="R100" s="22"/>
      <c r="S100" s="22"/>
      <c r="T100" s="23"/>
      <c r="U100" s="23"/>
      <c r="V100" s="28" t="str">
        <f t="shared" si="5"/>
        <v/>
      </c>
      <c r="W100" s="22"/>
      <c r="X100" s="23"/>
      <c r="Y100" s="21"/>
      <c r="Z100" s="21"/>
      <c r="AA100" s="21"/>
      <c r="AB100" s="21"/>
    </row>
    <row r="101" spans="1:28">
      <c r="A101" s="25" t="str">
        <f t="shared" si="4"/>
        <v/>
      </c>
      <c r="B101" s="21"/>
      <c r="C101" s="21"/>
      <c r="D101" s="21"/>
      <c r="E101" s="21"/>
      <c r="F101" s="21"/>
      <c r="G101" s="21"/>
      <c r="H101" s="21"/>
      <c r="I101" s="23"/>
      <c r="J101" s="21"/>
      <c r="K101" s="23"/>
      <c r="L101" s="21"/>
      <c r="M101" s="23"/>
      <c r="N101" s="23"/>
      <c r="O101" s="23"/>
      <c r="P101" s="21"/>
      <c r="Q101" s="22"/>
      <c r="R101" s="22"/>
      <c r="S101" s="22"/>
      <c r="T101" s="23"/>
      <c r="U101" s="23"/>
      <c r="V101" s="28" t="str">
        <f t="shared" si="5"/>
        <v/>
      </c>
      <c r="W101" s="22"/>
      <c r="X101" s="23"/>
      <c r="Y101" s="21"/>
      <c r="Z101" s="21"/>
      <c r="AA101" s="21"/>
      <c r="AB101" s="21"/>
    </row>
    <row r="102" spans="1:28">
      <c r="A102" s="25" t="str">
        <f t="shared" si="4"/>
        <v/>
      </c>
      <c r="B102" s="21"/>
      <c r="C102" s="21"/>
      <c r="D102" s="21"/>
      <c r="E102" s="21"/>
      <c r="F102" s="21"/>
      <c r="G102" s="21"/>
      <c r="H102" s="21"/>
      <c r="I102" s="23"/>
      <c r="J102" s="21"/>
      <c r="K102" s="23"/>
      <c r="L102" s="21"/>
      <c r="M102" s="23"/>
      <c r="N102" s="23"/>
      <c r="O102" s="23"/>
      <c r="P102" s="21"/>
      <c r="Q102" s="22"/>
      <c r="R102" s="22"/>
      <c r="S102" s="22"/>
      <c r="T102" s="23"/>
      <c r="U102" s="23"/>
      <c r="V102" s="28" t="str">
        <f t="shared" si="5"/>
        <v/>
      </c>
      <c r="W102" s="22"/>
      <c r="X102" s="23"/>
      <c r="Y102" s="21"/>
      <c r="Z102" s="21"/>
      <c r="AA102" s="21"/>
      <c r="AB102" s="21"/>
    </row>
    <row r="103" spans="1:28">
      <c r="A103" s="25" t="str">
        <f t="shared" ref="A103:A134" si="6">IF(B103="","","WRK-"&amp;TEXT(ROW()-6,"000"))</f>
        <v/>
      </c>
      <c r="B103" s="21"/>
      <c r="C103" s="21"/>
      <c r="D103" s="21"/>
      <c r="E103" s="21"/>
      <c r="F103" s="21"/>
      <c r="G103" s="21"/>
      <c r="H103" s="21"/>
      <c r="I103" s="23"/>
      <c r="J103" s="21"/>
      <c r="K103" s="23"/>
      <c r="L103" s="21"/>
      <c r="M103" s="23"/>
      <c r="N103" s="23"/>
      <c r="O103" s="23"/>
      <c r="P103" s="21"/>
      <c r="Q103" s="22"/>
      <c r="R103" s="22"/>
      <c r="S103" s="22"/>
      <c r="T103" s="23"/>
      <c r="U103" s="23"/>
      <c r="V103" s="28" t="str">
        <f t="shared" ref="V103:V134" si="7">IF(OR(U103="",T103=""),"",U103-T103)</f>
        <v/>
      </c>
      <c r="W103" s="22"/>
      <c r="X103" s="23"/>
      <c r="Y103" s="21"/>
      <c r="Z103" s="21"/>
      <c r="AA103" s="21"/>
      <c r="AB103" s="21"/>
    </row>
    <row r="104" spans="1:28">
      <c r="A104" s="25" t="str">
        <f t="shared" si="6"/>
        <v/>
      </c>
      <c r="B104" s="21"/>
      <c r="C104" s="21"/>
      <c r="D104" s="21"/>
      <c r="E104" s="21"/>
      <c r="F104" s="21"/>
      <c r="G104" s="21"/>
      <c r="H104" s="21"/>
      <c r="I104" s="23"/>
      <c r="J104" s="21"/>
      <c r="K104" s="23"/>
      <c r="L104" s="21"/>
      <c r="M104" s="23"/>
      <c r="N104" s="23"/>
      <c r="O104" s="23"/>
      <c r="P104" s="21"/>
      <c r="Q104" s="22"/>
      <c r="R104" s="22"/>
      <c r="S104" s="22"/>
      <c r="T104" s="23"/>
      <c r="U104" s="23"/>
      <c r="V104" s="28" t="str">
        <f t="shared" si="7"/>
        <v/>
      </c>
      <c r="W104" s="22"/>
      <c r="X104" s="23"/>
      <c r="Y104" s="21"/>
      <c r="Z104" s="21"/>
      <c r="AA104" s="21"/>
      <c r="AB104" s="21"/>
    </row>
    <row r="105" spans="1:28">
      <c r="A105" s="25" t="str">
        <f t="shared" si="6"/>
        <v/>
      </c>
      <c r="B105" s="21"/>
      <c r="C105" s="21"/>
      <c r="D105" s="21"/>
      <c r="E105" s="21"/>
      <c r="F105" s="21"/>
      <c r="G105" s="21"/>
      <c r="H105" s="21"/>
      <c r="I105" s="23"/>
      <c r="J105" s="21"/>
      <c r="K105" s="23"/>
      <c r="L105" s="21"/>
      <c r="M105" s="23"/>
      <c r="N105" s="23"/>
      <c r="O105" s="23"/>
      <c r="P105" s="21"/>
      <c r="Q105" s="22"/>
      <c r="R105" s="22"/>
      <c r="S105" s="22"/>
      <c r="T105" s="23"/>
      <c r="U105" s="23"/>
      <c r="V105" s="28" t="str">
        <f t="shared" si="7"/>
        <v/>
      </c>
      <c r="W105" s="22"/>
      <c r="X105" s="23"/>
      <c r="Y105" s="21"/>
      <c r="Z105" s="21"/>
      <c r="AA105" s="21"/>
      <c r="AB105" s="21"/>
    </row>
    <row r="106" spans="1:28">
      <c r="A106" s="25" t="str">
        <f t="shared" si="6"/>
        <v/>
      </c>
      <c r="B106" s="21"/>
      <c r="C106" s="21"/>
      <c r="D106" s="21"/>
      <c r="E106" s="21"/>
      <c r="F106" s="21"/>
      <c r="G106" s="21"/>
      <c r="H106" s="21"/>
      <c r="I106" s="23"/>
      <c r="J106" s="21"/>
      <c r="K106" s="23"/>
      <c r="L106" s="21"/>
      <c r="M106" s="23"/>
      <c r="N106" s="23"/>
      <c r="O106" s="23"/>
      <c r="P106" s="21"/>
      <c r="Q106" s="22"/>
      <c r="R106" s="22"/>
      <c r="S106" s="22"/>
      <c r="T106" s="23"/>
      <c r="U106" s="23"/>
      <c r="V106" s="28" t="str">
        <f t="shared" si="7"/>
        <v/>
      </c>
      <c r="W106" s="22"/>
      <c r="X106" s="23"/>
      <c r="Y106" s="21"/>
      <c r="Z106" s="21"/>
      <c r="AA106" s="21"/>
      <c r="AB106" s="21"/>
    </row>
    <row r="107" spans="1:28">
      <c r="A107" s="25" t="str">
        <f t="shared" si="6"/>
        <v/>
      </c>
      <c r="B107" s="21"/>
      <c r="C107" s="21"/>
      <c r="D107" s="21"/>
      <c r="E107" s="21"/>
      <c r="F107" s="21"/>
      <c r="G107" s="21"/>
      <c r="H107" s="21"/>
      <c r="I107" s="23"/>
      <c r="J107" s="21"/>
      <c r="K107" s="23"/>
      <c r="L107" s="21"/>
      <c r="M107" s="23"/>
      <c r="N107" s="23"/>
      <c r="O107" s="23"/>
      <c r="P107" s="21"/>
      <c r="Q107" s="22"/>
      <c r="R107" s="22"/>
      <c r="S107" s="22"/>
      <c r="T107" s="23"/>
      <c r="U107" s="23"/>
      <c r="V107" s="28" t="str">
        <f t="shared" si="7"/>
        <v/>
      </c>
      <c r="W107" s="22"/>
      <c r="X107" s="23"/>
      <c r="Y107" s="21"/>
      <c r="Z107" s="21"/>
      <c r="AA107" s="21"/>
      <c r="AB107" s="21"/>
    </row>
    <row r="108" spans="1:28">
      <c r="A108" s="25" t="str">
        <f t="shared" si="6"/>
        <v/>
      </c>
      <c r="B108" s="21"/>
      <c r="C108" s="21"/>
      <c r="D108" s="21"/>
      <c r="E108" s="21"/>
      <c r="F108" s="21"/>
      <c r="G108" s="21"/>
      <c r="H108" s="21"/>
      <c r="I108" s="23"/>
      <c r="J108" s="21"/>
      <c r="K108" s="23"/>
      <c r="L108" s="21"/>
      <c r="M108" s="23"/>
      <c r="N108" s="23"/>
      <c r="O108" s="23"/>
      <c r="P108" s="21"/>
      <c r="Q108" s="22"/>
      <c r="R108" s="22"/>
      <c r="S108" s="22"/>
      <c r="T108" s="23"/>
      <c r="U108" s="23"/>
      <c r="V108" s="28" t="str">
        <f t="shared" si="7"/>
        <v/>
      </c>
      <c r="W108" s="22"/>
      <c r="X108" s="23"/>
      <c r="Y108" s="21"/>
      <c r="Z108" s="21"/>
      <c r="AA108" s="21"/>
      <c r="AB108" s="21"/>
    </row>
    <row r="109" spans="1:28">
      <c r="A109" s="25" t="str">
        <f t="shared" si="6"/>
        <v/>
      </c>
      <c r="B109" s="21"/>
      <c r="C109" s="21"/>
      <c r="D109" s="21"/>
      <c r="E109" s="21"/>
      <c r="F109" s="21"/>
      <c r="G109" s="21"/>
      <c r="H109" s="21"/>
      <c r="I109" s="23"/>
      <c r="J109" s="21"/>
      <c r="K109" s="23"/>
      <c r="L109" s="21"/>
      <c r="M109" s="23"/>
      <c r="N109" s="23"/>
      <c r="O109" s="23"/>
      <c r="P109" s="21"/>
      <c r="Q109" s="22"/>
      <c r="R109" s="22"/>
      <c r="S109" s="22"/>
      <c r="T109" s="23"/>
      <c r="U109" s="23"/>
      <c r="V109" s="28" t="str">
        <f t="shared" si="7"/>
        <v/>
      </c>
      <c r="W109" s="22"/>
      <c r="X109" s="23"/>
      <c r="Y109" s="21"/>
      <c r="Z109" s="21"/>
      <c r="AA109" s="21"/>
      <c r="AB109" s="21"/>
    </row>
    <row r="110" spans="1:28">
      <c r="A110" s="25" t="str">
        <f t="shared" si="6"/>
        <v/>
      </c>
      <c r="B110" s="21"/>
      <c r="C110" s="21"/>
      <c r="D110" s="21"/>
      <c r="E110" s="21"/>
      <c r="F110" s="21"/>
      <c r="G110" s="21"/>
      <c r="H110" s="21"/>
      <c r="I110" s="23"/>
      <c r="J110" s="21"/>
      <c r="K110" s="23"/>
      <c r="L110" s="21"/>
      <c r="M110" s="23"/>
      <c r="N110" s="23"/>
      <c r="O110" s="23"/>
      <c r="P110" s="21"/>
      <c r="Q110" s="22"/>
      <c r="R110" s="22"/>
      <c r="S110" s="22"/>
      <c r="T110" s="23"/>
      <c r="U110" s="23"/>
      <c r="V110" s="28" t="str">
        <f t="shared" si="7"/>
        <v/>
      </c>
      <c r="W110" s="22"/>
      <c r="X110" s="23"/>
      <c r="Y110" s="21"/>
      <c r="Z110" s="21"/>
      <c r="AA110" s="21"/>
      <c r="AB110" s="21"/>
    </row>
    <row r="111" spans="1:28">
      <c r="A111" s="25" t="str">
        <f t="shared" si="6"/>
        <v/>
      </c>
      <c r="B111" s="21"/>
      <c r="C111" s="21"/>
      <c r="D111" s="21"/>
      <c r="E111" s="21"/>
      <c r="F111" s="21"/>
      <c r="G111" s="21"/>
      <c r="H111" s="21"/>
      <c r="I111" s="23"/>
      <c r="J111" s="21"/>
      <c r="K111" s="23"/>
      <c r="L111" s="21"/>
      <c r="M111" s="23"/>
      <c r="N111" s="23"/>
      <c r="O111" s="23"/>
      <c r="P111" s="21"/>
      <c r="Q111" s="22"/>
      <c r="R111" s="22"/>
      <c r="S111" s="22"/>
      <c r="T111" s="23"/>
      <c r="U111" s="23"/>
      <c r="V111" s="28" t="str">
        <f t="shared" si="7"/>
        <v/>
      </c>
      <c r="W111" s="22"/>
      <c r="X111" s="23"/>
      <c r="Y111" s="21"/>
      <c r="Z111" s="21"/>
      <c r="AA111" s="21"/>
      <c r="AB111" s="21"/>
    </row>
    <row r="112" spans="1:28">
      <c r="A112" s="25" t="str">
        <f t="shared" si="6"/>
        <v/>
      </c>
      <c r="B112" s="21"/>
      <c r="C112" s="21"/>
      <c r="D112" s="21"/>
      <c r="E112" s="21"/>
      <c r="F112" s="21"/>
      <c r="G112" s="21"/>
      <c r="H112" s="21"/>
      <c r="I112" s="23"/>
      <c r="J112" s="21"/>
      <c r="K112" s="23"/>
      <c r="L112" s="21"/>
      <c r="M112" s="23"/>
      <c r="N112" s="23"/>
      <c r="O112" s="23"/>
      <c r="P112" s="21"/>
      <c r="Q112" s="22"/>
      <c r="R112" s="22"/>
      <c r="S112" s="22"/>
      <c r="T112" s="23"/>
      <c r="U112" s="23"/>
      <c r="V112" s="28" t="str">
        <f t="shared" si="7"/>
        <v/>
      </c>
      <c r="W112" s="22"/>
      <c r="X112" s="23"/>
      <c r="Y112" s="21"/>
      <c r="Z112" s="21"/>
      <c r="AA112" s="21"/>
      <c r="AB112" s="21"/>
    </row>
    <row r="113" spans="1:28">
      <c r="A113" s="25" t="str">
        <f t="shared" si="6"/>
        <v/>
      </c>
      <c r="B113" s="21"/>
      <c r="C113" s="21"/>
      <c r="D113" s="21"/>
      <c r="E113" s="21"/>
      <c r="F113" s="21"/>
      <c r="G113" s="21"/>
      <c r="H113" s="21"/>
      <c r="I113" s="23"/>
      <c r="J113" s="21"/>
      <c r="K113" s="23"/>
      <c r="L113" s="21"/>
      <c r="M113" s="23"/>
      <c r="N113" s="23"/>
      <c r="O113" s="23"/>
      <c r="P113" s="21"/>
      <c r="Q113" s="22"/>
      <c r="R113" s="22"/>
      <c r="S113" s="22"/>
      <c r="T113" s="23"/>
      <c r="U113" s="23"/>
      <c r="V113" s="28" t="str">
        <f t="shared" si="7"/>
        <v/>
      </c>
      <c r="W113" s="22"/>
      <c r="X113" s="23"/>
      <c r="Y113" s="21"/>
      <c r="Z113" s="21"/>
      <c r="AA113" s="21"/>
      <c r="AB113" s="21"/>
    </row>
    <row r="114" spans="1:28">
      <c r="A114" s="25" t="str">
        <f t="shared" si="6"/>
        <v/>
      </c>
      <c r="B114" s="21"/>
      <c r="C114" s="21"/>
      <c r="D114" s="21"/>
      <c r="E114" s="21"/>
      <c r="F114" s="21"/>
      <c r="G114" s="21"/>
      <c r="H114" s="21"/>
      <c r="I114" s="23"/>
      <c r="J114" s="21"/>
      <c r="K114" s="23"/>
      <c r="L114" s="21"/>
      <c r="M114" s="23"/>
      <c r="N114" s="23"/>
      <c r="O114" s="23"/>
      <c r="P114" s="21"/>
      <c r="Q114" s="22"/>
      <c r="R114" s="22"/>
      <c r="S114" s="22"/>
      <c r="T114" s="23"/>
      <c r="U114" s="23"/>
      <c r="V114" s="28" t="str">
        <f t="shared" si="7"/>
        <v/>
      </c>
      <c r="W114" s="22"/>
      <c r="X114" s="23"/>
      <c r="Y114" s="21"/>
      <c r="Z114" s="21"/>
      <c r="AA114" s="21"/>
      <c r="AB114" s="21"/>
    </row>
    <row r="115" spans="1:28">
      <c r="A115" s="25" t="str">
        <f t="shared" si="6"/>
        <v/>
      </c>
      <c r="B115" s="21"/>
      <c r="C115" s="21"/>
      <c r="D115" s="21"/>
      <c r="E115" s="21"/>
      <c r="F115" s="21"/>
      <c r="G115" s="21"/>
      <c r="H115" s="21"/>
      <c r="I115" s="23"/>
      <c r="J115" s="21"/>
      <c r="K115" s="23"/>
      <c r="L115" s="21"/>
      <c r="M115" s="23"/>
      <c r="N115" s="23"/>
      <c r="O115" s="23"/>
      <c r="P115" s="21"/>
      <c r="Q115" s="22"/>
      <c r="R115" s="22"/>
      <c r="S115" s="22"/>
      <c r="T115" s="23"/>
      <c r="U115" s="23"/>
      <c r="V115" s="28" t="str">
        <f t="shared" si="7"/>
        <v/>
      </c>
      <c r="W115" s="22"/>
      <c r="X115" s="23"/>
      <c r="Y115" s="21"/>
      <c r="Z115" s="21"/>
      <c r="AA115" s="21"/>
      <c r="AB115" s="21"/>
    </row>
    <row r="116" spans="1:28">
      <c r="A116" s="25" t="str">
        <f t="shared" si="6"/>
        <v/>
      </c>
      <c r="B116" s="21"/>
      <c r="C116" s="21"/>
      <c r="D116" s="21"/>
      <c r="E116" s="21"/>
      <c r="F116" s="21"/>
      <c r="G116" s="21"/>
      <c r="H116" s="21"/>
      <c r="I116" s="23"/>
      <c r="J116" s="21"/>
      <c r="K116" s="23"/>
      <c r="L116" s="21"/>
      <c r="M116" s="23"/>
      <c r="N116" s="23"/>
      <c r="O116" s="23"/>
      <c r="P116" s="21"/>
      <c r="Q116" s="22"/>
      <c r="R116" s="22"/>
      <c r="S116" s="22"/>
      <c r="T116" s="23"/>
      <c r="U116" s="23"/>
      <c r="V116" s="28" t="str">
        <f t="shared" si="7"/>
        <v/>
      </c>
      <c r="W116" s="22"/>
      <c r="X116" s="23"/>
      <c r="Y116" s="21"/>
      <c r="Z116" s="21"/>
      <c r="AA116" s="21"/>
      <c r="AB116" s="21"/>
    </row>
    <row r="117" spans="1:28">
      <c r="A117" s="25" t="str">
        <f t="shared" si="6"/>
        <v/>
      </c>
      <c r="B117" s="21"/>
      <c r="C117" s="21"/>
      <c r="D117" s="21"/>
      <c r="E117" s="21"/>
      <c r="F117" s="21"/>
      <c r="G117" s="21"/>
      <c r="H117" s="21"/>
      <c r="I117" s="23"/>
      <c r="J117" s="21"/>
      <c r="K117" s="23"/>
      <c r="L117" s="21"/>
      <c r="M117" s="23"/>
      <c r="N117" s="23"/>
      <c r="O117" s="23"/>
      <c r="P117" s="21"/>
      <c r="Q117" s="22"/>
      <c r="R117" s="22"/>
      <c r="S117" s="22"/>
      <c r="T117" s="23"/>
      <c r="U117" s="23"/>
      <c r="V117" s="28" t="str">
        <f t="shared" si="7"/>
        <v/>
      </c>
      <c r="W117" s="22"/>
      <c r="X117" s="23"/>
      <c r="Y117" s="21"/>
      <c r="Z117" s="21"/>
      <c r="AA117" s="21"/>
      <c r="AB117" s="21"/>
    </row>
    <row r="118" spans="1:28">
      <c r="A118" s="25" t="str">
        <f t="shared" si="6"/>
        <v/>
      </c>
      <c r="B118" s="21"/>
      <c r="C118" s="21"/>
      <c r="D118" s="21"/>
      <c r="E118" s="21"/>
      <c r="F118" s="21"/>
      <c r="G118" s="21"/>
      <c r="H118" s="21"/>
      <c r="I118" s="23"/>
      <c r="J118" s="21"/>
      <c r="K118" s="23"/>
      <c r="L118" s="21"/>
      <c r="M118" s="23"/>
      <c r="N118" s="23"/>
      <c r="O118" s="23"/>
      <c r="P118" s="21"/>
      <c r="Q118" s="22"/>
      <c r="R118" s="22"/>
      <c r="S118" s="22"/>
      <c r="T118" s="23"/>
      <c r="U118" s="23"/>
      <c r="V118" s="28" t="str">
        <f t="shared" si="7"/>
        <v/>
      </c>
      <c r="W118" s="22"/>
      <c r="X118" s="23"/>
      <c r="Y118" s="21"/>
      <c r="Z118" s="21"/>
      <c r="AA118" s="21"/>
      <c r="AB118" s="21"/>
    </row>
    <row r="119" spans="1:28">
      <c r="A119" s="25" t="str">
        <f t="shared" si="6"/>
        <v/>
      </c>
      <c r="B119" s="21"/>
      <c r="C119" s="21"/>
      <c r="D119" s="21"/>
      <c r="E119" s="21"/>
      <c r="F119" s="21"/>
      <c r="G119" s="21"/>
      <c r="H119" s="21"/>
      <c r="I119" s="23"/>
      <c r="J119" s="21"/>
      <c r="K119" s="23"/>
      <c r="L119" s="21"/>
      <c r="M119" s="23"/>
      <c r="N119" s="23"/>
      <c r="O119" s="23"/>
      <c r="P119" s="21"/>
      <c r="Q119" s="22"/>
      <c r="R119" s="22"/>
      <c r="S119" s="22"/>
      <c r="T119" s="23"/>
      <c r="U119" s="23"/>
      <c r="V119" s="28" t="str">
        <f t="shared" si="7"/>
        <v/>
      </c>
      <c r="W119" s="22"/>
      <c r="X119" s="23"/>
      <c r="Y119" s="21"/>
      <c r="Z119" s="21"/>
      <c r="AA119" s="21"/>
      <c r="AB119" s="21"/>
    </row>
    <row r="120" spans="1:28">
      <c r="A120" s="25" t="str">
        <f t="shared" si="6"/>
        <v/>
      </c>
      <c r="B120" s="21"/>
      <c r="C120" s="21"/>
      <c r="D120" s="21"/>
      <c r="E120" s="21"/>
      <c r="F120" s="21"/>
      <c r="G120" s="21"/>
      <c r="H120" s="21"/>
      <c r="I120" s="23"/>
      <c r="J120" s="21"/>
      <c r="K120" s="23"/>
      <c r="L120" s="21"/>
      <c r="M120" s="23"/>
      <c r="N120" s="23"/>
      <c r="O120" s="23"/>
      <c r="P120" s="21"/>
      <c r="Q120" s="22"/>
      <c r="R120" s="22"/>
      <c r="S120" s="22"/>
      <c r="T120" s="23"/>
      <c r="U120" s="23"/>
      <c r="V120" s="28" t="str">
        <f t="shared" si="7"/>
        <v/>
      </c>
      <c r="W120" s="22"/>
      <c r="X120" s="23"/>
      <c r="Y120" s="21"/>
      <c r="Z120" s="21"/>
      <c r="AA120" s="21"/>
      <c r="AB120" s="21"/>
    </row>
    <row r="121" spans="1:28">
      <c r="A121" s="25" t="str">
        <f t="shared" si="6"/>
        <v/>
      </c>
      <c r="B121" s="21"/>
      <c r="C121" s="21"/>
      <c r="D121" s="21"/>
      <c r="E121" s="21"/>
      <c r="F121" s="21"/>
      <c r="G121" s="21"/>
      <c r="H121" s="21"/>
      <c r="I121" s="23"/>
      <c r="J121" s="21"/>
      <c r="K121" s="23"/>
      <c r="L121" s="21"/>
      <c r="M121" s="23"/>
      <c r="N121" s="23"/>
      <c r="O121" s="23"/>
      <c r="P121" s="21"/>
      <c r="Q121" s="22"/>
      <c r="R121" s="22"/>
      <c r="S121" s="22"/>
      <c r="T121" s="23"/>
      <c r="U121" s="23"/>
      <c r="V121" s="28" t="str">
        <f t="shared" si="7"/>
        <v/>
      </c>
      <c r="W121" s="22"/>
      <c r="X121" s="23"/>
      <c r="Y121" s="21"/>
      <c r="Z121" s="21"/>
      <c r="AA121" s="21"/>
      <c r="AB121" s="21"/>
    </row>
    <row r="122" spans="1:28">
      <c r="A122" s="25" t="str">
        <f t="shared" si="6"/>
        <v/>
      </c>
      <c r="B122" s="21"/>
      <c r="C122" s="21"/>
      <c r="D122" s="21"/>
      <c r="E122" s="21"/>
      <c r="F122" s="21"/>
      <c r="G122" s="21"/>
      <c r="H122" s="21"/>
      <c r="I122" s="23"/>
      <c r="J122" s="21"/>
      <c r="K122" s="23"/>
      <c r="L122" s="21"/>
      <c r="M122" s="23"/>
      <c r="N122" s="23"/>
      <c r="O122" s="23"/>
      <c r="P122" s="21"/>
      <c r="Q122" s="22"/>
      <c r="R122" s="22"/>
      <c r="S122" s="22"/>
      <c r="T122" s="23"/>
      <c r="U122" s="23"/>
      <c r="V122" s="28" t="str">
        <f t="shared" si="7"/>
        <v/>
      </c>
      <c r="W122" s="22"/>
      <c r="X122" s="23"/>
      <c r="Y122" s="21"/>
      <c r="Z122" s="21"/>
      <c r="AA122" s="21"/>
      <c r="AB122" s="21"/>
    </row>
    <row r="123" spans="1:28">
      <c r="A123" s="25" t="str">
        <f t="shared" si="6"/>
        <v/>
      </c>
      <c r="B123" s="21"/>
      <c r="C123" s="21"/>
      <c r="D123" s="21"/>
      <c r="E123" s="21"/>
      <c r="F123" s="21"/>
      <c r="G123" s="21"/>
      <c r="H123" s="21"/>
      <c r="I123" s="23"/>
      <c r="J123" s="21"/>
      <c r="K123" s="23"/>
      <c r="L123" s="21"/>
      <c r="M123" s="23"/>
      <c r="N123" s="23"/>
      <c r="O123" s="23"/>
      <c r="P123" s="21"/>
      <c r="Q123" s="22"/>
      <c r="R123" s="22"/>
      <c r="S123" s="22"/>
      <c r="T123" s="23"/>
      <c r="U123" s="23"/>
      <c r="V123" s="28" t="str">
        <f t="shared" si="7"/>
        <v/>
      </c>
      <c r="W123" s="22"/>
      <c r="X123" s="23"/>
      <c r="Y123" s="21"/>
      <c r="Z123" s="21"/>
      <c r="AA123" s="21"/>
      <c r="AB123" s="21"/>
    </row>
    <row r="124" spans="1:28">
      <c r="A124" s="25" t="str">
        <f t="shared" si="6"/>
        <v/>
      </c>
      <c r="B124" s="21"/>
      <c r="C124" s="21"/>
      <c r="D124" s="21"/>
      <c r="E124" s="21"/>
      <c r="F124" s="21"/>
      <c r="G124" s="21"/>
      <c r="H124" s="21"/>
      <c r="I124" s="23"/>
      <c r="J124" s="21"/>
      <c r="K124" s="23"/>
      <c r="L124" s="21"/>
      <c r="M124" s="23"/>
      <c r="N124" s="23"/>
      <c r="O124" s="23"/>
      <c r="P124" s="21"/>
      <c r="Q124" s="22"/>
      <c r="R124" s="22"/>
      <c r="S124" s="22"/>
      <c r="T124" s="23"/>
      <c r="U124" s="23"/>
      <c r="V124" s="28" t="str">
        <f t="shared" si="7"/>
        <v/>
      </c>
      <c r="W124" s="22"/>
      <c r="X124" s="23"/>
      <c r="Y124" s="21"/>
      <c r="Z124" s="21"/>
      <c r="AA124" s="21"/>
      <c r="AB124" s="21"/>
    </row>
    <row r="125" spans="1:28">
      <c r="A125" s="25" t="str">
        <f t="shared" si="6"/>
        <v/>
      </c>
      <c r="B125" s="21"/>
      <c r="C125" s="21"/>
      <c r="D125" s="21"/>
      <c r="E125" s="21"/>
      <c r="F125" s="21"/>
      <c r="G125" s="21"/>
      <c r="H125" s="21"/>
      <c r="I125" s="23"/>
      <c r="J125" s="21"/>
      <c r="K125" s="23"/>
      <c r="L125" s="21"/>
      <c r="M125" s="23"/>
      <c r="N125" s="23"/>
      <c r="O125" s="23"/>
      <c r="P125" s="21"/>
      <c r="Q125" s="22"/>
      <c r="R125" s="22"/>
      <c r="S125" s="22"/>
      <c r="T125" s="23"/>
      <c r="U125" s="23"/>
      <c r="V125" s="28" t="str">
        <f t="shared" si="7"/>
        <v/>
      </c>
      <c r="W125" s="22"/>
      <c r="X125" s="23"/>
      <c r="Y125" s="21"/>
      <c r="Z125" s="21"/>
      <c r="AA125" s="21"/>
      <c r="AB125" s="21"/>
    </row>
    <row r="126" spans="1:28">
      <c r="A126" s="25" t="str">
        <f t="shared" si="6"/>
        <v/>
      </c>
      <c r="B126" s="21"/>
      <c r="C126" s="21"/>
      <c r="D126" s="21"/>
      <c r="E126" s="21"/>
      <c r="F126" s="21"/>
      <c r="G126" s="21"/>
      <c r="H126" s="21"/>
      <c r="I126" s="23"/>
      <c r="J126" s="21"/>
      <c r="K126" s="23"/>
      <c r="L126" s="21"/>
      <c r="M126" s="23"/>
      <c r="N126" s="23"/>
      <c r="O126" s="23"/>
      <c r="P126" s="21"/>
      <c r="Q126" s="22"/>
      <c r="R126" s="22"/>
      <c r="S126" s="22"/>
      <c r="T126" s="23"/>
      <c r="U126" s="23"/>
      <c r="V126" s="28" t="str">
        <f t="shared" si="7"/>
        <v/>
      </c>
      <c r="W126" s="22"/>
      <c r="X126" s="23"/>
      <c r="Y126" s="21"/>
      <c r="Z126" s="21"/>
      <c r="AA126" s="21"/>
      <c r="AB126" s="21"/>
    </row>
    <row r="127" spans="1:28">
      <c r="A127" s="25" t="str">
        <f t="shared" si="6"/>
        <v/>
      </c>
      <c r="B127" s="21"/>
      <c r="C127" s="21"/>
      <c r="D127" s="21"/>
      <c r="E127" s="21"/>
      <c r="F127" s="21"/>
      <c r="G127" s="21"/>
      <c r="H127" s="21"/>
      <c r="I127" s="23"/>
      <c r="J127" s="21"/>
      <c r="K127" s="23"/>
      <c r="L127" s="21"/>
      <c r="M127" s="23"/>
      <c r="N127" s="23"/>
      <c r="O127" s="23"/>
      <c r="P127" s="21"/>
      <c r="Q127" s="22"/>
      <c r="R127" s="22"/>
      <c r="S127" s="22"/>
      <c r="T127" s="23"/>
      <c r="U127" s="23"/>
      <c r="V127" s="28" t="str">
        <f t="shared" si="7"/>
        <v/>
      </c>
      <c r="W127" s="22"/>
      <c r="X127" s="23"/>
      <c r="Y127" s="21"/>
      <c r="Z127" s="21"/>
      <c r="AA127" s="21"/>
      <c r="AB127" s="21"/>
    </row>
    <row r="128" spans="1:28">
      <c r="A128" s="25" t="str">
        <f t="shared" si="6"/>
        <v/>
      </c>
      <c r="B128" s="21"/>
      <c r="C128" s="21"/>
      <c r="D128" s="21"/>
      <c r="E128" s="21"/>
      <c r="F128" s="21"/>
      <c r="G128" s="21"/>
      <c r="H128" s="21"/>
      <c r="I128" s="23"/>
      <c r="J128" s="21"/>
      <c r="K128" s="23"/>
      <c r="L128" s="21"/>
      <c r="M128" s="23"/>
      <c r="N128" s="23"/>
      <c r="O128" s="23"/>
      <c r="P128" s="21"/>
      <c r="Q128" s="22"/>
      <c r="R128" s="22"/>
      <c r="S128" s="22"/>
      <c r="T128" s="23"/>
      <c r="U128" s="23"/>
      <c r="V128" s="28" t="str">
        <f t="shared" si="7"/>
        <v/>
      </c>
      <c r="W128" s="22"/>
      <c r="X128" s="23"/>
      <c r="Y128" s="21"/>
      <c r="Z128" s="21"/>
      <c r="AA128" s="21"/>
      <c r="AB128" s="21"/>
    </row>
    <row r="129" spans="1:28">
      <c r="A129" s="25" t="str">
        <f t="shared" si="6"/>
        <v/>
      </c>
      <c r="B129" s="21"/>
      <c r="C129" s="21"/>
      <c r="D129" s="21"/>
      <c r="E129" s="21"/>
      <c r="F129" s="21"/>
      <c r="G129" s="21"/>
      <c r="H129" s="21"/>
      <c r="I129" s="23"/>
      <c r="J129" s="21"/>
      <c r="K129" s="23"/>
      <c r="L129" s="21"/>
      <c r="M129" s="23"/>
      <c r="N129" s="23"/>
      <c r="O129" s="23"/>
      <c r="P129" s="21"/>
      <c r="Q129" s="22"/>
      <c r="R129" s="22"/>
      <c r="S129" s="22"/>
      <c r="T129" s="23"/>
      <c r="U129" s="23"/>
      <c r="V129" s="28" t="str">
        <f t="shared" si="7"/>
        <v/>
      </c>
      <c r="W129" s="22"/>
      <c r="X129" s="23"/>
      <c r="Y129" s="21"/>
      <c r="Z129" s="21"/>
      <c r="AA129" s="21"/>
      <c r="AB129" s="21"/>
    </row>
    <row r="130" spans="1:28">
      <c r="A130" s="25" t="str">
        <f t="shared" si="6"/>
        <v/>
      </c>
      <c r="B130" s="21"/>
      <c r="C130" s="21"/>
      <c r="D130" s="21"/>
      <c r="E130" s="21"/>
      <c r="F130" s="21"/>
      <c r="G130" s="21"/>
      <c r="H130" s="21"/>
      <c r="I130" s="23"/>
      <c r="J130" s="21"/>
      <c r="K130" s="23"/>
      <c r="L130" s="21"/>
      <c r="M130" s="23"/>
      <c r="N130" s="23"/>
      <c r="O130" s="23"/>
      <c r="P130" s="21"/>
      <c r="Q130" s="22"/>
      <c r="R130" s="22"/>
      <c r="S130" s="22"/>
      <c r="T130" s="23"/>
      <c r="U130" s="23"/>
      <c r="V130" s="28" t="str">
        <f t="shared" si="7"/>
        <v/>
      </c>
      <c r="W130" s="22"/>
      <c r="X130" s="23"/>
      <c r="Y130" s="21"/>
      <c r="Z130" s="21"/>
      <c r="AA130" s="21"/>
      <c r="AB130" s="21"/>
    </row>
    <row r="131" spans="1:28">
      <c r="A131" s="25" t="str">
        <f t="shared" si="6"/>
        <v/>
      </c>
      <c r="B131" s="21"/>
      <c r="C131" s="21"/>
      <c r="D131" s="21"/>
      <c r="E131" s="21"/>
      <c r="F131" s="21"/>
      <c r="G131" s="21"/>
      <c r="H131" s="21"/>
      <c r="I131" s="23"/>
      <c r="J131" s="21"/>
      <c r="K131" s="23"/>
      <c r="L131" s="21"/>
      <c r="M131" s="23"/>
      <c r="N131" s="23"/>
      <c r="O131" s="23"/>
      <c r="P131" s="21"/>
      <c r="Q131" s="22"/>
      <c r="R131" s="22"/>
      <c r="S131" s="22"/>
      <c r="T131" s="23"/>
      <c r="U131" s="23"/>
      <c r="V131" s="28" t="str">
        <f t="shared" si="7"/>
        <v/>
      </c>
      <c r="W131" s="22"/>
      <c r="X131" s="23"/>
      <c r="Y131" s="21"/>
      <c r="Z131" s="21"/>
      <c r="AA131" s="21"/>
      <c r="AB131" s="21"/>
    </row>
    <row r="132" spans="1:28">
      <c r="A132" s="25" t="str">
        <f t="shared" si="6"/>
        <v/>
      </c>
      <c r="B132" s="21"/>
      <c r="C132" s="21"/>
      <c r="D132" s="21"/>
      <c r="E132" s="21"/>
      <c r="F132" s="21"/>
      <c r="G132" s="21"/>
      <c r="H132" s="21"/>
      <c r="I132" s="23"/>
      <c r="J132" s="21"/>
      <c r="K132" s="23"/>
      <c r="L132" s="21"/>
      <c r="M132" s="23"/>
      <c r="N132" s="23"/>
      <c r="O132" s="23"/>
      <c r="P132" s="21"/>
      <c r="Q132" s="22"/>
      <c r="R132" s="22"/>
      <c r="S132" s="22"/>
      <c r="T132" s="23"/>
      <c r="U132" s="23"/>
      <c r="V132" s="28" t="str">
        <f t="shared" si="7"/>
        <v/>
      </c>
      <c r="W132" s="22"/>
      <c r="X132" s="23"/>
      <c r="Y132" s="21"/>
      <c r="Z132" s="21"/>
      <c r="AA132" s="21"/>
      <c r="AB132" s="21"/>
    </row>
    <row r="133" spans="1:28">
      <c r="A133" s="25" t="str">
        <f t="shared" si="6"/>
        <v/>
      </c>
      <c r="B133" s="21"/>
      <c r="C133" s="21"/>
      <c r="D133" s="21"/>
      <c r="E133" s="21"/>
      <c r="F133" s="21"/>
      <c r="G133" s="21"/>
      <c r="H133" s="21"/>
      <c r="I133" s="23"/>
      <c r="J133" s="21"/>
      <c r="K133" s="23"/>
      <c r="L133" s="21"/>
      <c r="M133" s="23"/>
      <c r="N133" s="23"/>
      <c r="O133" s="23"/>
      <c r="P133" s="21"/>
      <c r="Q133" s="22"/>
      <c r="R133" s="22"/>
      <c r="S133" s="22"/>
      <c r="T133" s="23"/>
      <c r="U133" s="23"/>
      <c r="V133" s="28" t="str">
        <f t="shared" si="7"/>
        <v/>
      </c>
      <c r="W133" s="22"/>
      <c r="X133" s="23"/>
      <c r="Y133" s="21"/>
      <c r="Z133" s="21"/>
      <c r="AA133" s="21"/>
      <c r="AB133" s="21"/>
    </row>
    <row r="134" spans="1:28">
      <c r="A134" s="25" t="str">
        <f t="shared" si="6"/>
        <v/>
      </c>
      <c r="B134" s="21"/>
      <c r="C134" s="21"/>
      <c r="D134" s="21"/>
      <c r="E134" s="21"/>
      <c r="F134" s="21"/>
      <c r="G134" s="21"/>
      <c r="H134" s="21"/>
      <c r="I134" s="23"/>
      <c r="J134" s="21"/>
      <c r="K134" s="23"/>
      <c r="L134" s="21"/>
      <c r="M134" s="23"/>
      <c r="N134" s="23"/>
      <c r="O134" s="23"/>
      <c r="P134" s="21"/>
      <c r="Q134" s="22"/>
      <c r="R134" s="22"/>
      <c r="S134" s="22"/>
      <c r="T134" s="23"/>
      <c r="U134" s="23"/>
      <c r="V134" s="28" t="str">
        <f t="shared" si="7"/>
        <v/>
      </c>
      <c r="W134" s="22"/>
      <c r="X134" s="23"/>
      <c r="Y134" s="21"/>
      <c r="Z134" s="21"/>
      <c r="AA134" s="21"/>
      <c r="AB134" s="21"/>
    </row>
    <row r="135" spans="1:28">
      <c r="A135" s="25" t="str">
        <f t="shared" ref="A135:A166" si="8">IF(B135="","","WRK-"&amp;TEXT(ROW()-6,"000"))</f>
        <v/>
      </c>
      <c r="B135" s="21"/>
      <c r="C135" s="21"/>
      <c r="D135" s="21"/>
      <c r="E135" s="21"/>
      <c r="F135" s="21"/>
      <c r="G135" s="21"/>
      <c r="H135" s="21"/>
      <c r="I135" s="23"/>
      <c r="J135" s="21"/>
      <c r="K135" s="23"/>
      <c r="L135" s="21"/>
      <c r="M135" s="23"/>
      <c r="N135" s="23"/>
      <c r="O135" s="23"/>
      <c r="P135" s="21"/>
      <c r="Q135" s="22"/>
      <c r="R135" s="22"/>
      <c r="S135" s="22"/>
      <c r="T135" s="23"/>
      <c r="U135" s="23"/>
      <c r="V135" s="28" t="str">
        <f t="shared" ref="V135:V166" si="9">IF(OR(U135="",T135=""),"",U135-T135)</f>
        <v/>
      </c>
      <c r="W135" s="22"/>
      <c r="X135" s="23"/>
      <c r="Y135" s="21"/>
      <c r="Z135" s="21"/>
      <c r="AA135" s="21"/>
      <c r="AB135" s="21"/>
    </row>
    <row r="136" spans="1:28">
      <c r="A136" s="25" t="str">
        <f t="shared" si="8"/>
        <v/>
      </c>
      <c r="B136" s="21"/>
      <c r="C136" s="21"/>
      <c r="D136" s="21"/>
      <c r="E136" s="21"/>
      <c r="F136" s="21"/>
      <c r="G136" s="21"/>
      <c r="H136" s="21"/>
      <c r="I136" s="23"/>
      <c r="J136" s="21"/>
      <c r="K136" s="23"/>
      <c r="L136" s="21"/>
      <c r="M136" s="23"/>
      <c r="N136" s="23"/>
      <c r="O136" s="23"/>
      <c r="P136" s="21"/>
      <c r="Q136" s="22"/>
      <c r="R136" s="22"/>
      <c r="S136" s="22"/>
      <c r="T136" s="23"/>
      <c r="U136" s="23"/>
      <c r="V136" s="28" t="str">
        <f t="shared" si="9"/>
        <v/>
      </c>
      <c r="W136" s="22"/>
      <c r="X136" s="23"/>
      <c r="Y136" s="21"/>
      <c r="Z136" s="21"/>
      <c r="AA136" s="21"/>
      <c r="AB136" s="21"/>
    </row>
    <row r="137" spans="1:28">
      <c r="A137" s="25" t="str">
        <f t="shared" si="8"/>
        <v/>
      </c>
      <c r="B137" s="21"/>
      <c r="C137" s="21"/>
      <c r="D137" s="21"/>
      <c r="E137" s="21"/>
      <c r="F137" s="21"/>
      <c r="G137" s="21"/>
      <c r="H137" s="21"/>
      <c r="I137" s="23"/>
      <c r="J137" s="21"/>
      <c r="K137" s="23"/>
      <c r="L137" s="21"/>
      <c r="M137" s="23"/>
      <c r="N137" s="23"/>
      <c r="O137" s="23"/>
      <c r="P137" s="21"/>
      <c r="Q137" s="22"/>
      <c r="R137" s="22"/>
      <c r="S137" s="22"/>
      <c r="T137" s="23"/>
      <c r="U137" s="23"/>
      <c r="V137" s="28" t="str">
        <f t="shared" si="9"/>
        <v/>
      </c>
      <c r="W137" s="22"/>
      <c r="X137" s="23"/>
      <c r="Y137" s="21"/>
      <c r="Z137" s="21"/>
      <c r="AA137" s="21"/>
      <c r="AB137" s="21"/>
    </row>
    <row r="138" spans="1:28">
      <c r="A138" s="25" t="str">
        <f t="shared" si="8"/>
        <v/>
      </c>
      <c r="B138" s="21"/>
      <c r="C138" s="21"/>
      <c r="D138" s="21"/>
      <c r="E138" s="21"/>
      <c r="F138" s="21"/>
      <c r="G138" s="21"/>
      <c r="H138" s="21"/>
      <c r="I138" s="23"/>
      <c r="J138" s="21"/>
      <c r="K138" s="23"/>
      <c r="L138" s="21"/>
      <c r="M138" s="23"/>
      <c r="N138" s="23"/>
      <c r="O138" s="23"/>
      <c r="P138" s="21"/>
      <c r="Q138" s="22"/>
      <c r="R138" s="22"/>
      <c r="S138" s="22"/>
      <c r="T138" s="23"/>
      <c r="U138" s="23"/>
      <c r="V138" s="28" t="str">
        <f t="shared" si="9"/>
        <v/>
      </c>
      <c r="W138" s="22"/>
      <c r="X138" s="23"/>
      <c r="Y138" s="21"/>
      <c r="Z138" s="21"/>
      <c r="AA138" s="21"/>
      <c r="AB138" s="21"/>
    </row>
    <row r="139" spans="1:28">
      <c r="A139" s="25" t="str">
        <f t="shared" si="8"/>
        <v/>
      </c>
      <c r="B139" s="21"/>
      <c r="C139" s="21"/>
      <c r="D139" s="21"/>
      <c r="E139" s="21"/>
      <c r="F139" s="21"/>
      <c r="G139" s="21"/>
      <c r="H139" s="21"/>
      <c r="I139" s="23"/>
      <c r="J139" s="21"/>
      <c r="K139" s="23"/>
      <c r="L139" s="21"/>
      <c r="M139" s="23"/>
      <c r="N139" s="23"/>
      <c r="O139" s="23"/>
      <c r="P139" s="21"/>
      <c r="Q139" s="22"/>
      <c r="R139" s="22"/>
      <c r="S139" s="22"/>
      <c r="T139" s="23"/>
      <c r="U139" s="23"/>
      <c r="V139" s="28" t="str">
        <f t="shared" si="9"/>
        <v/>
      </c>
      <c r="W139" s="22"/>
      <c r="X139" s="23"/>
      <c r="Y139" s="21"/>
      <c r="Z139" s="21"/>
      <c r="AA139" s="21"/>
      <c r="AB139" s="21"/>
    </row>
    <row r="140" spans="1:28">
      <c r="A140" s="25" t="str">
        <f t="shared" si="8"/>
        <v/>
      </c>
      <c r="B140" s="21"/>
      <c r="C140" s="21"/>
      <c r="D140" s="21"/>
      <c r="E140" s="21"/>
      <c r="F140" s="21"/>
      <c r="G140" s="21"/>
      <c r="H140" s="21"/>
      <c r="I140" s="23"/>
      <c r="J140" s="21"/>
      <c r="K140" s="23"/>
      <c r="L140" s="21"/>
      <c r="M140" s="23"/>
      <c r="N140" s="23"/>
      <c r="O140" s="23"/>
      <c r="P140" s="21"/>
      <c r="Q140" s="22"/>
      <c r="R140" s="22"/>
      <c r="S140" s="22"/>
      <c r="T140" s="23"/>
      <c r="U140" s="23"/>
      <c r="V140" s="28" t="str">
        <f t="shared" si="9"/>
        <v/>
      </c>
      <c r="W140" s="22"/>
      <c r="X140" s="23"/>
      <c r="Y140" s="21"/>
      <c r="Z140" s="21"/>
      <c r="AA140" s="21"/>
      <c r="AB140" s="21"/>
    </row>
    <row r="141" spans="1:28">
      <c r="A141" s="25" t="str">
        <f t="shared" si="8"/>
        <v/>
      </c>
      <c r="B141" s="21"/>
      <c r="C141" s="21"/>
      <c r="D141" s="21"/>
      <c r="E141" s="21"/>
      <c r="F141" s="21"/>
      <c r="G141" s="21"/>
      <c r="H141" s="21"/>
      <c r="I141" s="23"/>
      <c r="J141" s="21"/>
      <c r="K141" s="23"/>
      <c r="L141" s="21"/>
      <c r="M141" s="23"/>
      <c r="N141" s="23"/>
      <c r="O141" s="23"/>
      <c r="P141" s="21"/>
      <c r="Q141" s="22"/>
      <c r="R141" s="22"/>
      <c r="S141" s="22"/>
      <c r="T141" s="23"/>
      <c r="U141" s="23"/>
      <c r="V141" s="28" t="str">
        <f t="shared" si="9"/>
        <v/>
      </c>
      <c r="W141" s="22"/>
      <c r="X141" s="23"/>
      <c r="Y141" s="21"/>
      <c r="Z141" s="21"/>
      <c r="AA141" s="21"/>
      <c r="AB141" s="21"/>
    </row>
    <row r="142" spans="1:28">
      <c r="A142" s="25" t="str">
        <f t="shared" si="8"/>
        <v/>
      </c>
      <c r="B142" s="21"/>
      <c r="C142" s="21"/>
      <c r="D142" s="21"/>
      <c r="E142" s="21"/>
      <c r="F142" s="21"/>
      <c r="G142" s="21"/>
      <c r="H142" s="21"/>
      <c r="I142" s="23"/>
      <c r="J142" s="21"/>
      <c r="K142" s="23"/>
      <c r="L142" s="21"/>
      <c r="M142" s="23"/>
      <c r="N142" s="23"/>
      <c r="O142" s="23"/>
      <c r="P142" s="21"/>
      <c r="Q142" s="22"/>
      <c r="R142" s="22"/>
      <c r="S142" s="22"/>
      <c r="T142" s="23"/>
      <c r="U142" s="23"/>
      <c r="V142" s="28" t="str">
        <f t="shared" si="9"/>
        <v/>
      </c>
      <c r="W142" s="22"/>
      <c r="X142" s="23"/>
      <c r="Y142" s="21"/>
      <c r="Z142" s="21"/>
      <c r="AA142" s="21"/>
      <c r="AB142" s="21"/>
    </row>
    <row r="143" spans="1:28">
      <c r="A143" s="25" t="str">
        <f t="shared" si="8"/>
        <v/>
      </c>
      <c r="B143" s="21"/>
      <c r="C143" s="21"/>
      <c r="D143" s="21"/>
      <c r="E143" s="21"/>
      <c r="F143" s="21"/>
      <c r="G143" s="21"/>
      <c r="H143" s="21"/>
      <c r="I143" s="23"/>
      <c r="J143" s="21"/>
      <c r="K143" s="23"/>
      <c r="L143" s="21"/>
      <c r="M143" s="23"/>
      <c r="N143" s="23"/>
      <c r="O143" s="23"/>
      <c r="P143" s="21"/>
      <c r="Q143" s="22"/>
      <c r="R143" s="22"/>
      <c r="S143" s="22"/>
      <c r="T143" s="23"/>
      <c r="U143" s="23"/>
      <c r="V143" s="28" t="str">
        <f t="shared" si="9"/>
        <v/>
      </c>
      <c r="W143" s="22"/>
      <c r="X143" s="23"/>
      <c r="Y143" s="21"/>
      <c r="Z143" s="21"/>
      <c r="AA143" s="21"/>
      <c r="AB143" s="21"/>
    </row>
    <row r="144" spans="1:28">
      <c r="A144" s="25" t="str">
        <f t="shared" si="8"/>
        <v/>
      </c>
      <c r="B144" s="21"/>
      <c r="C144" s="21"/>
      <c r="D144" s="21"/>
      <c r="E144" s="21"/>
      <c r="F144" s="21"/>
      <c r="G144" s="21"/>
      <c r="H144" s="21"/>
      <c r="I144" s="23"/>
      <c r="J144" s="21"/>
      <c r="K144" s="23"/>
      <c r="L144" s="21"/>
      <c r="M144" s="23"/>
      <c r="N144" s="23"/>
      <c r="O144" s="23"/>
      <c r="P144" s="21"/>
      <c r="Q144" s="22"/>
      <c r="R144" s="22"/>
      <c r="S144" s="22"/>
      <c r="T144" s="23"/>
      <c r="U144" s="23"/>
      <c r="V144" s="28" t="str">
        <f t="shared" si="9"/>
        <v/>
      </c>
      <c r="W144" s="22"/>
      <c r="X144" s="23"/>
      <c r="Y144" s="21"/>
      <c r="Z144" s="21"/>
      <c r="AA144" s="21"/>
      <c r="AB144" s="21"/>
    </row>
    <row r="145" spans="1:28">
      <c r="A145" s="25" t="str">
        <f t="shared" si="8"/>
        <v/>
      </c>
      <c r="B145" s="21"/>
      <c r="C145" s="21"/>
      <c r="D145" s="21"/>
      <c r="E145" s="21"/>
      <c r="F145" s="21"/>
      <c r="G145" s="21"/>
      <c r="H145" s="21"/>
      <c r="I145" s="23"/>
      <c r="J145" s="21"/>
      <c r="K145" s="23"/>
      <c r="L145" s="21"/>
      <c r="M145" s="23"/>
      <c r="N145" s="23"/>
      <c r="O145" s="23"/>
      <c r="P145" s="21"/>
      <c r="Q145" s="22"/>
      <c r="R145" s="22"/>
      <c r="S145" s="22"/>
      <c r="T145" s="23"/>
      <c r="U145" s="23"/>
      <c r="V145" s="28" t="str">
        <f t="shared" si="9"/>
        <v/>
      </c>
      <c r="W145" s="22"/>
      <c r="X145" s="23"/>
      <c r="Y145" s="21"/>
      <c r="Z145" s="21"/>
      <c r="AA145" s="21"/>
      <c r="AB145" s="21"/>
    </row>
    <row r="146" spans="1:28">
      <c r="A146" s="25" t="str">
        <f t="shared" si="8"/>
        <v/>
      </c>
      <c r="B146" s="21"/>
      <c r="C146" s="21"/>
      <c r="D146" s="21"/>
      <c r="E146" s="21"/>
      <c r="F146" s="21"/>
      <c r="G146" s="21"/>
      <c r="H146" s="21"/>
      <c r="I146" s="23"/>
      <c r="J146" s="21"/>
      <c r="K146" s="23"/>
      <c r="L146" s="21"/>
      <c r="M146" s="23"/>
      <c r="N146" s="23"/>
      <c r="O146" s="23"/>
      <c r="P146" s="21"/>
      <c r="Q146" s="22"/>
      <c r="R146" s="22"/>
      <c r="S146" s="22"/>
      <c r="T146" s="23"/>
      <c r="U146" s="23"/>
      <c r="V146" s="28" t="str">
        <f t="shared" si="9"/>
        <v/>
      </c>
      <c r="W146" s="22"/>
      <c r="X146" s="23"/>
      <c r="Y146" s="21"/>
      <c r="Z146" s="21"/>
      <c r="AA146" s="21"/>
      <c r="AB146" s="21"/>
    </row>
    <row r="147" spans="1:28">
      <c r="A147" s="25" t="str">
        <f t="shared" si="8"/>
        <v/>
      </c>
      <c r="B147" s="21"/>
      <c r="C147" s="21"/>
      <c r="D147" s="21"/>
      <c r="E147" s="21"/>
      <c r="F147" s="21"/>
      <c r="G147" s="21"/>
      <c r="H147" s="21"/>
      <c r="I147" s="23"/>
      <c r="J147" s="21"/>
      <c r="K147" s="23"/>
      <c r="L147" s="21"/>
      <c r="M147" s="23"/>
      <c r="N147" s="23"/>
      <c r="O147" s="23"/>
      <c r="P147" s="21"/>
      <c r="Q147" s="22"/>
      <c r="R147" s="22"/>
      <c r="S147" s="22"/>
      <c r="T147" s="23"/>
      <c r="U147" s="23"/>
      <c r="V147" s="28" t="str">
        <f t="shared" si="9"/>
        <v/>
      </c>
      <c r="W147" s="22"/>
      <c r="X147" s="23"/>
      <c r="Y147" s="21"/>
      <c r="Z147" s="21"/>
      <c r="AA147" s="21"/>
      <c r="AB147" s="21"/>
    </row>
    <row r="148" spans="1:28">
      <c r="A148" s="25" t="str">
        <f t="shared" si="8"/>
        <v/>
      </c>
      <c r="B148" s="21"/>
      <c r="C148" s="21"/>
      <c r="D148" s="21"/>
      <c r="E148" s="21"/>
      <c r="F148" s="21"/>
      <c r="G148" s="21"/>
      <c r="H148" s="21"/>
      <c r="I148" s="23"/>
      <c r="J148" s="21"/>
      <c r="K148" s="23"/>
      <c r="L148" s="21"/>
      <c r="M148" s="23"/>
      <c r="N148" s="23"/>
      <c r="O148" s="23"/>
      <c r="P148" s="21"/>
      <c r="Q148" s="22"/>
      <c r="R148" s="22"/>
      <c r="S148" s="22"/>
      <c r="T148" s="23"/>
      <c r="U148" s="23"/>
      <c r="V148" s="28" t="str">
        <f t="shared" si="9"/>
        <v/>
      </c>
      <c r="W148" s="22"/>
      <c r="X148" s="23"/>
      <c r="Y148" s="21"/>
      <c r="Z148" s="21"/>
      <c r="AA148" s="21"/>
      <c r="AB148" s="21"/>
    </row>
    <row r="149" spans="1:28">
      <c r="A149" s="25" t="str">
        <f t="shared" si="8"/>
        <v/>
      </c>
      <c r="B149" s="21"/>
      <c r="C149" s="21"/>
      <c r="D149" s="21"/>
      <c r="E149" s="21"/>
      <c r="F149" s="21"/>
      <c r="G149" s="21"/>
      <c r="H149" s="21"/>
      <c r="I149" s="23"/>
      <c r="J149" s="21"/>
      <c r="K149" s="23"/>
      <c r="L149" s="21"/>
      <c r="M149" s="23"/>
      <c r="N149" s="23"/>
      <c r="O149" s="23"/>
      <c r="P149" s="21"/>
      <c r="Q149" s="22"/>
      <c r="R149" s="22"/>
      <c r="S149" s="22"/>
      <c r="T149" s="23"/>
      <c r="U149" s="23"/>
      <c r="V149" s="28" t="str">
        <f t="shared" si="9"/>
        <v/>
      </c>
      <c r="W149" s="22"/>
      <c r="X149" s="23"/>
      <c r="Y149" s="21"/>
      <c r="Z149" s="21"/>
      <c r="AA149" s="21"/>
      <c r="AB149" s="21"/>
    </row>
    <row r="150" spans="1:28">
      <c r="A150" s="25" t="str">
        <f t="shared" si="8"/>
        <v/>
      </c>
      <c r="B150" s="21"/>
      <c r="C150" s="21"/>
      <c r="D150" s="21"/>
      <c r="E150" s="21"/>
      <c r="F150" s="21"/>
      <c r="G150" s="21"/>
      <c r="H150" s="21"/>
      <c r="I150" s="23"/>
      <c r="J150" s="21"/>
      <c r="K150" s="23"/>
      <c r="L150" s="21"/>
      <c r="M150" s="23"/>
      <c r="N150" s="23"/>
      <c r="O150" s="23"/>
      <c r="P150" s="21"/>
      <c r="Q150" s="22"/>
      <c r="R150" s="22"/>
      <c r="S150" s="22"/>
      <c r="T150" s="23"/>
      <c r="U150" s="23"/>
      <c r="V150" s="28" t="str">
        <f t="shared" si="9"/>
        <v/>
      </c>
      <c r="W150" s="22"/>
      <c r="X150" s="23"/>
      <c r="Y150" s="21"/>
      <c r="Z150" s="21"/>
      <c r="AA150" s="21"/>
      <c r="AB150" s="21"/>
    </row>
    <row r="151" spans="1:28">
      <c r="A151" s="25" t="str">
        <f t="shared" si="8"/>
        <v/>
      </c>
      <c r="B151" s="21"/>
      <c r="C151" s="21"/>
      <c r="D151" s="21"/>
      <c r="E151" s="21"/>
      <c r="F151" s="21"/>
      <c r="G151" s="21"/>
      <c r="H151" s="21"/>
      <c r="I151" s="23"/>
      <c r="J151" s="21"/>
      <c r="K151" s="23"/>
      <c r="L151" s="21"/>
      <c r="M151" s="23"/>
      <c r="N151" s="23"/>
      <c r="O151" s="23"/>
      <c r="P151" s="21"/>
      <c r="Q151" s="22"/>
      <c r="R151" s="22"/>
      <c r="S151" s="22"/>
      <c r="T151" s="23"/>
      <c r="U151" s="23"/>
      <c r="V151" s="28" t="str">
        <f t="shared" si="9"/>
        <v/>
      </c>
      <c r="W151" s="22"/>
      <c r="X151" s="23"/>
      <c r="Y151" s="21"/>
      <c r="Z151" s="21"/>
      <c r="AA151" s="21"/>
      <c r="AB151" s="21"/>
    </row>
    <row r="152" spans="1:28">
      <c r="A152" s="25" t="str">
        <f t="shared" si="8"/>
        <v/>
      </c>
      <c r="B152" s="21"/>
      <c r="C152" s="21"/>
      <c r="D152" s="21"/>
      <c r="E152" s="21"/>
      <c r="F152" s="21"/>
      <c r="G152" s="21"/>
      <c r="H152" s="21"/>
      <c r="I152" s="23"/>
      <c r="J152" s="21"/>
      <c r="K152" s="23"/>
      <c r="L152" s="21"/>
      <c r="M152" s="23"/>
      <c r="N152" s="23"/>
      <c r="O152" s="23"/>
      <c r="P152" s="21"/>
      <c r="Q152" s="22"/>
      <c r="R152" s="22"/>
      <c r="S152" s="22"/>
      <c r="T152" s="23"/>
      <c r="U152" s="23"/>
      <c r="V152" s="28" t="str">
        <f t="shared" si="9"/>
        <v/>
      </c>
      <c r="W152" s="22"/>
      <c r="X152" s="23"/>
      <c r="Y152" s="21"/>
      <c r="Z152" s="21"/>
      <c r="AA152" s="21"/>
      <c r="AB152" s="21"/>
    </row>
    <row r="153" spans="1:28">
      <c r="A153" s="25" t="str">
        <f t="shared" si="8"/>
        <v/>
      </c>
      <c r="B153" s="21"/>
      <c r="C153" s="21"/>
      <c r="D153" s="21"/>
      <c r="E153" s="21"/>
      <c r="F153" s="21"/>
      <c r="G153" s="21"/>
      <c r="H153" s="21"/>
      <c r="I153" s="23"/>
      <c r="J153" s="21"/>
      <c r="K153" s="23"/>
      <c r="L153" s="21"/>
      <c r="M153" s="23"/>
      <c r="N153" s="23"/>
      <c r="O153" s="23"/>
      <c r="P153" s="21"/>
      <c r="Q153" s="22"/>
      <c r="R153" s="22"/>
      <c r="S153" s="22"/>
      <c r="T153" s="23"/>
      <c r="U153" s="23"/>
      <c r="V153" s="28" t="str">
        <f t="shared" si="9"/>
        <v/>
      </c>
      <c r="W153" s="22"/>
      <c r="X153" s="23"/>
      <c r="Y153" s="21"/>
      <c r="Z153" s="21"/>
      <c r="AA153" s="21"/>
      <c r="AB153" s="21"/>
    </row>
    <row r="154" spans="1:28">
      <c r="A154" s="25" t="str">
        <f t="shared" si="8"/>
        <v/>
      </c>
      <c r="B154" s="21"/>
      <c r="C154" s="21"/>
      <c r="D154" s="21"/>
      <c r="E154" s="21"/>
      <c r="F154" s="21"/>
      <c r="G154" s="21"/>
      <c r="H154" s="21"/>
      <c r="I154" s="23"/>
      <c r="J154" s="21"/>
      <c r="K154" s="23"/>
      <c r="L154" s="21"/>
      <c r="M154" s="23"/>
      <c r="N154" s="23"/>
      <c r="O154" s="23"/>
      <c r="P154" s="21"/>
      <c r="Q154" s="22"/>
      <c r="R154" s="22"/>
      <c r="S154" s="22"/>
      <c r="T154" s="23"/>
      <c r="U154" s="23"/>
      <c r="V154" s="28" t="str">
        <f t="shared" si="9"/>
        <v/>
      </c>
      <c r="W154" s="22"/>
      <c r="X154" s="23"/>
      <c r="Y154" s="21"/>
      <c r="Z154" s="21"/>
      <c r="AA154" s="21"/>
      <c r="AB154" s="21"/>
    </row>
    <row r="155" spans="1:28">
      <c r="A155" s="25" t="str">
        <f t="shared" si="8"/>
        <v/>
      </c>
      <c r="B155" s="21"/>
      <c r="C155" s="21"/>
      <c r="D155" s="21"/>
      <c r="E155" s="21"/>
      <c r="F155" s="21"/>
      <c r="G155" s="21"/>
      <c r="H155" s="21"/>
      <c r="I155" s="23"/>
      <c r="J155" s="21"/>
      <c r="K155" s="23"/>
      <c r="L155" s="21"/>
      <c r="M155" s="23"/>
      <c r="N155" s="23"/>
      <c r="O155" s="23"/>
      <c r="P155" s="21"/>
      <c r="Q155" s="22"/>
      <c r="R155" s="22"/>
      <c r="S155" s="22"/>
      <c r="T155" s="23"/>
      <c r="U155" s="23"/>
      <c r="V155" s="28" t="str">
        <f t="shared" si="9"/>
        <v/>
      </c>
      <c r="W155" s="22"/>
      <c r="X155" s="23"/>
      <c r="Y155" s="21"/>
      <c r="Z155" s="21"/>
      <c r="AA155" s="21"/>
      <c r="AB155" s="21"/>
    </row>
    <row r="156" spans="1:28">
      <c r="A156" s="25" t="str">
        <f t="shared" si="8"/>
        <v/>
      </c>
      <c r="B156" s="21"/>
      <c r="C156" s="21"/>
      <c r="D156" s="21"/>
      <c r="E156" s="21"/>
      <c r="F156" s="21"/>
      <c r="G156" s="21"/>
      <c r="H156" s="21"/>
      <c r="I156" s="23"/>
      <c r="J156" s="21"/>
      <c r="K156" s="23"/>
      <c r="L156" s="21"/>
      <c r="M156" s="23"/>
      <c r="N156" s="23"/>
      <c r="O156" s="23"/>
      <c r="P156" s="21"/>
      <c r="Q156" s="22"/>
      <c r="R156" s="22"/>
      <c r="S156" s="22"/>
      <c r="T156" s="23"/>
      <c r="U156" s="23"/>
      <c r="V156" s="28" t="str">
        <f t="shared" si="9"/>
        <v/>
      </c>
      <c r="W156" s="22"/>
      <c r="X156" s="23"/>
      <c r="Y156" s="21"/>
      <c r="Z156" s="21"/>
      <c r="AA156" s="21"/>
      <c r="AB156" s="21"/>
    </row>
  </sheetData>
  <sheetProtection sheet="1" objects="1" scenarios="1" sort="0" autoFilter="0"/>
  <mergeCells count="2">
    <mergeCell ref="A1:AB1"/>
    <mergeCell ref="A3:AB4"/>
  </mergeCells>
  <conditionalFormatting sqref="V7:V156">
    <cfRule type="cellIs" dxfId="262" priority="1" operator="greaterThan">
      <formula>0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xr:uid="{00000000-0002-0000-0C00-000000000000}">
          <x14:formula1>
            <xm:f>'01_Setup'!$B$19:$B$28</xm:f>
          </x14:formula1>
          <xm:sqref>B7:B156</xm:sqref>
        </x14:dataValidation>
        <x14:dataValidation type="list" xr:uid="{00000000-0002-0000-0C00-000001000000}">
          <x14:formula1>
            <xm:f>'06_Asset_Components'!$A$7:$A$206</xm:f>
          </x14:formula1>
          <xm:sqref>C7:C156</xm:sqref>
        </x14:dataValidation>
        <x14:dataValidation type="list" xr:uid="{00000000-0002-0000-0C00-000002000000}">
          <x14:formula1>
            <xm:f>'04_Compliance_Register'!$A$7:$A$156</xm:f>
          </x14:formula1>
          <xm:sqref>D7:D156</xm:sqref>
        </x14:dataValidation>
        <x14:dataValidation type="list" xr:uid="{00000000-0002-0000-0C00-000003000000}">
          <x14:formula1>
            <xm:f>'07_Condition_Surveys'!$A$7:$A$156</xm:f>
          </x14:formula1>
          <xm:sqref>E7:E156</xm:sqref>
        </x14:dataValidation>
        <x14:dataValidation type="list" xr:uid="{00000000-0002-0000-0C00-000004000000}">
          <x14:formula1>
            <xm:f>'99_Lists'!$W$4:$W$11</xm:f>
          </x14:formula1>
          <xm:sqref>G7:G156</xm:sqref>
        </x14:dataValidation>
        <x14:dataValidation type="list" xr:uid="{00000000-0002-0000-0C00-000005000000}">
          <x14:formula1>
            <xm:f>'99_Lists'!$E$4:$E$8</xm:f>
          </x14:formula1>
          <xm:sqref>AA7:AA156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V206"/>
  <sheetViews>
    <sheetView workbookViewId="0"/>
  </sheetViews>
  <sheetFormatPr defaultRowHeight="14.25"/>
  <cols>
    <col min="1" max="2" width="15" customWidth="1"/>
    <col min="3" max="3" width="28" customWidth="1"/>
    <col min="4" max="4" width="18" customWidth="1"/>
    <col min="5" max="5" width="36" customWidth="1"/>
    <col min="6" max="7" width="14" customWidth="1"/>
    <col min="8" max="8" width="22" customWidth="1"/>
    <col min="9" max="9" width="45" customWidth="1"/>
    <col min="10" max="11" width="14" customWidth="1"/>
    <col min="12" max="14" width="16" customWidth="1"/>
    <col min="15" max="15" width="34" customWidth="1"/>
  </cols>
  <sheetData>
    <row r="1" spans="1:48" ht="27.95" customHeight="1">
      <c r="A1" s="18" t="s">
        <v>340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48">
      <c r="A3" s="4" t="s">
        <v>341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4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4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48" ht="30">
      <c r="A6" s="6" t="s">
        <v>342</v>
      </c>
      <c r="B6" s="6" t="s">
        <v>73</v>
      </c>
      <c r="C6" s="6" t="s">
        <v>343</v>
      </c>
      <c r="D6" s="6" t="s">
        <v>344</v>
      </c>
      <c r="E6" s="6" t="s">
        <v>345</v>
      </c>
      <c r="F6" s="6" t="s">
        <v>346</v>
      </c>
      <c r="G6" s="6" t="s">
        <v>347</v>
      </c>
      <c r="H6" s="6" t="s">
        <v>348</v>
      </c>
      <c r="I6" s="6" t="s">
        <v>349</v>
      </c>
      <c r="J6" s="6" t="s">
        <v>350</v>
      </c>
      <c r="K6" s="6" t="s">
        <v>351</v>
      </c>
      <c r="L6" s="6" t="s">
        <v>139</v>
      </c>
      <c r="M6" s="6" t="s">
        <v>352</v>
      </c>
      <c r="N6" s="6" t="s">
        <v>353</v>
      </c>
      <c r="O6" s="6" t="s">
        <v>87</v>
      </c>
    </row>
    <row r="7" spans="1:48">
      <c r="A7" s="25" t="str">
        <f t="shared" ref="A7:A38" si="0">IF(B7="","","DOC-"&amp;TEXT(ROW()-6,"000"))</f>
        <v/>
      </c>
      <c r="B7" s="21"/>
      <c r="C7" s="21"/>
      <c r="D7" s="21"/>
      <c r="E7" s="21"/>
      <c r="F7" s="22"/>
      <c r="G7" s="22"/>
      <c r="H7" s="21"/>
      <c r="I7" s="21"/>
      <c r="J7" s="22"/>
      <c r="K7" s="22"/>
      <c r="L7" s="21"/>
      <c r="M7" s="21"/>
      <c r="N7" s="22"/>
      <c r="O7" s="21"/>
    </row>
    <row r="8" spans="1:48">
      <c r="A8" s="25" t="str">
        <f t="shared" si="0"/>
        <v/>
      </c>
      <c r="B8" s="21"/>
      <c r="C8" s="21"/>
      <c r="D8" s="21"/>
      <c r="E8" s="21"/>
      <c r="F8" s="22"/>
      <c r="G8" s="22"/>
      <c r="H8" s="21"/>
      <c r="I8" s="21"/>
      <c r="J8" s="22"/>
      <c r="K8" s="22"/>
      <c r="L8" s="21"/>
      <c r="M8" s="21"/>
      <c r="N8" s="22"/>
      <c r="O8" s="21"/>
    </row>
    <row r="9" spans="1:48">
      <c r="A9" s="25" t="str">
        <f t="shared" si="0"/>
        <v/>
      </c>
      <c r="B9" s="21"/>
      <c r="C9" s="21"/>
      <c r="D9" s="21"/>
      <c r="E9" s="21"/>
      <c r="F9" s="22"/>
      <c r="G9" s="22"/>
      <c r="H9" s="21"/>
      <c r="I9" s="21"/>
      <c r="J9" s="22"/>
      <c r="K9" s="22"/>
      <c r="L9" s="21"/>
      <c r="M9" s="21"/>
      <c r="N9" s="22"/>
      <c r="O9" s="21"/>
    </row>
    <row r="10" spans="1:48">
      <c r="A10" s="25" t="str">
        <f t="shared" si="0"/>
        <v/>
      </c>
      <c r="B10" s="21"/>
      <c r="C10" s="21"/>
      <c r="D10" s="21"/>
      <c r="E10" s="21"/>
      <c r="F10" s="22"/>
      <c r="G10" s="22"/>
      <c r="H10" s="21"/>
      <c r="I10" s="21"/>
      <c r="J10" s="22"/>
      <c r="K10" s="22"/>
      <c r="L10" s="21"/>
      <c r="M10" s="21"/>
      <c r="N10" s="22"/>
      <c r="O10" s="21"/>
    </row>
    <row r="11" spans="1:48">
      <c r="A11" s="25" t="str">
        <f t="shared" si="0"/>
        <v/>
      </c>
      <c r="B11" s="21"/>
      <c r="C11" s="21"/>
      <c r="D11" s="21"/>
      <c r="E11" s="21"/>
      <c r="F11" s="22"/>
      <c r="G11" s="22"/>
      <c r="H11" s="21"/>
      <c r="I11" s="21"/>
      <c r="J11" s="22"/>
      <c r="K11" s="22"/>
      <c r="L11" s="21"/>
      <c r="M11" s="21"/>
      <c r="N11" s="22"/>
      <c r="O11" s="21"/>
    </row>
    <row r="12" spans="1:48">
      <c r="A12" s="25" t="str">
        <f t="shared" si="0"/>
        <v/>
      </c>
      <c r="B12" s="21"/>
      <c r="C12" s="21"/>
      <c r="D12" s="21"/>
      <c r="E12" s="21"/>
      <c r="F12" s="22"/>
      <c r="G12" s="22"/>
      <c r="H12" s="21"/>
      <c r="I12" s="21"/>
      <c r="J12" s="22"/>
      <c r="K12" s="22"/>
      <c r="L12" s="21"/>
      <c r="M12" s="21"/>
      <c r="N12" s="22"/>
      <c r="O12" s="21"/>
    </row>
    <row r="13" spans="1:48">
      <c r="A13" s="25" t="str">
        <f t="shared" si="0"/>
        <v/>
      </c>
      <c r="B13" s="21"/>
      <c r="C13" s="21"/>
      <c r="D13" s="21"/>
      <c r="E13" s="21"/>
      <c r="F13" s="22"/>
      <c r="G13" s="22"/>
      <c r="H13" s="21"/>
      <c r="I13" s="21"/>
      <c r="J13" s="22"/>
      <c r="K13" s="22"/>
      <c r="L13" s="21"/>
      <c r="M13" s="21"/>
      <c r="N13" s="22"/>
      <c r="O13" s="21"/>
    </row>
    <row r="14" spans="1:48">
      <c r="A14" s="25" t="str">
        <f t="shared" si="0"/>
        <v/>
      </c>
      <c r="B14" s="21"/>
      <c r="C14" s="21"/>
      <c r="D14" s="21"/>
      <c r="E14" s="21"/>
      <c r="F14" s="22"/>
      <c r="G14" s="22"/>
      <c r="H14" s="21"/>
      <c r="I14" s="21"/>
      <c r="J14" s="22"/>
      <c r="K14" s="22"/>
      <c r="L14" s="21"/>
      <c r="M14" s="21"/>
      <c r="N14" s="22"/>
      <c r="O14" s="21"/>
    </row>
    <row r="15" spans="1:48">
      <c r="A15" s="25" t="str">
        <f t="shared" si="0"/>
        <v/>
      </c>
      <c r="B15" s="21"/>
      <c r="C15" s="21"/>
      <c r="D15" s="21"/>
      <c r="E15" s="21"/>
      <c r="F15" s="22"/>
      <c r="G15" s="22"/>
      <c r="H15" s="21"/>
      <c r="I15" s="21"/>
      <c r="J15" s="22"/>
      <c r="K15" s="22"/>
      <c r="L15" s="21"/>
      <c r="M15" s="21"/>
      <c r="N15" s="22"/>
      <c r="O15" s="21"/>
    </row>
    <row r="16" spans="1:48">
      <c r="A16" s="25" t="str">
        <f t="shared" si="0"/>
        <v/>
      </c>
      <c r="B16" s="21"/>
      <c r="C16" s="21"/>
      <c r="D16" s="21"/>
      <c r="E16" s="21"/>
      <c r="F16" s="22"/>
      <c r="G16" s="22"/>
      <c r="H16" s="21"/>
      <c r="I16" s="21"/>
      <c r="J16" s="22"/>
      <c r="K16" s="22"/>
      <c r="L16" s="21"/>
      <c r="M16" s="21"/>
      <c r="N16" s="22"/>
      <c r="O16" s="21"/>
    </row>
    <row r="17" spans="1:15">
      <c r="A17" s="25" t="str">
        <f t="shared" si="0"/>
        <v/>
      </c>
      <c r="B17" s="21"/>
      <c r="C17" s="21"/>
      <c r="D17" s="21"/>
      <c r="E17" s="21"/>
      <c r="F17" s="22"/>
      <c r="G17" s="22"/>
      <c r="H17" s="21"/>
      <c r="I17" s="21"/>
      <c r="J17" s="22"/>
      <c r="K17" s="22"/>
      <c r="L17" s="21"/>
      <c r="M17" s="21"/>
      <c r="N17" s="22"/>
      <c r="O17" s="21"/>
    </row>
    <row r="18" spans="1:15">
      <c r="A18" s="25" t="str">
        <f t="shared" si="0"/>
        <v/>
      </c>
      <c r="B18" s="21"/>
      <c r="C18" s="21"/>
      <c r="D18" s="21"/>
      <c r="E18" s="21"/>
      <c r="F18" s="22"/>
      <c r="G18" s="22"/>
      <c r="H18" s="21"/>
      <c r="I18" s="21"/>
      <c r="J18" s="22"/>
      <c r="K18" s="22"/>
      <c r="L18" s="21"/>
      <c r="M18" s="21"/>
      <c r="N18" s="22"/>
      <c r="O18" s="21"/>
    </row>
    <row r="19" spans="1:15">
      <c r="A19" s="25" t="str">
        <f t="shared" si="0"/>
        <v/>
      </c>
      <c r="B19" s="21"/>
      <c r="C19" s="21"/>
      <c r="D19" s="21"/>
      <c r="E19" s="21"/>
      <c r="F19" s="22"/>
      <c r="G19" s="22"/>
      <c r="H19" s="21"/>
      <c r="I19" s="21"/>
      <c r="J19" s="22"/>
      <c r="K19" s="22"/>
      <c r="L19" s="21"/>
      <c r="M19" s="21"/>
      <c r="N19" s="22"/>
      <c r="O19" s="21"/>
    </row>
    <row r="20" spans="1:15">
      <c r="A20" s="25" t="str">
        <f t="shared" si="0"/>
        <v/>
      </c>
      <c r="B20" s="21"/>
      <c r="C20" s="21"/>
      <c r="D20" s="21"/>
      <c r="E20" s="21"/>
      <c r="F20" s="22"/>
      <c r="G20" s="22"/>
      <c r="H20" s="21"/>
      <c r="I20" s="21"/>
      <c r="J20" s="22"/>
      <c r="K20" s="22"/>
      <c r="L20" s="21"/>
      <c r="M20" s="21"/>
      <c r="N20" s="22"/>
      <c r="O20" s="21"/>
    </row>
    <row r="21" spans="1:15">
      <c r="A21" s="25" t="str">
        <f t="shared" si="0"/>
        <v/>
      </c>
      <c r="B21" s="21"/>
      <c r="C21" s="21"/>
      <c r="D21" s="21"/>
      <c r="E21" s="21"/>
      <c r="F21" s="22"/>
      <c r="G21" s="22"/>
      <c r="H21" s="21"/>
      <c r="I21" s="21"/>
      <c r="J21" s="22"/>
      <c r="K21" s="22"/>
      <c r="L21" s="21"/>
      <c r="M21" s="21"/>
      <c r="N21" s="22"/>
      <c r="O21" s="21"/>
    </row>
    <row r="22" spans="1:15">
      <c r="A22" s="25" t="str">
        <f t="shared" si="0"/>
        <v/>
      </c>
      <c r="B22" s="21"/>
      <c r="C22" s="21"/>
      <c r="D22" s="21"/>
      <c r="E22" s="21"/>
      <c r="F22" s="22"/>
      <c r="G22" s="22"/>
      <c r="H22" s="21"/>
      <c r="I22" s="21"/>
      <c r="J22" s="22"/>
      <c r="K22" s="22"/>
      <c r="L22" s="21"/>
      <c r="M22" s="21"/>
      <c r="N22" s="22"/>
      <c r="O22" s="21"/>
    </row>
    <row r="23" spans="1:15">
      <c r="A23" s="25" t="str">
        <f t="shared" si="0"/>
        <v/>
      </c>
      <c r="B23" s="21"/>
      <c r="C23" s="21"/>
      <c r="D23" s="21"/>
      <c r="E23" s="21"/>
      <c r="F23" s="22"/>
      <c r="G23" s="22"/>
      <c r="H23" s="21"/>
      <c r="I23" s="21"/>
      <c r="J23" s="22"/>
      <c r="K23" s="22"/>
      <c r="L23" s="21"/>
      <c r="M23" s="21"/>
      <c r="N23" s="22"/>
      <c r="O23" s="21"/>
    </row>
    <row r="24" spans="1:15">
      <c r="A24" s="25" t="str">
        <f t="shared" si="0"/>
        <v/>
      </c>
      <c r="B24" s="21"/>
      <c r="C24" s="21"/>
      <c r="D24" s="21"/>
      <c r="E24" s="21"/>
      <c r="F24" s="22"/>
      <c r="G24" s="22"/>
      <c r="H24" s="21"/>
      <c r="I24" s="21"/>
      <c r="J24" s="22"/>
      <c r="K24" s="22"/>
      <c r="L24" s="21"/>
      <c r="M24" s="21"/>
      <c r="N24" s="22"/>
      <c r="O24" s="21"/>
    </row>
    <row r="25" spans="1:15">
      <c r="A25" s="25" t="str">
        <f t="shared" si="0"/>
        <v/>
      </c>
      <c r="B25" s="21"/>
      <c r="C25" s="21"/>
      <c r="D25" s="21"/>
      <c r="E25" s="21"/>
      <c r="F25" s="22"/>
      <c r="G25" s="22"/>
      <c r="H25" s="21"/>
      <c r="I25" s="21"/>
      <c r="J25" s="22"/>
      <c r="K25" s="22"/>
      <c r="L25" s="21"/>
      <c r="M25" s="21"/>
      <c r="N25" s="22"/>
      <c r="O25" s="21"/>
    </row>
    <row r="26" spans="1:15">
      <c r="A26" s="25" t="str">
        <f t="shared" si="0"/>
        <v/>
      </c>
      <c r="B26" s="21"/>
      <c r="C26" s="21"/>
      <c r="D26" s="21"/>
      <c r="E26" s="21"/>
      <c r="F26" s="22"/>
      <c r="G26" s="22"/>
      <c r="H26" s="21"/>
      <c r="I26" s="21"/>
      <c r="J26" s="22"/>
      <c r="K26" s="22"/>
      <c r="L26" s="21"/>
      <c r="M26" s="21"/>
      <c r="N26" s="22"/>
      <c r="O26" s="21"/>
    </row>
    <row r="27" spans="1:15">
      <c r="A27" s="25" t="str">
        <f t="shared" si="0"/>
        <v/>
      </c>
      <c r="B27" s="21"/>
      <c r="C27" s="21"/>
      <c r="D27" s="21"/>
      <c r="E27" s="21"/>
      <c r="F27" s="22"/>
      <c r="G27" s="22"/>
      <c r="H27" s="21"/>
      <c r="I27" s="21"/>
      <c r="J27" s="22"/>
      <c r="K27" s="22"/>
      <c r="L27" s="21"/>
      <c r="M27" s="21"/>
      <c r="N27" s="22"/>
      <c r="O27" s="21"/>
    </row>
    <row r="28" spans="1:15">
      <c r="A28" s="25" t="str">
        <f t="shared" si="0"/>
        <v/>
      </c>
      <c r="B28" s="21"/>
      <c r="C28" s="21"/>
      <c r="D28" s="21"/>
      <c r="E28" s="21"/>
      <c r="F28" s="22"/>
      <c r="G28" s="22"/>
      <c r="H28" s="21"/>
      <c r="I28" s="21"/>
      <c r="J28" s="22"/>
      <c r="K28" s="22"/>
      <c r="L28" s="21"/>
      <c r="M28" s="21"/>
      <c r="N28" s="22"/>
      <c r="O28" s="21"/>
    </row>
    <row r="29" spans="1:15">
      <c r="A29" s="25" t="str">
        <f t="shared" si="0"/>
        <v/>
      </c>
      <c r="B29" s="21"/>
      <c r="C29" s="21"/>
      <c r="D29" s="21"/>
      <c r="E29" s="21"/>
      <c r="F29" s="22"/>
      <c r="G29" s="22"/>
      <c r="H29" s="21"/>
      <c r="I29" s="21"/>
      <c r="J29" s="22"/>
      <c r="K29" s="22"/>
      <c r="L29" s="21"/>
      <c r="M29" s="21"/>
      <c r="N29" s="22"/>
      <c r="O29" s="21"/>
    </row>
    <row r="30" spans="1:15">
      <c r="A30" s="25" t="str">
        <f t="shared" si="0"/>
        <v/>
      </c>
      <c r="B30" s="21"/>
      <c r="C30" s="21"/>
      <c r="D30" s="21"/>
      <c r="E30" s="21"/>
      <c r="F30" s="22"/>
      <c r="G30" s="22"/>
      <c r="H30" s="21"/>
      <c r="I30" s="21"/>
      <c r="J30" s="22"/>
      <c r="K30" s="22"/>
      <c r="L30" s="21"/>
      <c r="M30" s="21"/>
      <c r="N30" s="22"/>
      <c r="O30" s="21"/>
    </row>
    <row r="31" spans="1:15">
      <c r="A31" s="25" t="str">
        <f t="shared" si="0"/>
        <v/>
      </c>
      <c r="B31" s="21"/>
      <c r="C31" s="21"/>
      <c r="D31" s="21"/>
      <c r="E31" s="21"/>
      <c r="F31" s="22"/>
      <c r="G31" s="22"/>
      <c r="H31" s="21"/>
      <c r="I31" s="21"/>
      <c r="J31" s="22"/>
      <c r="K31" s="22"/>
      <c r="L31" s="21"/>
      <c r="M31" s="21"/>
      <c r="N31" s="22"/>
      <c r="O31" s="21"/>
    </row>
    <row r="32" spans="1:15">
      <c r="A32" s="25" t="str">
        <f t="shared" si="0"/>
        <v/>
      </c>
      <c r="B32" s="21"/>
      <c r="C32" s="21"/>
      <c r="D32" s="21"/>
      <c r="E32" s="21"/>
      <c r="F32" s="22"/>
      <c r="G32" s="22"/>
      <c r="H32" s="21"/>
      <c r="I32" s="21"/>
      <c r="J32" s="22"/>
      <c r="K32" s="22"/>
      <c r="L32" s="21"/>
      <c r="M32" s="21"/>
      <c r="N32" s="22"/>
      <c r="O32" s="21"/>
    </row>
    <row r="33" spans="1:15">
      <c r="A33" s="25" t="str">
        <f t="shared" si="0"/>
        <v/>
      </c>
      <c r="B33" s="21"/>
      <c r="C33" s="21"/>
      <c r="D33" s="21"/>
      <c r="E33" s="21"/>
      <c r="F33" s="22"/>
      <c r="G33" s="22"/>
      <c r="H33" s="21"/>
      <c r="I33" s="21"/>
      <c r="J33" s="22"/>
      <c r="K33" s="22"/>
      <c r="L33" s="21"/>
      <c r="M33" s="21"/>
      <c r="N33" s="22"/>
      <c r="O33" s="21"/>
    </row>
    <row r="34" spans="1:15">
      <c r="A34" s="25" t="str">
        <f t="shared" si="0"/>
        <v/>
      </c>
      <c r="B34" s="21"/>
      <c r="C34" s="21"/>
      <c r="D34" s="21"/>
      <c r="E34" s="21"/>
      <c r="F34" s="22"/>
      <c r="G34" s="22"/>
      <c r="H34" s="21"/>
      <c r="I34" s="21"/>
      <c r="J34" s="22"/>
      <c r="K34" s="22"/>
      <c r="L34" s="21"/>
      <c r="M34" s="21"/>
      <c r="N34" s="22"/>
      <c r="O34" s="21"/>
    </row>
    <row r="35" spans="1:15">
      <c r="A35" s="25" t="str">
        <f t="shared" si="0"/>
        <v/>
      </c>
      <c r="B35" s="21"/>
      <c r="C35" s="21"/>
      <c r="D35" s="21"/>
      <c r="E35" s="21"/>
      <c r="F35" s="22"/>
      <c r="G35" s="22"/>
      <c r="H35" s="21"/>
      <c r="I35" s="21"/>
      <c r="J35" s="22"/>
      <c r="K35" s="22"/>
      <c r="L35" s="21"/>
      <c r="M35" s="21"/>
      <c r="N35" s="22"/>
      <c r="O35" s="21"/>
    </row>
    <row r="36" spans="1:15">
      <c r="A36" s="25" t="str">
        <f t="shared" si="0"/>
        <v/>
      </c>
      <c r="B36" s="21"/>
      <c r="C36" s="21"/>
      <c r="D36" s="21"/>
      <c r="E36" s="21"/>
      <c r="F36" s="22"/>
      <c r="G36" s="22"/>
      <c r="H36" s="21"/>
      <c r="I36" s="21"/>
      <c r="J36" s="22"/>
      <c r="K36" s="22"/>
      <c r="L36" s="21"/>
      <c r="M36" s="21"/>
      <c r="N36" s="22"/>
      <c r="O36" s="21"/>
    </row>
    <row r="37" spans="1:15">
      <c r="A37" s="25" t="str">
        <f t="shared" si="0"/>
        <v/>
      </c>
      <c r="B37" s="21"/>
      <c r="C37" s="21"/>
      <c r="D37" s="21"/>
      <c r="E37" s="21"/>
      <c r="F37" s="22"/>
      <c r="G37" s="22"/>
      <c r="H37" s="21"/>
      <c r="I37" s="21"/>
      <c r="J37" s="22"/>
      <c r="K37" s="22"/>
      <c r="L37" s="21"/>
      <c r="M37" s="21"/>
      <c r="N37" s="22"/>
      <c r="O37" s="21"/>
    </row>
    <row r="38" spans="1:15">
      <c r="A38" s="25" t="str">
        <f t="shared" si="0"/>
        <v/>
      </c>
      <c r="B38" s="21"/>
      <c r="C38" s="21"/>
      <c r="D38" s="21"/>
      <c r="E38" s="21"/>
      <c r="F38" s="22"/>
      <c r="G38" s="22"/>
      <c r="H38" s="21"/>
      <c r="I38" s="21"/>
      <c r="J38" s="22"/>
      <c r="K38" s="22"/>
      <c r="L38" s="21"/>
      <c r="M38" s="21"/>
      <c r="N38" s="22"/>
      <c r="O38" s="21"/>
    </row>
    <row r="39" spans="1:15">
      <c r="A39" s="25" t="str">
        <f t="shared" ref="A39:A70" si="1">IF(B39="","","DOC-"&amp;TEXT(ROW()-6,"000"))</f>
        <v/>
      </c>
      <c r="B39" s="21"/>
      <c r="C39" s="21"/>
      <c r="D39" s="21"/>
      <c r="E39" s="21"/>
      <c r="F39" s="22"/>
      <c r="G39" s="22"/>
      <c r="H39" s="21"/>
      <c r="I39" s="21"/>
      <c r="J39" s="22"/>
      <c r="K39" s="22"/>
      <c r="L39" s="21"/>
      <c r="M39" s="21"/>
      <c r="N39" s="22"/>
      <c r="O39" s="21"/>
    </row>
    <row r="40" spans="1:15">
      <c r="A40" s="25" t="str">
        <f t="shared" si="1"/>
        <v/>
      </c>
      <c r="B40" s="21"/>
      <c r="C40" s="21"/>
      <c r="D40" s="21"/>
      <c r="E40" s="21"/>
      <c r="F40" s="22"/>
      <c r="G40" s="22"/>
      <c r="H40" s="21"/>
      <c r="I40" s="21"/>
      <c r="J40" s="22"/>
      <c r="K40" s="22"/>
      <c r="L40" s="21"/>
      <c r="M40" s="21"/>
      <c r="N40" s="22"/>
      <c r="O40" s="21"/>
    </row>
    <row r="41" spans="1:15">
      <c r="A41" s="25" t="str">
        <f t="shared" si="1"/>
        <v/>
      </c>
      <c r="B41" s="21"/>
      <c r="C41" s="21"/>
      <c r="D41" s="21"/>
      <c r="E41" s="21"/>
      <c r="F41" s="22"/>
      <c r="G41" s="22"/>
      <c r="H41" s="21"/>
      <c r="I41" s="21"/>
      <c r="J41" s="22"/>
      <c r="K41" s="22"/>
      <c r="L41" s="21"/>
      <c r="M41" s="21"/>
      <c r="N41" s="22"/>
      <c r="O41" s="21"/>
    </row>
    <row r="42" spans="1:15">
      <c r="A42" s="25" t="str">
        <f t="shared" si="1"/>
        <v/>
      </c>
      <c r="B42" s="21"/>
      <c r="C42" s="21"/>
      <c r="D42" s="21"/>
      <c r="E42" s="21"/>
      <c r="F42" s="22"/>
      <c r="G42" s="22"/>
      <c r="H42" s="21"/>
      <c r="I42" s="21"/>
      <c r="J42" s="22"/>
      <c r="K42" s="22"/>
      <c r="L42" s="21"/>
      <c r="M42" s="21"/>
      <c r="N42" s="22"/>
      <c r="O42" s="21"/>
    </row>
    <row r="43" spans="1:15">
      <c r="A43" s="25" t="str">
        <f t="shared" si="1"/>
        <v/>
      </c>
      <c r="B43" s="21"/>
      <c r="C43" s="21"/>
      <c r="D43" s="21"/>
      <c r="E43" s="21"/>
      <c r="F43" s="22"/>
      <c r="G43" s="22"/>
      <c r="H43" s="21"/>
      <c r="I43" s="21"/>
      <c r="J43" s="22"/>
      <c r="K43" s="22"/>
      <c r="L43" s="21"/>
      <c r="M43" s="21"/>
      <c r="N43" s="22"/>
      <c r="O43" s="21"/>
    </row>
    <row r="44" spans="1:15">
      <c r="A44" s="25" t="str">
        <f t="shared" si="1"/>
        <v/>
      </c>
      <c r="B44" s="21"/>
      <c r="C44" s="21"/>
      <c r="D44" s="21"/>
      <c r="E44" s="21"/>
      <c r="F44" s="22"/>
      <c r="G44" s="22"/>
      <c r="H44" s="21"/>
      <c r="I44" s="21"/>
      <c r="J44" s="22"/>
      <c r="K44" s="22"/>
      <c r="L44" s="21"/>
      <c r="M44" s="21"/>
      <c r="N44" s="22"/>
      <c r="O44" s="21"/>
    </row>
    <row r="45" spans="1:15">
      <c r="A45" s="25" t="str">
        <f t="shared" si="1"/>
        <v/>
      </c>
      <c r="B45" s="21"/>
      <c r="C45" s="21"/>
      <c r="D45" s="21"/>
      <c r="E45" s="21"/>
      <c r="F45" s="22"/>
      <c r="G45" s="22"/>
      <c r="H45" s="21"/>
      <c r="I45" s="21"/>
      <c r="J45" s="22"/>
      <c r="K45" s="22"/>
      <c r="L45" s="21"/>
      <c r="M45" s="21"/>
      <c r="N45" s="22"/>
      <c r="O45" s="21"/>
    </row>
    <row r="46" spans="1:15">
      <c r="A46" s="25" t="str">
        <f t="shared" si="1"/>
        <v/>
      </c>
      <c r="B46" s="21"/>
      <c r="C46" s="21"/>
      <c r="D46" s="21"/>
      <c r="E46" s="21"/>
      <c r="F46" s="22"/>
      <c r="G46" s="22"/>
      <c r="H46" s="21"/>
      <c r="I46" s="21"/>
      <c r="J46" s="22"/>
      <c r="K46" s="22"/>
      <c r="L46" s="21"/>
      <c r="M46" s="21"/>
      <c r="N46" s="22"/>
      <c r="O46" s="21"/>
    </row>
    <row r="47" spans="1:15">
      <c r="A47" s="25" t="str">
        <f t="shared" si="1"/>
        <v/>
      </c>
      <c r="B47" s="21"/>
      <c r="C47" s="21"/>
      <c r="D47" s="21"/>
      <c r="E47" s="21"/>
      <c r="F47" s="22"/>
      <c r="G47" s="22"/>
      <c r="H47" s="21"/>
      <c r="I47" s="21"/>
      <c r="J47" s="22"/>
      <c r="K47" s="22"/>
      <c r="L47" s="21"/>
      <c r="M47" s="21"/>
      <c r="N47" s="22"/>
      <c r="O47" s="21"/>
    </row>
    <row r="48" spans="1:15">
      <c r="A48" s="25" t="str">
        <f t="shared" si="1"/>
        <v/>
      </c>
      <c r="B48" s="21"/>
      <c r="C48" s="21"/>
      <c r="D48" s="21"/>
      <c r="E48" s="21"/>
      <c r="F48" s="22"/>
      <c r="G48" s="22"/>
      <c r="H48" s="21"/>
      <c r="I48" s="21"/>
      <c r="J48" s="22"/>
      <c r="K48" s="22"/>
      <c r="L48" s="21"/>
      <c r="M48" s="21"/>
      <c r="N48" s="22"/>
      <c r="O48" s="21"/>
    </row>
    <row r="49" spans="1:15">
      <c r="A49" s="25" t="str">
        <f t="shared" si="1"/>
        <v/>
      </c>
      <c r="B49" s="21"/>
      <c r="C49" s="21"/>
      <c r="D49" s="21"/>
      <c r="E49" s="21"/>
      <c r="F49" s="22"/>
      <c r="G49" s="22"/>
      <c r="H49" s="21"/>
      <c r="I49" s="21"/>
      <c r="J49" s="22"/>
      <c r="K49" s="22"/>
      <c r="L49" s="21"/>
      <c r="M49" s="21"/>
      <c r="N49" s="22"/>
      <c r="O49" s="21"/>
    </row>
    <row r="50" spans="1:15">
      <c r="A50" s="25" t="str">
        <f t="shared" si="1"/>
        <v/>
      </c>
      <c r="B50" s="21"/>
      <c r="C50" s="21"/>
      <c r="D50" s="21"/>
      <c r="E50" s="21"/>
      <c r="F50" s="22"/>
      <c r="G50" s="22"/>
      <c r="H50" s="21"/>
      <c r="I50" s="21"/>
      <c r="J50" s="22"/>
      <c r="K50" s="22"/>
      <c r="L50" s="21"/>
      <c r="M50" s="21"/>
      <c r="N50" s="22"/>
      <c r="O50" s="21"/>
    </row>
    <row r="51" spans="1:15">
      <c r="A51" s="25" t="str">
        <f t="shared" si="1"/>
        <v/>
      </c>
      <c r="B51" s="21"/>
      <c r="C51" s="21"/>
      <c r="D51" s="21"/>
      <c r="E51" s="21"/>
      <c r="F51" s="22"/>
      <c r="G51" s="22"/>
      <c r="H51" s="21"/>
      <c r="I51" s="21"/>
      <c r="J51" s="22"/>
      <c r="K51" s="22"/>
      <c r="L51" s="21"/>
      <c r="M51" s="21"/>
      <c r="N51" s="22"/>
      <c r="O51" s="21"/>
    </row>
    <row r="52" spans="1:15">
      <c r="A52" s="25" t="str">
        <f t="shared" si="1"/>
        <v/>
      </c>
      <c r="B52" s="21"/>
      <c r="C52" s="21"/>
      <c r="D52" s="21"/>
      <c r="E52" s="21"/>
      <c r="F52" s="22"/>
      <c r="G52" s="22"/>
      <c r="H52" s="21"/>
      <c r="I52" s="21"/>
      <c r="J52" s="22"/>
      <c r="K52" s="22"/>
      <c r="L52" s="21"/>
      <c r="M52" s="21"/>
      <c r="N52" s="22"/>
      <c r="O52" s="21"/>
    </row>
    <row r="53" spans="1:15">
      <c r="A53" s="25" t="str">
        <f t="shared" si="1"/>
        <v/>
      </c>
      <c r="B53" s="21"/>
      <c r="C53" s="21"/>
      <c r="D53" s="21"/>
      <c r="E53" s="21"/>
      <c r="F53" s="22"/>
      <c r="G53" s="22"/>
      <c r="H53" s="21"/>
      <c r="I53" s="21"/>
      <c r="J53" s="22"/>
      <c r="K53" s="22"/>
      <c r="L53" s="21"/>
      <c r="M53" s="21"/>
      <c r="N53" s="22"/>
      <c r="O53" s="21"/>
    </row>
    <row r="54" spans="1:15">
      <c r="A54" s="25" t="str">
        <f t="shared" si="1"/>
        <v/>
      </c>
      <c r="B54" s="21"/>
      <c r="C54" s="21"/>
      <c r="D54" s="21"/>
      <c r="E54" s="21"/>
      <c r="F54" s="22"/>
      <c r="G54" s="22"/>
      <c r="H54" s="21"/>
      <c r="I54" s="21"/>
      <c r="J54" s="22"/>
      <c r="K54" s="22"/>
      <c r="L54" s="21"/>
      <c r="M54" s="21"/>
      <c r="N54" s="22"/>
      <c r="O54" s="21"/>
    </row>
    <row r="55" spans="1:15">
      <c r="A55" s="25" t="str">
        <f t="shared" si="1"/>
        <v/>
      </c>
      <c r="B55" s="21"/>
      <c r="C55" s="21"/>
      <c r="D55" s="21"/>
      <c r="E55" s="21"/>
      <c r="F55" s="22"/>
      <c r="G55" s="22"/>
      <c r="H55" s="21"/>
      <c r="I55" s="21"/>
      <c r="J55" s="22"/>
      <c r="K55" s="22"/>
      <c r="L55" s="21"/>
      <c r="M55" s="21"/>
      <c r="N55" s="22"/>
      <c r="O55" s="21"/>
    </row>
    <row r="56" spans="1:15">
      <c r="A56" s="25" t="str">
        <f t="shared" si="1"/>
        <v/>
      </c>
      <c r="B56" s="21"/>
      <c r="C56" s="21"/>
      <c r="D56" s="21"/>
      <c r="E56" s="21"/>
      <c r="F56" s="22"/>
      <c r="G56" s="22"/>
      <c r="H56" s="21"/>
      <c r="I56" s="21"/>
      <c r="J56" s="22"/>
      <c r="K56" s="22"/>
      <c r="L56" s="21"/>
      <c r="M56" s="21"/>
      <c r="N56" s="22"/>
      <c r="O56" s="21"/>
    </row>
    <row r="57" spans="1:15">
      <c r="A57" s="25" t="str">
        <f t="shared" si="1"/>
        <v/>
      </c>
      <c r="B57" s="21"/>
      <c r="C57" s="21"/>
      <c r="D57" s="21"/>
      <c r="E57" s="21"/>
      <c r="F57" s="22"/>
      <c r="G57" s="22"/>
      <c r="H57" s="21"/>
      <c r="I57" s="21"/>
      <c r="J57" s="22"/>
      <c r="K57" s="22"/>
      <c r="L57" s="21"/>
      <c r="M57" s="21"/>
      <c r="N57" s="22"/>
      <c r="O57" s="21"/>
    </row>
    <row r="58" spans="1:15">
      <c r="A58" s="25" t="str">
        <f t="shared" si="1"/>
        <v/>
      </c>
      <c r="B58" s="21"/>
      <c r="C58" s="21"/>
      <c r="D58" s="21"/>
      <c r="E58" s="21"/>
      <c r="F58" s="22"/>
      <c r="G58" s="22"/>
      <c r="H58" s="21"/>
      <c r="I58" s="21"/>
      <c r="J58" s="22"/>
      <c r="K58" s="22"/>
      <c r="L58" s="21"/>
      <c r="M58" s="21"/>
      <c r="N58" s="22"/>
      <c r="O58" s="21"/>
    </row>
    <row r="59" spans="1:15">
      <c r="A59" s="25" t="str">
        <f t="shared" si="1"/>
        <v/>
      </c>
      <c r="B59" s="21"/>
      <c r="C59" s="21"/>
      <c r="D59" s="21"/>
      <c r="E59" s="21"/>
      <c r="F59" s="22"/>
      <c r="G59" s="22"/>
      <c r="H59" s="21"/>
      <c r="I59" s="21"/>
      <c r="J59" s="22"/>
      <c r="K59" s="22"/>
      <c r="L59" s="21"/>
      <c r="M59" s="21"/>
      <c r="N59" s="22"/>
      <c r="O59" s="21"/>
    </row>
    <row r="60" spans="1:15">
      <c r="A60" s="25" t="str">
        <f t="shared" si="1"/>
        <v/>
      </c>
      <c r="B60" s="21"/>
      <c r="C60" s="21"/>
      <c r="D60" s="21"/>
      <c r="E60" s="21"/>
      <c r="F60" s="22"/>
      <c r="G60" s="22"/>
      <c r="H60" s="21"/>
      <c r="I60" s="21"/>
      <c r="J60" s="22"/>
      <c r="K60" s="22"/>
      <c r="L60" s="21"/>
      <c r="M60" s="21"/>
      <c r="N60" s="22"/>
      <c r="O60" s="21"/>
    </row>
    <row r="61" spans="1:15">
      <c r="A61" s="25" t="str">
        <f t="shared" si="1"/>
        <v/>
      </c>
      <c r="B61" s="21"/>
      <c r="C61" s="21"/>
      <c r="D61" s="21"/>
      <c r="E61" s="21"/>
      <c r="F61" s="22"/>
      <c r="G61" s="22"/>
      <c r="H61" s="21"/>
      <c r="I61" s="21"/>
      <c r="J61" s="22"/>
      <c r="K61" s="22"/>
      <c r="L61" s="21"/>
      <c r="M61" s="21"/>
      <c r="N61" s="22"/>
      <c r="O61" s="21"/>
    </row>
    <row r="62" spans="1:15">
      <c r="A62" s="25" t="str">
        <f t="shared" si="1"/>
        <v/>
      </c>
      <c r="B62" s="21"/>
      <c r="C62" s="21"/>
      <c r="D62" s="21"/>
      <c r="E62" s="21"/>
      <c r="F62" s="22"/>
      <c r="G62" s="22"/>
      <c r="H62" s="21"/>
      <c r="I62" s="21"/>
      <c r="J62" s="22"/>
      <c r="K62" s="22"/>
      <c r="L62" s="21"/>
      <c r="M62" s="21"/>
      <c r="N62" s="22"/>
      <c r="O62" s="21"/>
    </row>
    <row r="63" spans="1:15">
      <c r="A63" s="25" t="str">
        <f t="shared" si="1"/>
        <v/>
      </c>
      <c r="B63" s="21"/>
      <c r="C63" s="21"/>
      <c r="D63" s="21"/>
      <c r="E63" s="21"/>
      <c r="F63" s="22"/>
      <c r="G63" s="22"/>
      <c r="H63" s="21"/>
      <c r="I63" s="21"/>
      <c r="J63" s="22"/>
      <c r="K63" s="22"/>
      <c r="L63" s="21"/>
      <c r="M63" s="21"/>
      <c r="N63" s="22"/>
      <c r="O63" s="21"/>
    </row>
    <row r="64" spans="1:15">
      <c r="A64" s="25" t="str">
        <f t="shared" si="1"/>
        <v/>
      </c>
      <c r="B64" s="21"/>
      <c r="C64" s="21"/>
      <c r="D64" s="21"/>
      <c r="E64" s="21"/>
      <c r="F64" s="22"/>
      <c r="G64" s="22"/>
      <c r="H64" s="21"/>
      <c r="I64" s="21"/>
      <c r="J64" s="22"/>
      <c r="K64" s="22"/>
      <c r="L64" s="21"/>
      <c r="M64" s="21"/>
      <c r="N64" s="22"/>
      <c r="O64" s="21"/>
    </row>
    <row r="65" spans="1:15">
      <c r="A65" s="25" t="str">
        <f t="shared" si="1"/>
        <v/>
      </c>
      <c r="B65" s="21"/>
      <c r="C65" s="21"/>
      <c r="D65" s="21"/>
      <c r="E65" s="21"/>
      <c r="F65" s="22"/>
      <c r="G65" s="22"/>
      <c r="H65" s="21"/>
      <c r="I65" s="21"/>
      <c r="J65" s="22"/>
      <c r="K65" s="22"/>
      <c r="L65" s="21"/>
      <c r="M65" s="21"/>
      <c r="N65" s="22"/>
      <c r="O65" s="21"/>
    </row>
    <row r="66" spans="1:15">
      <c r="A66" s="25" t="str">
        <f t="shared" si="1"/>
        <v/>
      </c>
      <c r="B66" s="21"/>
      <c r="C66" s="21"/>
      <c r="D66" s="21"/>
      <c r="E66" s="21"/>
      <c r="F66" s="22"/>
      <c r="G66" s="22"/>
      <c r="H66" s="21"/>
      <c r="I66" s="21"/>
      <c r="J66" s="22"/>
      <c r="K66" s="22"/>
      <c r="L66" s="21"/>
      <c r="M66" s="21"/>
      <c r="N66" s="22"/>
      <c r="O66" s="21"/>
    </row>
    <row r="67" spans="1:15">
      <c r="A67" s="25" t="str">
        <f t="shared" si="1"/>
        <v/>
      </c>
      <c r="B67" s="21"/>
      <c r="C67" s="21"/>
      <c r="D67" s="21"/>
      <c r="E67" s="21"/>
      <c r="F67" s="22"/>
      <c r="G67" s="22"/>
      <c r="H67" s="21"/>
      <c r="I67" s="21"/>
      <c r="J67" s="22"/>
      <c r="K67" s="22"/>
      <c r="L67" s="21"/>
      <c r="M67" s="21"/>
      <c r="N67" s="22"/>
      <c r="O67" s="21"/>
    </row>
    <row r="68" spans="1:15">
      <c r="A68" s="25" t="str">
        <f t="shared" si="1"/>
        <v/>
      </c>
      <c r="B68" s="21"/>
      <c r="C68" s="21"/>
      <c r="D68" s="21"/>
      <c r="E68" s="21"/>
      <c r="F68" s="22"/>
      <c r="G68" s="22"/>
      <c r="H68" s="21"/>
      <c r="I68" s="21"/>
      <c r="J68" s="22"/>
      <c r="K68" s="22"/>
      <c r="L68" s="21"/>
      <c r="M68" s="21"/>
      <c r="N68" s="22"/>
      <c r="O68" s="21"/>
    </row>
    <row r="69" spans="1:15">
      <c r="A69" s="25" t="str">
        <f t="shared" si="1"/>
        <v/>
      </c>
      <c r="B69" s="21"/>
      <c r="C69" s="21"/>
      <c r="D69" s="21"/>
      <c r="E69" s="21"/>
      <c r="F69" s="22"/>
      <c r="G69" s="22"/>
      <c r="H69" s="21"/>
      <c r="I69" s="21"/>
      <c r="J69" s="22"/>
      <c r="K69" s="22"/>
      <c r="L69" s="21"/>
      <c r="M69" s="21"/>
      <c r="N69" s="22"/>
      <c r="O69" s="21"/>
    </row>
    <row r="70" spans="1:15">
      <c r="A70" s="25" t="str">
        <f t="shared" si="1"/>
        <v/>
      </c>
      <c r="B70" s="21"/>
      <c r="C70" s="21"/>
      <c r="D70" s="21"/>
      <c r="E70" s="21"/>
      <c r="F70" s="22"/>
      <c r="G70" s="22"/>
      <c r="H70" s="21"/>
      <c r="I70" s="21"/>
      <c r="J70" s="22"/>
      <c r="K70" s="22"/>
      <c r="L70" s="21"/>
      <c r="M70" s="21"/>
      <c r="N70" s="22"/>
      <c r="O70" s="21"/>
    </row>
    <row r="71" spans="1:15">
      <c r="A71" s="25" t="str">
        <f t="shared" ref="A71:A102" si="2">IF(B71="","","DOC-"&amp;TEXT(ROW()-6,"000"))</f>
        <v/>
      </c>
      <c r="B71" s="21"/>
      <c r="C71" s="21"/>
      <c r="D71" s="21"/>
      <c r="E71" s="21"/>
      <c r="F71" s="22"/>
      <c r="G71" s="22"/>
      <c r="H71" s="21"/>
      <c r="I71" s="21"/>
      <c r="J71" s="22"/>
      <c r="K71" s="22"/>
      <c r="L71" s="21"/>
      <c r="M71" s="21"/>
      <c r="N71" s="22"/>
      <c r="O71" s="21"/>
    </row>
    <row r="72" spans="1:15">
      <c r="A72" s="25" t="str">
        <f t="shared" si="2"/>
        <v/>
      </c>
      <c r="B72" s="21"/>
      <c r="C72" s="21"/>
      <c r="D72" s="21"/>
      <c r="E72" s="21"/>
      <c r="F72" s="22"/>
      <c r="G72" s="22"/>
      <c r="H72" s="21"/>
      <c r="I72" s="21"/>
      <c r="J72" s="22"/>
      <c r="K72" s="22"/>
      <c r="L72" s="21"/>
      <c r="M72" s="21"/>
      <c r="N72" s="22"/>
      <c r="O72" s="21"/>
    </row>
    <row r="73" spans="1:15">
      <c r="A73" s="25" t="str">
        <f t="shared" si="2"/>
        <v/>
      </c>
      <c r="B73" s="21"/>
      <c r="C73" s="21"/>
      <c r="D73" s="21"/>
      <c r="E73" s="21"/>
      <c r="F73" s="22"/>
      <c r="G73" s="22"/>
      <c r="H73" s="21"/>
      <c r="I73" s="21"/>
      <c r="J73" s="22"/>
      <c r="K73" s="22"/>
      <c r="L73" s="21"/>
      <c r="M73" s="21"/>
      <c r="N73" s="22"/>
      <c r="O73" s="21"/>
    </row>
    <row r="74" spans="1:15">
      <c r="A74" s="25" t="str">
        <f t="shared" si="2"/>
        <v/>
      </c>
      <c r="B74" s="21"/>
      <c r="C74" s="21"/>
      <c r="D74" s="21"/>
      <c r="E74" s="21"/>
      <c r="F74" s="22"/>
      <c r="G74" s="22"/>
      <c r="H74" s="21"/>
      <c r="I74" s="21"/>
      <c r="J74" s="22"/>
      <c r="K74" s="22"/>
      <c r="L74" s="21"/>
      <c r="M74" s="21"/>
      <c r="N74" s="22"/>
      <c r="O74" s="21"/>
    </row>
    <row r="75" spans="1:15">
      <c r="A75" s="25" t="str">
        <f t="shared" si="2"/>
        <v/>
      </c>
      <c r="B75" s="21"/>
      <c r="C75" s="21"/>
      <c r="D75" s="21"/>
      <c r="E75" s="21"/>
      <c r="F75" s="22"/>
      <c r="G75" s="22"/>
      <c r="H75" s="21"/>
      <c r="I75" s="21"/>
      <c r="J75" s="22"/>
      <c r="K75" s="22"/>
      <c r="L75" s="21"/>
      <c r="M75" s="21"/>
      <c r="N75" s="22"/>
      <c r="O75" s="21"/>
    </row>
    <row r="76" spans="1:15">
      <c r="A76" s="25" t="str">
        <f t="shared" si="2"/>
        <v/>
      </c>
      <c r="B76" s="21"/>
      <c r="C76" s="21"/>
      <c r="D76" s="21"/>
      <c r="E76" s="21"/>
      <c r="F76" s="22"/>
      <c r="G76" s="22"/>
      <c r="H76" s="21"/>
      <c r="I76" s="21"/>
      <c r="J76" s="22"/>
      <c r="K76" s="22"/>
      <c r="L76" s="21"/>
      <c r="M76" s="21"/>
      <c r="N76" s="22"/>
      <c r="O76" s="21"/>
    </row>
    <row r="77" spans="1:15">
      <c r="A77" s="25" t="str">
        <f t="shared" si="2"/>
        <v/>
      </c>
      <c r="B77" s="21"/>
      <c r="C77" s="21"/>
      <c r="D77" s="21"/>
      <c r="E77" s="21"/>
      <c r="F77" s="22"/>
      <c r="G77" s="22"/>
      <c r="H77" s="21"/>
      <c r="I77" s="21"/>
      <c r="J77" s="22"/>
      <c r="K77" s="22"/>
      <c r="L77" s="21"/>
      <c r="M77" s="21"/>
      <c r="N77" s="22"/>
      <c r="O77" s="21"/>
    </row>
    <row r="78" spans="1:15">
      <c r="A78" s="25" t="str">
        <f t="shared" si="2"/>
        <v/>
      </c>
      <c r="B78" s="21"/>
      <c r="C78" s="21"/>
      <c r="D78" s="21"/>
      <c r="E78" s="21"/>
      <c r="F78" s="22"/>
      <c r="G78" s="22"/>
      <c r="H78" s="21"/>
      <c r="I78" s="21"/>
      <c r="J78" s="22"/>
      <c r="K78" s="22"/>
      <c r="L78" s="21"/>
      <c r="M78" s="21"/>
      <c r="N78" s="22"/>
      <c r="O78" s="21"/>
    </row>
    <row r="79" spans="1:15">
      <c r="A79" s="25" t="str">
        <f t="shared" si="2"/>
        <v/>
      </c>
      <c r="B79" s="21"/>
      <c r="C79" s="21"/>
      <c r="D79" s="21"/>
      <c r="E79" s="21"/>
      <c r="F79" s="22"/>
      <c r="G79" s="22"/>
      <c r="H79" s="21"/>
      <c r="I79" s="21"/>
      <c r="J79" s="22"/>
      <c r="K79" s="22"/>
      <c r="L79" s="21"/>
      <c r="M79" s="21"/>
      <c r="N79" s="22"/>
      <c r="O79" s="21"/>
    </row>
    <row r="80" spans="1:15">
      <c r="A80" s="25" t="str">
        <f t="shared" si="2"/>
        <v/>
      </c>
      <c r="B80" s="21"/>
      <c r="C80" s="21"/>
      <c r="D80" s="21"/>
      <c r="E80" s="21"/>
      <c r="F80" s="22"/>
      <c r="G80" s="22"/>
      <c r="H80" s="21"/>
      <c r="I80" s="21"/>
      <c r="J80" s="22"/>
      <c r="K80" s="22"/>
      <c r="L80" s="21"/>
      <c r="M80" s="21"/>
      <c r="N80" s="22"/>
      <c r="O80" s="21"/>
    </row>
    <row r="81" spans="1:15">
      <c r="A81" s="25" t="str">
        <f t="shared" si="2"/>
        <v/>
      </c>
      <c r="B81" s="21"/>
      <c r="C81" s="21"/>
      <c r="D81" s="21"/>
      <c r="E81" s="21"/>
      <c r="F81" s="22"/>
      <c r="G81" s="22"/>
      <c r="H81" s="21"/>
      <c r="I81" s="21"/>
      <c r="J81" s="22"/>
      <c r="K81" s="22"/>
      <c r="L81" s="21"/>
      <c r="M81" s="21"/>
      <c r="N81" s="22"/>
      <c r="O81" s="21"/>
    </row>
    <row r="82" spans="1:15">
      <c r="A82" s="25" t="str">
        <f t="shared" si="2"/>
        <v/>
      </c>
      <c r="B82" s="21"/>
      <c r="C82" s="21"/>
      <c r="D82" s="21"/>
      <c r="E82" s="21"/>
      <c r="F82" s="22"/>
      <c r="G82" s="22"/>
      <c r="H82" s="21"/>
      <c r="I82" s="21"/>
      <c r="J82" s="22"/>
      <c r="K82" s="22"/>
      <c r="L82" s="21"/>
      <c r="M82" s="21"/>
      <c r="N82" s="22"/>
      <c r="O82" s="21"/>
    </row>
    <row r="83" spans="1:15">
      <c r="A83" s="25" t="str">
        <f t="shared" si="2"/>
        <v/>
      </c>
      <c r="B83" s="21"/>
      <c r="C83" s="21"/>
      <c r="D83" s="21"/>
      <c r="E83" s="21"/>
      <c r="F83" s="22"/>
      <c r="G83" s="22"/>
      <c r="H83" s="21"/>
      <c r="I83" s="21"/>
      <c r="J83" s="22"/>
      <c r="K83" s="22"/>
      <c r="L83" s="21"/>
      <c r="M83" s="21"/>
      <c r="N83" s="22"/>
      <c r="O83" s="21"/>
    </row>
    <row r="84" spans="1:15">
      <c r="A84" s="25" t="str">
        <f t="shared" si="2"/>
        <v/>
      </c>
      <c r="B84" s="21"/>
      <c r="C84" s="21"/>
      <c r="D84" s="21"/>
      <c r="E84" s="21"/>
      <c r="F84" s="22"/>
      <c r="G84" s="22"/>
      <c r="H84" s="21"/>
      <c r="I84" s="21"/>
      <c r="J84" s="22"/>
      <c r="K84" s="22"/>
      <c r="L84" s="21"/>
      <c r="M84" s="21"/>
      <c r="N84" s="22"/>
      <c r="O84" s="21"/>
    </row>
    <row r="85" spans="1:15">
      <c r="A85" s="25" t="str">
        <f t="shared" si="2"/>
        <v/>
      </c>
      <c r="B85" s="21"/>
      <c r="C85" s="21"/>
      <c r="D85" s="21"/>
      <c r="E85" s="21"/>
      <c r="F85" s="22"/>
      <c r="G85" s="22"/>
      <c r="H85" s="21"/>
      <c r="I85" s="21"/>
      <c r="J85" s="22"/>
      <c r="K85" s="22"/>
      <c r="L85" s="21"/>
      <c r="M85" s="21"/>
      <c r="N85" s="22"/>
      <c r="O85" s="21"/>
    </row>
    <row r="86" spans="1:15">
      <c r="A86" s="25" t="str">
        <f t="shared" si="2"/>
        <v/>
      </c>
      <c r="B86" s="21"/>
      <c r="C86" s="21"/>
      <c r="D86" s="21"/>
      <c r="E86" s="21"/>
      <c r="F86" s="22"/>
      <c r="G86" s="22"/>
      <c r="H86" s="21"/>
      <c r="I86" s="21"/>
      <c r="J86" s="22"/>
      <c r="K86" s="22"/>
      <c r="L86" s="21"/>
      <c r="M86" s="21"/>
      <c r="N86" s="22"/>
      <c r="O86" s="21"/>
    </row>
    <row r="87" spans="1:15">
      <c r="A87" s="25" t="str">
        <f t="shared" si="2"/>
        <v/>
      </c>
      <c r="B87" s="21"/>
      <c r="C87" s="21"/>
      <c r="D87" s="21"/>
      <c r="E87" s="21"/>
      <c r="F87" s="22"/>
      <c r="G87" s="22"/>
      <c r="H87" s="21"/>
      <c r="I87" s="21"/>
      <c r="J87" s="22"/>
      <c r="K87" s="22"/>
      <c r="L87" s="21"/>
      <c r="M87" s="21"/>
      <c r="N87" s="22"/>
      <c r="O87" s="21"/>
    </row>
    <row r="88" spans="1:15">
      <c r="A88" s="25" t="str">
        <f t="shared" si="2"/>
        <v/>
      </c>
      <c r="B88" s="21"/>
      <c r="C88" s="21"/>
      <c r="D88" s="21"/>
      <c r="E88" s="21"/>
      <c r="F88" s="22"/>
      <c r="G88" s="22"/>
      <c r="H88" s="21"/>
      <c r="I88" s="21"/>
      <c r="J88" s="22"/>
      <c r="K88" s="22"/>
      <c r="L88" s="21"/>
      <c r="M88" s="21"/>
      <c r="N88" s="22"/>
      <c r="O88" s="21"/>
    </row>
    <row r="89" spans="1:15">
      <c r="A89" s="25" t="str">
        <f t="shared" si="2"/>
        <v/>
      </c>
      <c r="B89" s="21"/>
      <c r="C89" s="21"/>
      <c r="D89" s="21"/>
      <c r="E89" s="21"/>
      <c r="F89" s="22"/>
      <c r="G89" s="22"/>
      <c r="H89" s="21"/>
      <c r="I89" s="21"/>
      <c r="J89" s="22"/>
      <c r="K89" s="22"/>
      <c r="L89" s="21"/>
      <c r="M89" s="21"/>
      <c r="N89" s="22"/>
      <c r="O89" s="21"/>
    </row>
    <row r="90" spans="1:15">
      <c r="A90" s="25" t="str">
        <f t="shared" si="2"/>
        <v/>
      </c>
      <c r="B90" s="21"/>
      <c r="C90" s="21"/>
      <c r="D90" s="21"/>
      <c r="E90" s="21"/>
      <c r="F90" s="22"/>
      <c r="G90" s="22"/>
      <c r="H90" s="21"/>
      <c r="I90" s="21"/>
      <c r="J90" s="22"/>
      <c r="K90" s="22"/>
      <c r="L90" s="21"/>
      <c r="M90" s="21"/>
      <c r="N90" s="22"/>
      <c r="O90" s="21"/>
    </row>
    <row r="91" spans="1:15">
      <c r="A91" s="25" t="str">
        <f t="shared" si="2"/>
        <v/>
      </c>
      <c r="B91" s="21"/>
      <c r="C91" s="21"/>
      <c r="D91" s="21"/>
      <c r="E91" s="21"/>
      <c r="F91" s="22"/>
      <c r="G91" s="22"/>
      <c r="H91" s="21"/>
      <c r="I91" s="21"/>
      <c r="J91" s="22"/>
      <c r="K91" s="22"/>
      <c r="L91" s="21"/>
      <c r="M91" s="21"/>
      <c r="N91" s="22"/>
      <c r="O91" s="21"/>
    </row>
    <row r="92" spans="1:15">
      <c r="A92" s="25" t="str">
        <f t="shared" si="2"/>
        <v/>
      </c>
      <c r="B92" s="21"/>
      <c r="C92" s="21"/>
      <c r="D92" s="21"/>
      <c r="E92" s="21"/>
      <c r="F92" s="22"/>
      <c r="G92" s="22"/>
      <c r="H92" s="21"/>
      <c r="I92" s="21"/>
      <c r="J92" s="22"/>
      <c r="K92" s="22"/>
      <c r="L92" s="21"/>
      <c r="M92" s="21"/>
      <c r="N92" s="22"/>
      <c r="O92" s="21"/>
    </row>
    <row r="93" spans="1:15">
      <c r="A93" s="25" t="str">
        <f t="shared" si="2"/>
        <v/>
      </c>
      <c r="B93" s="21"/>
      <c r="C93" s="21"/>
      <c r="D93" s="21"/>
      <c r="E93" s="21"/>
      <c r="F93" s="22"/>
      <c r="G93" s="22"/>
      <c r="H93" s="21"/>
      <c r="I93" s="21"/>
      <c r="J93" s="22"/>
      <c r="K93" s="22"/>
      <c r="L93" s="21"/>
      <c r="M93" s="21"/>
      <c r="N93" s="22"/>
      <c r="O93" s="21"/>
    </row>
    <row r="94" spans="1:15">
      <c r="A94" s="25" t="str">
        <f t="shared" si="2"/>
        <v/>
      </c>
      <c r="B94" s="21"/>
      <c r="C94" s="21"/>
      <c r="D94" s="21"/>
      <c r="E94" s="21"/>
      <c r="F94" s="22"/>
      <c r="G94" s="22"/>
      <c r="H94" s="21"/>
      <c r="I94" s="21"/>
      <c r="J94" s="22"/>
      <c r="K94" s="22"/>
      <c r="L94" s="21"/>
      <c r="M94" s="21"/>
      <c r="N94" s="22"/>
      <c r="O94" s="21"/>
    </row>
    <row r="95" spans="1:15">
      <c r="A95" s="25" t="str">
        <f t="shared" si="2"/>
        <v/>
      </c>
      <c r="B95" s="21"/>
      <c r="C95" s="21"/>
      <c r="D95" s="21"/>
      <c r="E95" s="21"/>
      <c r="F95" s="22"/>
      <c r="G95" s="22"/>
      <c r="H95" s="21"/>
      <c r="I95" s="21"/>
      <c r="J95" s="22"/>
      <c r="K95" s="22"/>
      <c r="L95" s="21"/>
      <c r="M95" s="21"/>
      <c r="N95" s="22"/>
      <c r="O95" s="21"/>
    </row>
    <row r="96" spans="1:15">
      <c r="A96" s="25" t="str">
        <f t="shared" si="2"/>
        <v/>
      </c>
      <c r="B96" s="21"/>
      <c r="C96" s="21"/>
      <c r="D96" s="21"/>
      <c r="E96" s="21"/>
      <c r="F96" s="22"/>
      <c r="G96" s="22"/>
      <c r="H96" s="21"/>
      <c r="I96" s="21"/>
      <c r="J96" s="22"/>
      <c r="K96" s="22"/>
      <c r="L96" s="21"/>
      <c r="M96" s="21"/>
      <c r="N96" s="22"/>
      <c r="O96" s="21"/>
    </row>
    <row r="97" spans="1:15">
      <c r="A97" s="25" t="str">
        <f t="shared" si="2"/>
        <v/>
      </c>
      <c r="B97" s="21"/>
      <c r="C97" s="21"/>
      <c r="D97" s="21"/>
      <c r="E97" s="21"/>
      <c r="F97" s="22"/>
      <c r="G97" s="22"/>
      <c r="H97" s="21"/>
      <c r="I97" s="21"/>
      <c r="J97" s="22"/>
      <c r="K97" s="22"/>
      <c r="L97" s="21"/>
      <c r="M97" s="21"/>
      <c r="N97" s="22"/>
      <c r="O97" s="21"/>
    </row>
    <row r="98" spans="1:15">
      <c r="A98" s="25" t="str">
        <f t="shared" si="2"/>
        <v/>
      </c>
      <c r="B98" s="21"/>
      <c r="C98" s="21"/>
      <c r="D98" s="21"/>
      <c r="E98" s="21"/>
      <c r="F98" s="22"/>
      <c r="G98" s="22"/>
      <c r="H98" s="21"/>
      <c r="I98" s="21"/>
      <c r="J98" s="22"/>
      <c r="K98" s="22"/>
      <c r="L98" s="21"/>
      <c r="M98" s="21"/>
      <c r="N98" s="22"/>
      <c r="O98" s="21"/>
    </row>
    <row r="99" spans="1:15">
      <c r="A99" s="25" t="str">
        <f t="shared" si="2"/>
        <v/>
      </c>
      <c r="B99" s="21"/>
      <c r="C99" s="21"/>
      <c r="D99" s="21"/>
      <c r="E99" s="21"/>
      <c r="F99" s="22"/>
      <c r="G99" s="22"/>
      <c r="H99" s="21"/>
      <c r="I99" s="21"/>
      <c r="J99" s="22"/>
      <c r="K99" s="22"/>
      <c r="L99" s="21"/>
      <c r="M99" s="21"/>
      <c r="N99" s="22"/>
      <c r="O99" s="21"/>
    </row>
    <row r="100" spans="1:15">
      <c r="A100" s="25" t="str">
        <f t="shared" si="2"/>
        <v/>
      </c>
      <c r="B100" s="21"/>
      <c r="C100" s="21"/>
      <c r="D100" s="21"/>
      <c r="E100" s="21"/>
      <c r="F100" s="22"/>
      <c r="G100" s="22"/>
      <c r="H100" s="21"/>
      <c r="I100" s="21"/>
      <c r="J100" s="22"/>
      <c r="K100" s="22"/>
      <c r="L100" s="21"/>
      <c r="M100" s="21"/>
      <c r="N100" s="22"/>
      <c r="O100" s="21"/>
    </row>
    <row r="101" spans="1:15">
      <c r="A101" s="25" t="str">
        <f t="shared" si="2"/>
        <v/>
      </c>
      <c r="B101" s="21"/>
      <c r="C101" s="21"/>
      <c r="D101" s="21"/>
      <c r="E101" s="21"/>
      <c r="F101" s="22"/>
      <c r="G101" s="22"/>
      <c r="H101" s="21"/>
      <c r="I101" s="21"/>
      <c r="J101" s="22"/>
      <c r="K101" s="22"/>
      <c r="L101" s="21"/>
      <c r="M101" s="21"/>
      <c r="N101" s="22"/>
      <c r="O101" s="21"/>
    </row>
    <row r="102" spans="1:15">
      <c r="A102" s="25" t="str">
        <f t="shared" si="2"/>
        <v/>
      </c>
      <c r="B102" s="21"/>
      <c r="C102" s="21"/>
      <c r="D102" s="21"/>
      <c r="E102" s="21"/>
      <c r="F102" s="22"/>
      <c r="G102" s="22"/>
      <c r="H102" s="21"/>
      <c r="I102" s="21"/>
      <c r="J102" s="22"/>
      <c r="K102" s="22"/>
      <c r="L102" s="21"/>
      <c r="M102" s="21"/>
      <c r="N102" s="22"/>
      <c r="O102" s="21"/>
    </row>
    <row r="103" spans="1:15">
      <c r="A103" s="25" t="str">
        <f t="shared" ref="A103:A134" si="3">IF(B103="","","DOC-"&amp;TEXT(ROW()-6,"000"))</f>
        <v/>
      </c>
      <c r="B103" s="21"/>
      <c r="C103" s="21"/>
      <c r="D103" s="21"/>
      <c r="E103" s="21"/>
      <c r="F103" s="22"/>
      <c r="G103" s="22"/>
      <c r="H103" s="21"/>
      <c r="I103" s="21"/>
      <c r="J103" s="22"/>
      <c r="K103" s="22"/>
      <c r="L103" s="21"/>
      <c r="M103" s="21"/>
      <c r="N103" s="22"/>
      <c r="O103" s="21"/>
    </row>
    <row r="104" spans="1:15">
      <c r="A104" s="25" t="str">
        <f t="shared" si="3"/>
        <v/>
      </c>
      <c r="B104" s="21"/>
      <c r="C104" s="21"/>
      <c r="D104" s="21"/>
      <c r="E104" s="21"/>
      <c r="F104" s="22"/>
      <c r="G104" s="22"/>
      <c r="H104" s="21"/>
      <c r="I104" s="21"/>
      <c r="J104" s="22"/>
      <c r="K104" s="22"/>
      <c r="L104" s="21"/>
      <c r="M104" s="21"/>
      <c r="N104" s="22"/>
      <c r="O104" s="21"/>
    </row>
    <row r="105" spans="1:15">
      <c r="A105" s="25" t="str">
        <f t="shared" si="3"/>
        <v/>
      </c>
      <c r="B105" s="21"/>
      <c r="C105" s="21"/>
      <c r="D105" s="21"/>
      <c r="E105" s="21"/>
      <c r="F105" s="22"/>
      <c r="G105" s="22"/>
      <c r="H105" s="21"/>
      <c r="I105" s="21"/>
      <c r="J105" s="22"/>
      <c r="K105" s="22"/>
      <c r="L105" s="21"/>
      <c r="M105" s="21"/>
      <c r="N105" s="22"/>
      <c r="O105" s="21"/>
    </row>
    <row r="106" spans="1:15">
      <c r="A106" s="25" t="str">
        <f t="shared" si="3"/>
        <v/>
      </c>
      <c r="B106" s="21"/>
      <c r="C106" s="21"/>
      <c r="D106" s="21"/>
      <c r="E106" s="21"/>
      <c r="F106" s="22"/>
      <c r="G106" s="22"/>
      <c r="H106" s="21"/>
      <c r="I106" s="21"/>
      <c r="J106" s="22"/>
      <c r="K106" s="22"/>
      <c r="L106" s="21"/>
      <c r="M106" s="21"/>
      <c r="N106" s="22"/>
      <c r="O106" s="21"/>
    </row>
    <row r="107" spans="1:15">
      <c r="A107" s="25" t="str">
        <f t="shared" si="3"/>
        <v/>
      </c>
      <c r="B107" s="21"/>
      <c r="C107" s="21"/>
      <c r="D107" s="21"/>
      <c r="E107" s="21"/>
      <c r="F107" s="22"/>
      <c r="G107" s="22"/>
      <c r="H107" s="21"/>
      <c r="I107" s="21"/>
      <c r="J107" s="22"/>
      <c r="K107" s="22"/>
      <c r="L107" s="21"/>
      <c r="M107" s="21"/>
      <c r="N107" s="22"/>
      <c r="O107" s="21"/>
    </row>
    <row r="108" spans="1:15">
      <c r="A108" s="25" t="str">
        <f t="shared" si="3"/>
        <v/>
      </c>
      <c r="B108" s="21"/>
      <c r="C108" s="21"/>
      <c r="D108" s="21"/>
      <c r="E108" s="21"/>
      <c r="F108" s="22"/>
      <c r="G108" s="22"/>
      <c r="H108" s="21"/>
      <c r="I108" s="21"/>
      <c r="J108" s="22"/>
      <c r="K108" s="22"/>
      <c r="L108" s="21"/>
      <c r="M108" s="21"/>
      <c r="N108" s="22"/>
      <c r="O108" s="21"/>
    </row>
    <row r="109" spans="1:15">
      <c r="A109" s="25" t="str">
        <f t="shared" si="3"/>
        <v/>
      </c>
      <c r="B109" s="21"/>
      <c r="C109" s="21"/>
      <c r="D109" s="21"/>
      <c r="E109" s="21"/>
      <c r="F109" s="22"/>
      <c r="G109" s="22"/>
      <c r="H109" s="21"/>
      <c r="I109" s="21"/>
      <c r="J109" s="22"/>
      <c r="K109" s="22"/>
      <c r="L109" s="21"/>
      <c r="M109" s="21"/>
      <c r="N109" s="22"/>
      <c r="O109" s="21"/>
    </row>
    <row r="110" spans="1:15">
      <c r="A110" s="25" t="str">
        <f t="shared" si="3"/>
        <v/>
      </c>
      <c r="B110" s="21"/>
      <c r="C110" s="21"/>
      <c r="D110" s="21"/>
      <c r="E110" s="21"/>
      <c r="F110" s="22"/>
      <c r="G110" s="22"/>
      <c r="H110" s="21"/>
      <c r="I110" s="21"/>
      <c r="J110" s="22"/>
      <c r="K110" s="22"/>
      <c r="L110" s="21"/>
      <c r="M110" s="21"/>
      <c r="N110" s="22"/>
      <c r="O110" s="21"/>
    </row>
    <row r="111" spans="1:15">
      <c r="A111" s="25" t="str">
        <f t="shared" si="3"/>
        <v/>
      </c>
      <c r="B111" s="21"/>
      <c r="C111" s="21"/>
      <c r="D111" s="21"/>
      <c r="E111" s="21"/>
      <c r="F111" s="22"/>
      <c r="G111" s="22"/>
      <c r="H111" s="21"/>
      <c r="I111" s="21"/>
      <c r="J111" s="22"/>
      <c r="K111" s="22"/>
      <c r="L111" s="21"/>
      <c r="M111" s="21"/>
      <c r="N111" s="22"/>
      <c r="O111" s="21"/>
    </row>
    <row r="112" spans="1:15">
      <c r="A112" s="25" t="str">
        <f t="shared" si="3"/>
        <v/>
      </c>
      <c r="B112" s="21"/>
      <c r="C112" s="21"/>
      <c r="D112" s="21"/>
      <c r="E112" s="21"/>
      <c r="F112" s="22"/>
      <c r="G112" s="22"/>
      <c r="H112" s="21"/>
      <c r="I112" s="21"/>
      <c r="J112" s="22"/>
      <c r="K112" s="22"/>
      <c r="L112" s="21"/>
      <c r="M112" s="21"/>
      <c r="N112" s="22"/>
      <c r="O112" s="21"/>
    </row>
    <row r="113" spans="1:15">
      <c r="A113" s="25" t="str">
        <f t="shared" si="3"/>
        <v/>
      </c>
      <c r="B113" s="21"/>
      <c r="C113" s="21"/>
      <c r="D113" s="21"/>
      <c r="E113" s="21"/>
      <c r="F113" s="22"/>
      <c r="G113" s="22"/>
      <c r="H113" s="21"/>
      <c r="I113" s="21"/>
      <c r="J113" s="22"/>
      <c r="K113" s="22"/>
      <c r="L113" s="21"/>
      <c r="M113" s="21"/>
      <c r="N113" s="22"/>
      <c r="O113" s="21"/>
    </row>
    <row r="114" spans="1:15">
      <c r="A114" s="25" t="str">
        <f t="shared" si="3"/>
        <v/>
      </c>
      <c r="B114" s="21"/>
      <c r="C114" s="21"/>
      <c r="D114" s="21"/>
      <c r="E114" s="21"/>
      <c r="F114" s="22"/>
      <c r="G114" s="22"/>
      <c r="H114" s="21"/>
      <c r="I114" s="21"/>
      <c r="J114" s="22"/>
      <c r="K114" s="22"/>
      <c r="L114" s="21"/>
      <c r="M114" s="21"/>
      <c r="N114" s="22"/>
      <c r="O114" s="21"/>
    </row>
    <row r="115" spans="1:15">
      <c r="A115" s="25" t="str">
        <f t="shared" si="3"/>
        <v/>
      </c>
      <c r="B115" s="21"/>
      <c r="C115" s="21"/>
      <c r="D115" s="21"/>
      <c r="E115" s="21"/>
      <c r="F115" s="22"/>
      <c r="G115" s="22"/>
      <c r="H115" s="21"/>
      <c r="I115" s="21"/>
      <c r="J115" s="22"/>
      <c r="K115" s="22"/>
      <c r="L115" s="21"/>
      <c r="M115" s="21"/>
      <c r="N115" s="22"/>
      <c r="O115" s="21"/>
    </row>
    <row r="116" spans="1:15">
      <c r="A116" s="25" t="str">
        <f t="shared" si="3"/>
        <v/>
      </c>
      <c r="B116" s="21"/>
      <c r="C116" s="21"/>
      <c r="D116" s="21"/>
      <c r="E116" s="21"/>
      <c r="F116" s="22"/>
      <c r="G116" s="22"/>
      <c r="H116" s="21"/>
      <c r="I116" s="21"/>
      <c r="J116" s="22"/>
      <c r="K116" s="22"/>
      <c r="L116" s="21"/>
      <c r="M116" s="21"/>
      <c r="N116" s="22"/>
      <c r="O116" s="21"/>
    </row>
    <row r="117" spans="1:15">
      <c r="A117" s="25" t="str">
        <f t="shared" si="3"/>
        <v/>
      </c>
      <c r="B117" s="21"/>
      <c r="C117" s="21"/>
      <c r="D117" s="21"/>
      <c r="E117" s="21"/>
      <c r="F117" s="22"/>
      <c r="G117" s="22"/>
      <c r="H117" s="21"/>
      <c r="I117" s="21"/>
      <c r="J117" s="22"/>
      <c r="K117" s="22"/>
      <c r="L117" s="21"/>
      <c r="M117" s="21"/>
      <c r="N117" s="22"/>
      <c r="O117" s="21"/>
    </row>
    <row r="118" spans="1:15">
      <c r="A118" s="25" t="str">
        <f t="shared" si="3"/>
        <v/>
      </c>
      <c r="B118" s="21"/>
      <c r="C118" s="21"/>
      <c r="D118" s="21"/>
      <c r="E118" s="21"/>
      <c r="F118" s="22"/>
      <c r="G118" s="22"/>
      <c r="H118" s="21"/>
      <c r="I118" s="21"/>
      <c r="J118" s="22"/>
      <c r="K118" s="22"/>
      <c r="L118" s="21"/>
      <c r="M118" s="21"/>
      <c r="N118" s="22"/>
      <c r="O118" s="21"/>
    </row>
    <row r="119" spans="1:15">
      <c r="A119" s="25" t="str">
        <f t="shared" si="3"/>
        <v/>
      </c>
      <c r="B119" s="21"/>
      <c r="C119" s="21"/>
      <c r="D119" s="21"/>
      <c r="E119" s="21"/>
      <c r="F119" s="22"/>
      <c r="G119" s="22"/>
      <c r="H119" s="21"/>
      <c r="I119" s="21"/>
      <c r="J119" s="22"/>
      <c r="K119" s="22"/>
      <c r="L119" s="21"/>
      <c r="M119" s="21"/>
      <c r="N119" s="22"/>
      <c r="O119" s="21"/>
    </row>
    <row r="120" spans="1:15">
      <c r="A120" s="25" t="str">
        <f t="shared" si="3"/>
        <v/>
      </c>
      <c r="B120" s="21"/>
      <c r="C120" s="21"/>
      <c r="D120" s="21"/>
      <c r="E120" s="21"/>
      <c r="F120" s="22"/>
      <c r="G120" s="22"/>
      <c r="H120" s="21"/>
      <c r="I120" s="21"/>
      <c r="J120" s="22"/>
      <c r="K120" s="22"/>
      <c r="L120" s="21"/>
      <c r="M120" s="21"/>
      <c r="N120" s="22"/>
      <c r="O120" s="21"/>
    </row>
    <row r="121" spans="1:15">
      <c r="A121" s="25" t="str">
        <f t="shared" si="3"/>
        <v/>
      </c>
      <c r="B121" s="21"/>
      <c r="C121" s="21"/>
      <c r="D121" s="21"/>
      <c r="E121" s="21"/>
      <c r="F121" s="22"/>
      <c r="G121" s="22"/>
      <c r="H121" s="21"/>
      <c r="I121" s="21"/>
      <c r="J121" s="22"/>
      <c r="K121" s="22"/>
      <c r="L121" s="21"/>
      <c r="M121" s="21"/>
      <c r="N121" s="22"/>
      <c r="O121" s="21"/>
    </row>
    <row r="122" spans="1:15">
      <c r="A122" s="25" t="str">
        <f t="shared" si="3"/>
        <v/>
      </c>
      <c r="B122" s="21"/>
      <c r="C122" s="21"/>
      <c r="D122" s="21"/>
      <c r="E122" s="21"/>
      <c r="F122" s="22"/>
      <c r="G122" s="22"/>
      <c r="H122" s="21"/>
      <c r="I122" s="21"/>
      <c r="J122" s="22"/>
      <c r="K122" s="22"/>
      <c r="L122" s="21"/>
      <c r="M122" s="21"/>
      <c r="N122" s="22"/>
      <c r="O122" s="21"/>
    </row>
    <row r="123" spans="1:15">
      <c r="A123" s="25" t="str">
        <f t="shared" si="3"/>
        <v/>
      </c>
      <c r="B123" s="21"/>
      <c r="C123" s="21"/>
      <c r="D123" s="21"/>
      <c r="E123" s="21"/>
      <c r="F123" s="22"/>
      <c r="G123" s="22"/>
      <c r="H123" s="21"/>
      <c r="I123" s="21"/>
      <c r="J123" s="22"/>
      <c r="K123" s="22"/>
      <c r="L123" s="21"/>
      <c r="M123" s="21"/>
      <c r="N123" s="22"/>
      <c r="O123" s="21"/>
    </row>
    <row r="124" spans="1:15">
      <c r="A124" s="25" t="str">
        <f t="shared" si="3"/>
        <v/>
      </c>
      <c r="B124" s="21"/>
      <c r="C124" s="21"/>
      <c r="D124" s="21"/>
      <c r="E124" s="21"/>
      <c r="F124" s="22"/>
      <c r="G124" s="22"/>
      <c r="H124" s="21"/>
      <c r="I124" s="21"/>
      <c r="J124" s="22"/>
      <c r="K124" s="22"/>
      <c r="L124" s="21"/>
      <c r="M124" s="21"/>
      <c r="N124" s="22"/>
      <c r="O124" s="21"/>
    </row>
    <row r="125" spans="1:15">
      <c r="A125" s="25" t="str">
        <f t="shared" si="3"/>
        <v/>
      </c>
      <c r="B125" s="21"/>
      <c r="C125" s="21"/>
      <c r="D125" s="21"/>
      <c r="E125" s="21"/>
      <c r="F125" s="22"/>
      <c r="G125" s="22"/>
      <c r="H125" s="21"/>
      <c r="I125" s="21"/>
      <c r="J125" s="22"/>
      <c r="K125" s="22"/>
      <c r="L125" s="21"/>
      <c r="M125" s="21"/>
      <c r="N125" s="22"/>
      <c r="O125" s="21"/>
    </row>
    <row r="126" spans="1:15">
      <c r="A126" s="25" t="str">
        <f t="shared" si="3"/>
        <v/>
      </c>
      <c r="B126" s="21"/>
      <c r="C126" s="21"/>
      <c r="D126" s="21"/>
      <c r="E126" s="21"/>
      <c r="F126" s="22"/>
      <c r="G126" s="22"/>
      <c r="H126" s="21"/>
      <c r="I126" s="21"/>
      <c r="J126" s="22"/>
      <c r="K126" s="22"/>
      <c r="L126" s="21"/>
      <c r="M126" s="21"/>
      <c r="N126" s="22"/>
      <c r="O126" s="21"/>
    </row>
    <row r="127" spans="1:15">
      <c r="A127" s="25" t="str">
        <f t="shared" si="3"/>
        <v/>
      </c>
      <c r="B127" s="21"/>
      <c r="C127" s="21"/>
      <c r="D127" s="21"/>
      <c r="E127" s="21"/>
      <c r="F127" s="22"/>
      <c r="G127" s="22"/>
      <c r="H127" s="21"/>
      <c r="I127" s="21"/>
      <c r="J127" s="22"/>
      <c r="K127" s="22"/>
      <c r="L127" s="21"/>
      <c r="M127" s="21"/>
      <c r="N127" s="22"/>
      <c r="O127" s="21"/>
    </row>
    <row r="128" spans="1:15">
      <c r="A128" s="25" t="str">
        <f t="shared" si="3"/>
        <v/>
      </c>
      <c r="B128" s="21"/>
      <c r="C128" s="21"/>
      <c r="D128" s="21"/>
      <c r="E128" s="21"/>
      <c r="F128" s="22"/>
      <c r="G128" s="22"/>
      <c r="H128" s="21"/>
      <c r="I128" s="21"/>
      <c r="J128" s="22"/>
      <c r="K128" s="22"/>
      <c r="L128" s="21"/>
      <c r="M128" s="21"/>
      <c r="N128" s="22"/>
      <c r="O128" s="21"/>
    </row>
    <row r="129" spans="1:15">
      <c r="A129" s="25" t="str">
        <f t="shared" si="3"/>
        <v/>
      </c>
      <c r="B129" s="21"/>
      <c r="C129" s="21"/>
      <c r="D129" s="21"/>
      <c r="E129" s="21"/>
      <c r="F129" s="22"/>
      <c r="G129" s="22"/>
      <c r="H129" s="21"/>
      <c r="I129" s="21"/>
      <c r="J129" s="22"/>
      <c r="K129" s="22"/>
      <c r="L129" s="21"/>
      <c r="M129" s="21"/>
      <c r="N129" s="22"/>
      <c r="O129" s="21"/>
    </row>
    <row r="130" spans="1:15">
      <c r="A130" s="25" t="str">
        <f t="shared" si="3"/>
        <v/>
      </c>
      <c r="B130" s="21"/>
      <c r="C130" s="21"/>
      <c r="D130" s="21"/>
      <c r="E130" s="21"/>
      <c r="F130" s="22"/>
      <c r="G130" s="22"/>
      <c r="H130" s="21"/>
      <c r="I130" s="21"/>
      <c r="J130" s="22"/>
      <c r="K130" s="22"/>
      <c r="L130" s="21"/>
      <c r="M130" s="21"/>
      <c r="N130" s="22"/>
      <c r="O130" s="21"/>
    </row>
    <row r="131" spans="1:15">
      <c r="A131" s="25" t="str">
        <f t="shared" si="3"/>
        <v/>
      </c>
      <c r="B131" s="21"/>
      <c r="C131" s="21"/>
      <c r="D131" s="21"/>
      <c r="E131" s="21"/>
      <c r="F131" s="22"/>
      <c r="G131" s="22"/>
      <c r="H131" s="21"/>
      <c r="I131" s="21"/>
      <c r="J131" s="22"/>
      <c r="K131" s="22"/>
      <c r="L131" s="21"/>
      <c r="M131" s="21"/>
      <c r="N131" s="22"/>
      <c r="O131" s="21"/>
    </row>
    <row r="132" spans="1:15">
      <c r="A132" s="25" t="str">
        <f t="shared" si="3"/>
        <v/>
      </c>
      <c r="B132" s="21"/>
      <c r="C132" s="21"/>
      <c r="D132" s="21"/>
      <c r="E132" s="21"/>
      <c r="F132" s="22"/>
      <c r="G132" s="22"/>
      <c r="H132" s="21"/>
      <c r="I132" s="21"/>
      <c r="J132" s="22"/>
      <c r="K132" s="22"/>
      <c r="L132" s="21"/>
      <c r="M132" s="21"/>
      <c r="N132" s="22"/>
      <c r="O132" s="21"/>
    </row>
    <row r="133" spans="1:15">
      <c r="A133" s="25" t="str">
        <f t="shared" si="3"/>
        <v/>
      </c>
      <c r="B133" s="21"/>
      <c r="C133" s="21"/>
      <c r="D133" s="21"/>
      <c r="E133" s="21"/>
      <c r="F133" s="22"/>
      <c r="G133" s="22"/>
      <c r="H133" s="21"/>
      <c r="I133" s="21"/>
      <c r="J133" s="22"/>
      <c r="K133" s="22"/>
      <c r="L133" s="21"/>
      <c r="M133" s="21"/>
      <c r="N133" s="22"/>
      <c r="O133" s="21"/>
    </row>
    <row r="134" spans="1:15">
      <c r="A134" s="25" t="str">
        <f t="shared" si="3"/>
        <v/>
      </c>
      <c r="B134" s="21"/>
      <c r="C134" s="21"/>
      <c r="D134" s="21"/>
      <c r="E134" s="21"/>
      <c r="F134" s="22"/>
      <c r="G134" s="22"/>
      <c r="H134" s="21"/>
      <c r="I134" s="21"/>
      <c r="J134" s="22"/>
      <c r="K134" s="22"/>
      <c r="L134" s="21"/>
      <c r="M134" s="21"/>
      <c r="N134" s="22"/>
      <c r="O134" s="21"/>
    </row>
    <row r="135" spans="1:15">
      <c r="A135" s="25" t="str">
        <f t="shared" ref="A135:A166" si="4">IF(B135="","","DOC-"&amp;TEXT(ROW()-6,"000"))</f>
        <v/>
      </c>
      <c r="B135" s="21"/>
      <c r="C135" s="21"/>
      <c r="D135" s="21"/>
      <c r="E135" s="21"/>
      <c r="F135" s="22"/>
      <c r="G135" s="22"/>
      <c r="H135" s="21"/>
      <c r="I135" s="21"/>
      <c r="J135" s="22"/>
      <c r="K135" s="22"/>
      <c r="L135" s="21"/>
      <c r="M135" s="21"/>
      <c r="N135" s="22"/>
      <c r="O135" s="21"/>
    </row>
    <row r="136" spans="1:15">
      <c r="A136" s="25" t="str">
        <f t="shared" si="4"/>
        <v/>
      </c>
      <c r="B136" s="21"/>
      <c r="C136" s="21"/>
      <c r="D136" s="21"/>
      <c r="E136" s="21"/>
      <c r="F136" s="22"/>
      <c r="G136" s="22"/>
      <c r="H136" s="21"/>
      <c r="I136" s="21"/>
      <c r="J136" s="22"/>
      <c r="K136" s="22"/>
      <c r="L136" s="21"/>
      <c r="M136" s="21"/>
      <c r="N136" s="22"/>
      <c r="O136" s="21"/>
    </row>
    <row r="137" spans="1:15">
      <c r="A137" s="25" t="str">
        <f t="shared" si="4"/>
        <v/>
      </c>
      <c r="B137" s="21"/>
      <c r="C137" s="21"/>
      <c r="D137" s="21"/>
      <c r="E137" s="21"/>
      <c r="F137" s="22"/>
      <c r="G137" s="22"/>
      <c r="H137" s="21"/>
      <c r="I137" s="21"/>
      <c r="J137" s="22"/>
      <c r="K137" s="22"/>
      <c r="L137" s="21"/>
      <c r="M137" s="21"/>
      <c r="N137" s="22"/>
      <c r="O137" s="21"/>
    </row>
    <row r="138" spans="1:15">
      <c r="A138" s="25" t="str">
        <f t="shared" si="4"/>
        <v/>
      </c>
      <c r="B138" s="21"/>
      <c r="C138" s="21"/>
      <c r="D138" s="21"/>
      <c r="E138" s="21"/>
      <c r="F138" s="22"/>
      <c r="G138" s="22"/>
      <c r="H138" s="21"/>
      <c r="I138" s="21"/>
      <c r="J138" s="22"/>
      <c r="K138" s="22"/>
      <c r="L138" s="21"/>
      <c r="M138" s="21"/>
      <c r="N138" s="22"/>
      <c r="O138" s="21"/>
    </row>
    <row r="139" spans="1:15">
      <c r="A139" s="25" t="str">
        <f t="shared" si="4"/>
        <v/>
      </c>
      <c r="B139" s="21"/>
      <c r="C139" s="21"/>
      <c r="D139" s="21"/>
      <c r="E139" s="21"/>
      <c r="F139" s="22"/>
      <c r="G139" s="22"/>
      <c r="H139" s="21"/>
      <c r="I139" s="21"/>
      <c r="J139" s="22"/>
      <c r="K139" s="22"/>
      <c r="L139" s="21"/>
      <c r="M139" s="21"/>
      <c r="N139" s="22"/>
      <c r="O139" s="21"/>
    </row>
    <row r="140" spans="1:15">
      <c r="A140" s="25" t="str">
        <f t="shared" si="4"/>
        <v/>
      </c>
      <c r="B140" s="21"/>
      <c r="C140" s="21"/>
      <c r="D140" s="21"/>
      <c r="E140" s="21"/>
      <c r="F140" s="22"/>
      <c r="G140" s="22"/>
      <c r="H140" s="21"/>
      <c r="I140" s="21"/>
      <c r="J140" s="22"/>
      <c r="K140" s="22"/>
      <c r="L140" s="21"/>
      <c r="M140" s="21"/>
      <c r="N140" s="22"/>
      <c r="O140" s="21"/>
    </row>
    <row r="141" spans="1:15">
      <c r="A141" s="25" t="str">
        <f t="shared" si="4"/>
        <v/>
      </c>
      <c r="B141" s="21"/>
      <c r="C141" s="21"/>
      <c r="D141" s="21"/>
      <c r="E141" s="21"/>
      <c r="F141" s="22"/>
      <c r="G141" s="22"/>
      <c r="H141" s="21"/>
      <c r="I141" s="21"/>
      <c r="J141" s="22"/>
      <c r="K141" s="22"/>
      <c r="L141" s="21"/>
      <c r="M141" s="21"/>
      <c r="N141" s="22"/>
      <c r="O141" s="21"/>
    </row>
    <row r="142" spans="1:15">
      <c r="A142" s="25" t="str">
        <f t="shared" si="4"/>
        <v/>
      </c>
      <c r="B142" s="21"/>
      <c r="C142" s="21"/>
      <c r="D142" s="21"/>
      <c r="E142" s="21"/>
      <c r="F142" s="22"/>
      <c r="G142" s="22"/>
      <c r="H142" s="21"/>
      <c r="I142" s="21"/>
      <c r="J142" s="22"/>
      <c r="K142" s="22"/>
      <c r="L142" s="21"/>
      <c r="M142" s="21"/>
      <c r="N142" s="22"/>
      <c r="O142" s="21"/>
    </row>
    <row r="143" spans="1:15">
      <c r="A143" s="25" t="str">
        <f t="shared" si="4"/>
        <v/>
      </c>
      <c r="B143" s="21"/>
      <c r="C143" s="21"/>
      <c r="D143" s="21"/>
      <c r="E143" s="21"/>
      <c r="F143" s="22"/>
      <c r="G143" s="22"/>
      <c r="H143" s="21"/>
      <c r="I143" s="21"/>
      <c r="J143" s="22"/>
      <c r="K143" s="22"/>
      <c r="L143" s="21"/>
      <c r="M143" s="21"/>
      <c r="N143" s="22"/>
      <c r="O143" s="21"/>
    </row>
    <row r="144" spans="1:15">
      <c r="A144" s="25" t="str">
        <f t="shared" si="4"/>
        <v/>
      </c>
      <c r="B144" s="21"/>
      <c r="C144" s="21"/>
      <c r="D144" s="21"/>
      <c r="E144" s="21"/>
      <c r="F144" s="22"/>
      <c r="G144" s="22"/>
      <c r="H144" s="21"/>
      <c r="I144" s="21"/>
      <c r="J144" s="22"/>
      <c r="K144" s="22"/>
      <c r="L144" s="21"/>
      <c r="M144" s="21"/>
      <c r="N144" s="22"/>
      <c r="O144" s="21"/>
    </row>
    <row r="145" spans="1:15">
      <c r="A145" s="25" t="str">
        <f t="shared" si="4"/>
        <v/>
      </c>
      <c r="B145" s="21"/>
      <c r="C145" s="21"/>
      <c r="D145" s="21"/>
      <c r="E145" s="21"/>
      <c r="F145" s="22"/>
      <c r="G145" s="22"/>
      <c r="H145" s="21"/>
      <c r="I145" s="21"/>
      <c r="J145" s="22"/>
      <c r="K145" s="22"/>
      <c r="L145" s="21"/>
      <c r="M145" s="21"/>
      <c r="N145" s="22"/>
      <c r="O145" s="21"/>
    </row>
    <row r="146" spans="1:15">
      <c r="A146" s="25" t="str">
        <f t="shared" si="4"/>
        <v/>
      </c>
      <c r="B146" s="21"/>
      <c r="C146" s="21"/>
      <c r="D146" s="21"/>
      <c r="E146" s="21"/>
      <c r="F146" s="22"/>
      <c r="G146" s="22"/>
      <c r="H146" s="21"/>
      <c r="I146" s="21"/>
      <c r="J146" s="22"/>
      <c r="K146" s="22"/>
      <c r="L146" s="21"/>
      <c r="M146" s="21"/>
      <c r="N146" s="22"/>
      <c r="O146" s="21"/>
    </row>
    <row r="147" spans="1:15">
      <c r="A147" s="25" t="str">
        <f t="shared" si="4"/>
        <v/>
      </c>
      <c r="B147" s="21"/>
      <c r="C147" s="21"/>
      <c r="D147" s="21"/>
      <c r="E147" s="21"/>
      <c r="F147" s="22"/>
      <c r="G147" s="22"/>
      <c r="H147" s="21"/>
      <c r="I147" s="21"/>
      <c r="J147" s="22"/>
      <c r="K147" s="22"/>
      <c r="L147" s="21"/>
      <c r="M147" s="21"/>
      <c r="N147" s="22"/>
      <c r="O147" s="21"/>
    </row>
    <row r="148" spans="1:15">
      <c r="A148" s="25" t="str">
        <f t="shared" si="4"/>
        <v/>
      </c>
      <c r="B148" s="21"/>
      <c r="C148" s="21"/>
      <c r="D148" s="21"/>
      <c r="E148" s="21"/>
      <c r="F148" s="22"/>
      <c r="G148" s="22"/>
      <c r="H148" s="21"/>
      <c r="I148" s="21"/>
      <c r="J148" s="22"/>
      <c r="K148" s="22"/>
      <c r="L148" s="21"/>
      <c r="M148" s="21"/>
      <c r="N148" s="22"/>
      <c r="O148" s="21"/>
    </row>
    <row r="149" spans="1:15">
      <c r="A149" s="25" t="str">
        <f t="shared" si="4"/>
        <v/>
      </c>
      <c r="B149" s="21"/>
      <c r="C149" s="21"/>
      <c r="D149" s="21"/>
      <c r="E149" s="21"/>
      <c r="F149" s="22"/>
      <c r="G149" s="22"/>
      <c r="H149" s="21"/>
      <c r="I149" s="21"/>
      <c r="J149" s="22"/>
      <c r="K149" s="22"/>
      <c r="L149" s="21"/>
      <c r="M149" s="21"/>
      <c r="N149" s="22"/>
      <c r="O149" s="21"/>
    </row>
    <row r="150" spans="1:15">
      <c r="A150" s="25" t="str">
        <f t="shared" si="4"/>
        <v/>
      </c>
      <c r="B150" s="21"/>
      <c r="C150" s="21"/>
      <c r="D150" s="21"/>
      <c r="E150" s="21"/>
      <c r="F150" s="22"/>
      <c r="G150" s="22"/>
      <c r="H150" s="21"/>
      <c r="I150" s="21"/>
      <c r="J150" s="22"/>
      <c r="K150" s="22"/>
      <c r="L150" s="21"/>
      <c r="M150" s="21"/>
      <c r="N150" s="22"/>
      <c r="O150" s="21"/>
    </row>
    <row r="151" spans="1:15">
      <c r="A151" s="25" t="str">
        <f t="shared" si="4"/>
        <v/>
      </c>
      <c r="B151" s="21"/>
      <c r="C151" s="21"/>
      <c r="D151" s="21"/>
      <c r="E151" s="21"/>
      <c r="F151" s="22"/>
      <c r="G151" s="22"/>
      <c r="H151" s="21"/>
      <c r="I151" s="21"/>
      <c r="J151" s="22"/>
      <c r="K151" s="22"/>
      <c r="L151" s="21"/>
      <c r="M151" s="21"/>
      <c r="N151" s="22"/>
      <c r="O151" s="21"/>
    </row>
    <row r="152" spans="1:15">
      <c r="A152" s="25" t="str">
        <f t="shared" si="4"/>
        <v/>
      </c>
      <c r="B152" s="21"/>
      <c r="C152" s="21"/>
      <c r="D152" s="21"/>
      <c r="E152" s="21"/>
      <c r="F152" s="22"/>
      <c r="G152" s="22"/>
      <c r="H152" s="21"/>
      <c r="I152" s="21"/>
      <c r="J152" s="22"/>
      <c r="K152" s="22"/>
      <c r="L152" s="21"/>
      <c r="M152" s="21"/>
      <c r="N152" s="22"/>
      <c r="O152" s="21"/>
    </row>
    <row r="153" spans="1:15">
      <c r="A153" s="25" t="str">
        <f t="shared" si="4"/>
        <v/>
      </c>
      <c r="B153" s="21"/>
      <c r="C153" s="21"/>
      <c r="D153" s="21"/>
      <c r="E153" s="21"/>
      <c r="F153" s="22"/>
      <c r="G153" s="22"/>
      <c r="H153" s="21"/>
      <c r="I153" s="21"/>
      <c r="J153" s="22"/>
      <c r="K153" s="22"/>
      <c r="L153" s="21"/>
      <c r="M153" s="21"/>
      <c r="N153" s="22"/>
      <c r="O153" s="21"/>
    </row>
    <row r="154" spans="1:15">
      <c r="A154" s="25" t="str">
        <f t="shared" si="4"/>
        <v/>
      </c>
      <c r="B154" s="21"/>
      <c r="C154" s="21"/>
      <c r="D154" s="21"/>
      <c r="E154" s="21"/>
      <c r="F154" s="22"/>
      <c r="G154" s="22"/>
      <c r="H154" s="21"/>
      <c r="I154" s="21"/>
      <c r="J154" s="22"/>
      <c r="K154" s="22"/>
      <c r="L154" s="21"/>
      <c r="M154" s="21"/>
      <c r="N154" s="22"/>
      <c r="O154" s="21"/>
    </row>
    <row r="155" spans="1:15">
      <c r="A155" s="25" t="str">
        <f t="shared" si="4"/>
        <v/>
      </c>
      <c r="B155" s="21"/>
      <c r="C155" s="21"/>
      <c r="D155" s="21"/>
      <c r="E155" s="21"/>
      <c r="F155" s="22"/>
      <c r="G155" s="22"/>
      <c r="H155" s="21"/>
      <c r="I155" s="21"/>
      <c r="J155" s="22"/>
      <c r="K155" s="22"/>
      <c r="L155" s="21"/>
      <c r="M155" s="21"/>
      <c r="N155" s="22"/>
      <c r="O155" s="21"/>
    </row>
    <row r="156" spans="1:15">
      <c r="A156" s="25" t="str">
        <f t="shared" si="4"/>
        <v/>
      </c>
      <c r="B156" s="21"/>
      <c r="C156" s="21"/>
      <c r="D156" s="21"/>
      <c r="E156" s="21"/>
      <c r="F156" s="22"/>
      <c r="G156" s="22"/>
      <c r="H156" s="21"/>
      <c r="I156" s="21"/>
      <c r="J156" s="22"/>
      <c r="K156" s="22"/>
      <c r="L156" s="21"/>
      <c r="M156" s="21"/>
      <c r="N156" s="22"/>
      <c r="O156" s="21"/>
    </row>
    <row r="157" spans="1:15">
      <c r="A157" s="25" t="str">
        <f t="shared" si="4"/>
        <v/>
      </c>
      <c r="B157" s="21"/>
      <c r="C157" s="21"/>
      <c r="D157" s="21"/>
      <c r="E157" s="21"/>
      <c r="F157" s="22"/>
      <c r="G157" s="22"/>
      <c r="H157" s="21"/>
      <c r="I157" s="21"/>
      <c r="J157" s="22"/>
      <c r="K157" s="22"/>
      <c r="L157" s="21"/>
      <c r="M157" s="21"/>
      <c r="N157" s="22"/>
      <c r="O157" s="21"/>
    </row>
    <row r="158" spans="1:15">
      <c r="A158" s="25" t="str">
        <f t="shared" si="4"/>
        <v/>
      </c>
      <c r="B158" s="21"/>
      <c r="C158" s="21"/>
      <c r="D158" s="21"/>
      <c r="E158" s="21"/>
      <c r="F158" s="22"/>
      <c r="G158" s="22"/>
      <c r="H158" s="21"/>
      <c r="I158" s="21"/>
      <c r="J158" s="22"/>
      <c r="K158" s="22"/>
      <c r="L158" s="21"/>
      <c r="M158" s="21"/>
      <c r="N158" s="22"/>
      <c r="O158" s="21"/>
    </row>
    <row r="159" spans="1:15">
      <c r="A159" s="25" t="str">
        <f t="shared" si="4"/>
        <v/>
      </c>
      <c r="B159" s="21"/>
      <c r="C159" s="21"/>
      <c r="D159" s="21"/>
      <c r="E159" s="21"/>
      <c r="F159" s="22"/>
      <c r="G159" s="22"/>
      <c r="H159" s="21"/>
      <c r="I159" s="21"/>
      <c r="J159" s="22"/>
      <c r="K159" s="22"/>
      <c r="L159" s="21"/>
      <c r="M159" s="21"/>
      <c r="N159" s="22"/>
      <c r="O159" s="21"/>
    </row>
    <row r="160" spans="1:15">
      <c r="A160" s="25" t="str">
        <f t="shared" si="4"/>
        <v/>
      </c>
      <c r="B160" s="21"/>
      <c r="C160" s="21"/>
      <c r="D160" s="21"/>
      <c r="E160" s="21"/>
      <c r="F160" s="22"/>
      <c r="G160" s="22"/>
      <c r="H160" s="21"/>
      <c r="I160" s="21"/>
      <c r="J160" s="22"/>
      <c r="K160" s="22"/>
      <c r="L160" s="21"/>
      <c r="M160" s="21"/>
      <c r="N160" s="22"/>
      <c r="O160" s="21"/>
    </row>
    <row r="161" spans="1:15">
      <c r="A161" s="25" t="str">
        <f t="shared" si="4"/>
        <v/>
      </c>
      <c r="B161" s="21"/>
      <c r="C161" s="21"/>
      <c r="D161" s="21"/>
      <c r="E161" s="21"/>
      <c r="F161" s="22"/>
      <c r="G161" s="22"/>
      <c r="H161" s="21"/>
      <c r="I161" s="21"/>
      <c r="J161" s="22"/>
      <c r="K161" s="22"/>
      <c r="L161" s="21"/>
      <c r="M161" s="21"/>
      <c r="N161" s="22"/>
      <c r="O161" s="21"/>
    </row>
    <row r="162" spans="1:15">
      <c r="A162" s="25" t="str">
        <f t="shared" si="4"/>
        <v/>
      </c>
      <c r="B162" s="21"/>
      <c r="C162" s="21"/>
      <c r="D162" s="21"/>
      <c r="E162" s="21"/>
      <c r="F162" s="22"/>
      <c r="G162" s="22"/>
      <c r="H162" s="21"/>
      <c r="I162" s="21"/>
      <c r="J162" s="22"/>
      <c r="K162" s="22"/>
      <c r="L162" s="21"/>
      <c r="M162" s="21"/>
      <c r="N162" s="22"/>
      <c r="O162" s="21"/>
    </row>
    <row r="163" spans="1:15">
      <c r="A163" s="25" t="str">
        <f t="shared" si="4"/>
        <v/>
      </c>
      <c r="B163" s="21"/>
      <c r="C163" s="21"/>
      <c r="D163" s="21"/>
      <c r="E163" s="21"/>
      <c r="F163" s="22"/>
      <c r="G163" s="22"/>
      <c r="H163" s="21"/>
      <c r="I163" s="21"/>
      <c r="J163" s="22"/>
      <c r="K163" s="22"/>
      <c r="L163" s="21"/>
      <c r="M163" s="21"/>
      <c r="N163" s="22"/>
      <c r="O163" s="21"/>
    </row>
    <row r="164" spans="1:15">
      <c r="A164" s="25" t="str">
        <f t="shared" si="4"/>
        <v/>
      </c>
      <c r="B164" s="21"/>
      <c r="C164" s="21"/>
      <c r="D164" s="21"/>
      <c r="E164" s="21"/>
      <c r="F164" s="22"/>
      <c r="G164" s="22"/>
      <c r="H164" s="21"/>
      <c r="I164" s="21"/>
      <c r="J164" s="22"/>
      <c r="K164" s="22"/>
      <c r="L164" s="21"/>
      <c r="M164" s="21"/>
      <c r="N164" s="22"/>
      <c r="O164" s="21"/>
    </row>
    <row r="165" spans="1:15">
      <c r="A165" s="25" t="str">
        <f t="shared" si="4"/>
        <v/>
      </c>
      <c r="B165" s="21"/>
      <c r="C165" s="21"/>
      <c r="D165" s="21"/>
      <c r="E165" s="21"/>
      <c r="F165" s="22"/>
      <c r="G165" s="22"/>
      <c r="H165" s="21"/>
      <c r="I165" s="21"/>
      <c r="J165" s="22"/>
      <c r="K165" s="22"/>
      <c r="L165" s="21"/>
      <c r="M165" s="21"/>
      <c r="N165" s="22"/>
      <c r="O165" s="21"/>
    </row>
    <row r="166" spans="1:15">
      <c r="A166" s="25" t="str">
        <f t="shared" si="4"/>
        <v/>
      </c>
      <c r="B166" s="21"/>
      <c r="C166" s="21"/>
      <c r="D166" s="21"/>
      <c r="E166" s="21"/>
      <c r="F166" s="22"/>
      <c r="G166" s="22"/>
      <c r="H166" s="21"/>
      <c r="I166" s="21"/>
      <c r="J166" s="22"/>
      <c r="K166" s="22"/>
      <c r="L166" s="21"/>
      <c r="M166" s="21"/>
      <c r="N166" s="22"/>
      <c r="O166" s="21"/>
    </row>
    <row r="167" spans="1:15">
      <c r="A167" s="25" t="str">
        <f t="shared" ref="A167:A198" si="5">IF(B167="","","DOC-"&amp;TEXT(ROW()-6,"000"))</f>
        <v/>
      </c>
      <c r="B167" s="21"/>
      <c r="C167" s="21"/>
      <c r="D167" s="21"/>
      <c r="E167" s="21"/>
      <c r="F167" s="22"/>
      <c r="G167" s="22"/>
      <c r="H167" s="21"/>
      <c r="I167" s="21"/>
      <c r="J167" s="22"/>
      <c r="K167" s="22"/>
      <c r="L167" s="21"/>
      <c r="M167" s="21"/>
      <c r="N167" s="22"/>
      <c r="O167" s="21"/>
    </row>
    <row r="168" spans="1:15">
      <c r="A168" s="25" t="str">
        <f t="shared" si="5"/>
        <v/>
      </c>
      <c r="B168" s="21"/>
      <c r="C168" s="21"/>
      <c r="D168" s="21"/>
      <c r="E168" s="21"/>
      <c r="F168" s="22"/>
      <c r="G168" s="22"/>
      <c r="H168" s="21"/>
      <c r="I168" s="21"/>
      <c r="J168" s="22"/>
      <c r="K168" s="22"/>
      <c r="L168" s="21"/>
      <c r="M168" s="21"/>
      <c r="N168" s="22"/>
      <c r="O168" s="21"/>
    </row>
    <row r="169" spans="1:15">
      <c r="A169" s="25" t="str">
        <f t="shared" si="5"/>
        <v/>
      </c>
      <c r="B169" s="21"/>
      <c r="C169" s="21"/>
      <c r="D169" s="21"/>
      <c r="E169" s="21"/>
      <c r="F169" s="22"/>
      <c r="G169" s="22"/>
      <c r="H169" s="21"/>
      <c r="I169" s="21"/>
      <c r="J169" s="22"/>
      <c r="K169" s="22"/>
      <c r="L169" s="21"/>
      <c r="M169" s="21"/>
      <c r="N169" s="22"/>
      <c r="O169" s="21"/>
    </row>
    <row r="170" spans="1:15">
      <c r="A170" s="25" t="str">
        <f t="shared" si="5"/>
        <v/>
      </c>
      <c r="B170" s="21"/>
      <c r="C170" s="21"/>
      <c r="D170" s="21"/>
      <c r="E170" s="21"/>
      <c r="F170" s="22"/>
      <c r="G170" s="22"/>
      <c r="H170" s="21"/>
      <c r="I170" s="21"/>
      <c r="J170" s="22"/>
      <c r="K170" s="22"/>
      <c r="L170" s="21"/>
      <c r="M170" s="21"/>
      <c r="N170" s="22"/>
      <c r="O170" s="21"/>
    </row>
    <row r="171" spans="1:15">
      <c r="A171" s="25" t="str">
        <f t="shared" si="5"/>
        <v/>
      </c>
      <c r="B171" s="21"/>
      <c r="C171" s="21"/>
      <c r="D171" s="21"/>
      <c r="E171" s="21"/>
      <c r="F171" s="22"/>
      <c r="G171" s="22"/>
      <c r="H171" s="21"/>
      <c r="I171" s="21"/>
      <c r="J171" s="22"/>
      <c r="K171" s="22"/>
      <c r="L171" s="21"/>
      <c r="M171" s="21"/>
      <c r="N171" s="22"/>
      <c r="O171" s="21"/>
    </row>
    <row r="172" spans="1:15">
      <c r="A172" s="25" t="str">
        <f t="shared" si="5"/>
        <v/>
      </c>
      <c r="B172" s="21"/>
      <c r="C172" s="21"/>
      <c r="D172" s="21"/>
      <c r="E172" s="21"/>
      <c r="F172" s="22"/>
      <c r="G172" s="22"/>
      <c r="H172" s="21"/>
      <c r="I172" s="21"/>
      <c r="J172" s="22"/>
      <c r="K172" s="22"/>
      <c r="L172" s="21"/>
      <c r="M172" s="21"/>
      <c r="N172" s="22"/>
      <c r="O172" s="21"/>
    </row>
    <row r="173" spans="1:15">
      <c r="A173" s="25" t="str">
        <f t="shared" si="5"/>
        <v/>
      </c>
      <c r="B173" s="21"/>
      <c r="C173" s="21"/>
      <c r="D173" s="21"/>
      <c r="E173" s="21"/>
      <c r="F173" s="22"/>
      <c r="G173" s="22"/>
      <c r="H173" s="21"/>
      <c r="I173" s="21"/>
      <c r="J173" s="22"/>
      <c r="K173" s="22"/>
      <c r="L173" s="21"/>
      <c r="M173" s="21"/>
      <c r="N173" s="22"/>
      <c r="O173" s="21"/>
    </row>
    <row r="174" spans="1:15">
      <c r="A174" s="25" t="str">
        <f t="shared" si="5"/>
        <v/>
      </c>
      <c r="B174" s="21"/>
      <c r="C174" s="21"/>
      <c r="D174" s="21"/>
      <c r="E174" s="21"/>
      <c r="F174" s="22"/>
      <c r="G174" s="22"/>
      <c r="H174" s="21"/>
      <c r="I174" s="21"/>
      <c r="J174" s="22"/>
      <c r="K174" s="22"/>
      <c r="L174" s="21"/>
      <c r="M174" s="21"/>
      <c r="N174" s="22"/>
      <c r="O174" s="21"/>
    </row>
    <row r="175" spans="1:15">
      <c r="A175" s="25" t="str">
        <f t="shared" si="5"/>
        <v/>
      </c>
      <c r="B175" s="21"/>
      <c r="C175" s="21"/>
      <c r="D175" s="21"/>
      <c r="E175" s="21"/>
      <c r="F175" s="22"/>
      <c r="G175" s="22"/>
      <c r="H175" s="21"/>
      <c r="I175" s="21"/>
      <c r="J175" s="22"/>
      <c r="K175" s="22"/>
      <c r="L175" s="21"/>
      <c r="M175" s="21"/>
      <c r="N175" s="22"/>
      <c r="O175" s="21"/>
    </row>
    <row r="176" spans="1:15">
      <c r="A176" s="25" t="str">
        <f t="shared" si="5"/>
        <v/>
      </c>
      <c r="B176" s="21"/>
      <c r="C176" s="21"/>
      <c r="D176" s="21"/>
      <c r="E176" s="21"/>
      <c r="F176" s="22"/>
      <c r="G176" s="22"/>
      <c r="H176" s="21"/>
      <c r="I176" s="21"/>
      <c r="J176" s="22"/>
      <c r="K176" s="22"/>
      <c r="L176" s="21"/>
      <c r="M176" s="21"/>
      <c r="N176" s="22"/>
      <c r="O176" s="21"/>
    </row>
    <row r="177" spans="1:15">
      <c r="A177" s="25" t="str">
        <f t="shared" si="5"/>
        <v/>
      </c>
      <c r="B177" s="21"/>
      <c r="C177" s="21"/>
      <c r="D177" s="21"/>
      <c r="E177" s="21"/>
      <c r="F177" s="22"/>
      <c r="G177" s="22"/>
      <c r="H177" s="21"/>
      <c r="I177" s="21"/>
      <c r="J177" s="22"/>
      <c r="K177" s="22"/>
      <c r="L177" s="21"/>
      <c r="M177" s="21"/>
      <c r="N177" s="22"/>
      <c r="O177" s="21"/>
    </row>
    <row r="178" spans="1:15">
      <c r="A178" s="25" t="str">
        <f t="shared" si="5"/>
        <v/>
      </c>
      <c r="B178" s="21"/>
      <c r="C178" s="21"/>
      <c r="D178" s="21"/>
      <c r="E178" s="21"/>
      <c r="F178" s="22"/>
      <c r="G178" s="22"/>
      <c r="H178" s="21"/>
      <c r="I178" s="21"/>
      <c r="J178" s="22"/>
      <c r="K178" s="22"/>
      <c r="L178" s="21"/>
      <c r="M178" s="21"/>
      <c r="N178" s="22"/>
      <c r="O178" s="21"/>
    </row>
    <row r="179" spans="1:15">
      <c r="A179" s="25" t="str">
        <f t="shared" si="5"/>
        <v/>
      </c>
      <c r="B179" s="21"/>
      <c r="C179" s="21"/>
      <c r="D179" s="21"/>
      <c r="E179" s="21"/>
      <c r="F179" s="22"/>
      <c r="G179" s="22"/>
      <c r="H179" s="21"/>
      <c r="I179" s="21"/>
      <c r="J179" s="22"/>
      <c r="K179" s="22"/>
      <c r="L179" s="21"/>
      <c r="M179" s="21"/>
      <c r="N179" s="22"/>
      <c r="O179" s="21"/>
    </row>
    <row r="180" spans="1:15">
      <c r="A180" s="25" t="str">
        <f t="shared" si="5"/>
        <v/>
      </c>
      <c r="B180" s="21"/>
      <c r="C180" s="21"/>
      <c r="D180" s="21"/>
      <c r="E180" s="21"/>
      <c r="F180" s="22"/>
      <c r="G180" s="22"/>
      <c r="H180" s="21"/>
      <c r="I180" s="21"/>
      <c r="J180" s="22"/>
      <c r="K180" s="22"/>
      <c r="L180" s="21"/>
      <c r="M180" s="21"/>
      <c r="N180" s="22"/>
      <c r="O180" s="21"/>
    </row>
    <row r="181" spans="1:15">
      <c r="A181" s="25" t="str">
        <f t="shared" si="5"/>
        <v/>
      </c>
      <c r="B181" s="21"/>
      <c r="C181" s="21"/>
      <c r="D181" s="21"/>
      <c r="E181" s="21"/>
      <c r="F181" s="22"/>
      <c r="G181" s="22"/>
      <c r="H181" s="21"/>
      <c r="I181" s="21"/>
      <c r="J181" s="22"/>
      <c r="K181" s="22"/>
      <c r="L181" s="21"/>
      <c r="M181" s="21"/>
      <c r="N181" s="22"/>
      <c r="O181" s="21"/>
    </row>
    <row r="182" spans="1:15">
      <c r="A182" s="25" t="str">
        <f t="shared" si="5"/>
        <v/>
      </c>
      <c r="B182" s="21"/>
      <c r="C182" s="21"/>
      <c r="D182" s="21"/>
      <c r="E182" s="21"/>
      <c r="F182" s="22"/>
      <c r="G182" s="22"/>
      <c r="H182" s="21"/>
      <c r="I182" s="21"/>
      <c r="J182" s="22"/>
      <c r="K182" s="22"/>
      <c r="L182" s="21"/>
      <c r="M182" s="21"/>
      <c r="N182" s="22"/>
      <c r="O182" s="21"/>
    </row>
    <row r="183" spans="1:15">
      <c r="A183" s="25" t="str">
        <f t="shared" si="5"/>
        <v/>
      </c>
      <c r="B183" s="21"/>
      <c r="C183" s="21"/>
      <c r="D183" s="21"/>
      <c r="E183" s="21"/>
      <c r="F183" s="22"/>
      <c r="G183" s="22"/>
      <c r="H183" s="21"/>
      <c r="I183" s="21"/>
      <c r="J183" s="22"/>
      <c r="K183" s="22"/>
      <c r="L183" s="21"/>
      <c r="M183" s="21"/>
      <c r="N183" s="22"/>
      <c r="O183" s="21"/>
    </row>
    <row r="184" spans="1:15">
      <c r="A184" s="25" t="str">
        <f t="shared" si="5"/>
        <v/>
      </c>
      <c r="B184" s="21"/>
      <c r="C184" s="21"/>
      <c r="D184" s="21"/>
      <c r="E184" s="21"/>
      <c r="F184" s="22"/>
      <c r="G184" s="22"/>
      <c r="H184" s="21"/>
      <c r="I184" s="21"/>
      <c r="J184" s="22"/>
      <c r="K184" s="22"/>
      <c r="L184" s="21"/>
      <c r="M184" s="21"/>
      <c r="N184" s="22"/>
      <c r="O184" s="21"/>
    </row>
    <row r="185" spans="1:15">
      <c r="A185" s="25" t="str">
        <f t="shared" si="5"/>
        <v/>
      </c>
      <c r="B185" s="21"/>
      <c r="C185" s="21"/>
      <c r="D185" s="21"/>
      <c r="E185" s="21"/>
      <c r="F185" s="22"/>
      <c r="G185" s="22"/>
      <c r="H185" s="21"/>
      <c r="I185" s="21"/>
      <c r="J185" s="22"/>
      <c r="K185" s="22"/>
      <c r="L185" s="21"/>
      <c r="M185" s="21"/>
      <c r="N185" s="22"/>
      <c r="O185" s="21"/>
    </row>
    <row r="186" spans="1:15">
      <c r="A186" s="25" t="str">
        <f t="shared" si="5"/>
        <v/>
      </c>
      <c r="B186" s="21"/>
      <c r="C186" s="21"/>
      <c r="D186" s="21"/>
      <c r="E186" s="21"/>
      <c r="F186" s="22"/>
      <c r="G186" s="22"/>
      <c r="H186" s="21"/>
      <c r="I186" s="21"/>
      <c r="J186" s="22"/>
      <c r="K186" s="22"/>
      <c r="L186" s="21"/>
      <c r="M186" s="21"/>
      <c r="N186" s="22"/>
      <c r="O186" s="21"/>
    </row>
    <row r="187" spans="1:15">
      <c r="A187" s="25" t="str">
        <f t="shared" si="5"/>
        <v/>
      </c>
      <c r="B187" s="21"/>
      <c r="C187" s="21"/>
      <c r="D187" s="21"/>
      <c r="E187" s="21"/>
      <c r="F187" s="22"/>
      <c r="G187" s="22"/>
      <c r="H187" s="21"/>
      <c r="I187" s="21"/>
      <c r="J187" s="22"/>
      <c r="K187" s="22"/>
      <c r="L187" s="21"/>
      <c r="M187" s="21"/>
      <c r="N187" s="22"/>
      <c r="O187" s="21"/>
    </row>
    <row r="188" spans="1:15">
      <c r="A188" s="25" t="str">
        <f t="shared" si="5"/>
        <v/>
      </c>
      <c r="B188" s="21"/>
      <c r="C188" s="21"/>
      <c r="D188" s="21"/>
      <c r="E188" s="21"/>
      <c r="F188" s="22"/>
      <c r="G188" s="22"/>
      <c r="H188" s="21"/>
      <c r="I188" s="21"/>
      <c r="J188" s="22"/>
      <c r="K188" s="22"/>
      <c r="L188" s="21"/>
      <c r="M188" s="21"/>
      <c r="N188" s="22"/>
      <c r="O188" s="21"/>
    </row>
    <row r="189" spans="1:15">
      <c r="A189" s="25" t="str">
        <f t="shared" si="5"/>
        <v/>
      </c>
      <c r="B189" s="21"/>
      <c r="C189" s="21"/>
      <c r="D189" s="21"/>
      <c r="E189" s="21"/>
      <c r="F189" s="22"/>
      <c r="G189" s="22"/>
      <c r="H189" s="21"/>
      <c r="I189" s="21"/>
      <c r="J189" s="22"/>
      <c r="K189" s="22"/>
      <c r="L189" s="21"/>
      <c r="M189" s="21"/>
      <c r="N189" s="22"/>
      <c r="O189" s="21"/>
    </row>
    <row r="190" spans="1:15">
      <c r="A190" s="25" t="str">
        <f t="shared" si="5"/>
        <v/>
      </c>
      <c r="B190" s="21"/>
      <c r="C190" s="21"/>
      <c r="D190" s="21"/>
      <c r="E190" s="21"/>
      <c r="F190" s="22"/>
      <c r="G190" s="22"/>
      <c r="H190" s="21"/>
      <c r="I190" s="21"/>
      <c r="J190" s="22"/>
      <c r="K190" s="22"/>
      <c r="L190" s="21"/>
      <c r="M190" s="21"/>
      <c r="N190" s="22"/>
      <c r="O190" s="21"/>
    </row>
    <row r="191" spans="1:15">
      <c r="A191" s="25" t="str">
        <f t="shared" si="5"/>
        <v/>
      </c>
      <c r="B191" s="21"/>
      <c r="C191" s="21"/>
      <c r="D191" s="21"/>
      <c r="E191" s="21"/>
      <c r="F191" s="22"/>
      <c r="G191" s="22"/>
      <c r="H191" s="21"/>
      <c r="I191" s="21"/>
      <c r="J191" s="22"/>
      <c r="K191" s="22"/>
      <c r="L191" s="21"/>
      <c r="M191" s="21"/>
      <c r="N191" s="22"/>
      <c r="O191" s="21"/>
    </row>
    <row r="192" spans="1:15">
      <c r="A192" s="25" t="str">
        <f t="shared" si="5"/>
        <v/>
      </c>
      <c r="B192" s="21"/>
      <c r="C192" s="21"/>
      <c r="D192" s="21"/>
      <c r="E192" s="21"/>
      <c r="F192" s="22"/>
      <c r="G192" s="22"/>
      <c r="H192" s="21"/>
      <c r="I192" s="21"/>
      <c r="J192" s="22"/>
      <c r="K192" s="22"/>
      <c r="L192" s="21"/>
      <c r="M192" s="21"/>
      <c r="N192" s="22"/>
      <c r="O192" s="21"/>
    </row>
    <row r="193" spans="1:15">
      <c r="A193" s="25" t="str">
        <f t="shared" si="5"/>
        <v/>
      </c>
      <c r="B193" s="21"/>
      <c r="C193" s="21"/>
      <c r="D193" s="21"/>
      <c r="E193" s="21"/>
      <c r="F193" s="22"/>
      <c r="G193" s="22"/>
      <c r="H193" s="21"/>
      <c r="I193" s="21"/>
      <c r="J193" s="22"/>
      <c r="K193" s="22"/>
      <c r="L193" s="21"/>
      <c r="M193" s="21"/>
      <c r="N193" s="22"/>
      <c r="O193" s="21"/>
    </row>
    <row r="194" spans="1:15">
      <c r="A194" s="25" t="str">
        <f t="shared" si="5"/>
        <v/>
      </c>
      <c r="B194" s="21"/>
      <c r="C194" s="21"/>
      <c r="D194" s="21"/>
      <c r="E194" s="21"/>
      <c r="F194" s="22"/>
      <c r="G194" s="22"/>
      <c r="H194" s="21"/>
      <c r="I194" s="21"/>
      <c r="J194" s="22"/>
      <c r="K194" s="22"/>
      <c r="L194" s="21"/>
      <c r="M194" s="21"/>
      <c r="N194" s="22"/>
      <c r="O194" s="21"/>
    </row>
    <row r="195" spans="1:15">
      <c r="A195" s="25" t="str">
        <f t="shared" si="5"/>
        <v/>
      </c>
      <c r="B195" s="21"/>
      <c r="C195" s="21"/>
      <c r="D195" s="21"/>
      <c r="E195" s="21"/>
      <c r="F195" s="22"/>
      <c r="G195" s="22"/>
      <c r="H195" s="21"/>
      <c r="I195" s="21"/>
      <c r="J195" s="22"/>
      <c r="K195" s="22"/>
      <c r="L195" s="21"/>
      <c r="M195" s="21"/>
      <c r="N195" s="22"/>
      <c r="O195" s="21"/>
    </row>
    <row r="196" spans="1:15">
      <c r="A196" s="25" t="str">
        <f t="shared" si="5"/>
        <v/>
      </c>
      <c r="B196" s="21"/>
      <c r="C196" s="21"/>
      <c r="D196" s="21"/>
      <c r="E196" s="21"/>
      <c r="F196" s="22"/>
      <c r="G196" s="22"/>
      <c r="H196" s="21"/>
      <c r="I196" s="21"/>
      <c r="J196" s="22"/>
      <c r="K196" s="22"/>
      <c r="L196" s="21"/>
      <c r="M196" s="21"/>
      <c r="N196" s="22"/>
      <c r="O196" s="21"/>
    </row>
    <row r="197" spans="1:15">
      <c r="A197" s="25" t="str">
        <f t="shared" si="5"/>
        <v/>
      </c>
      <c r="B197" s="21"/>
      <c r="C197" s="21"/>
      <c r="D197" s="21"/>
      <c r="E197" s="21"/>
      <c r="F197" s="22"/>
      <c r="G197" s="22"/>
      <c r="H197" s="21"/>
      <c r="I197" s="21"/>
      <c r="J197" s="22"/>
      <c r="K197" s="22"/>
      <c r="L197" s="21"/>
      <c r="M197" s="21"/>
      <c r="N197" s="22"/>
      <c r="O197" s="21"/>
    </row>
    <row r="198" spans="1:15">
      <c r="A198" s="25" t="str">
        <f t="shared" si="5"/>
        <v/>
      </c>
      <c r="B198" s="21"/>
      <c r="C198" s="21"/>
      <c r="D198" s="21"/>
      <c r="E198" s="21"/>
      <c r="F198" s="22"/>
      <c r="G198" s="22"/>
      <c r="H198" s="21"/>
      <c r="I198" s="21"/>
      <c r="J198" s="22"/>
      <c r="K198" s="22"/>
      <c r="L198" s="21"/>
      <c r="M198" s="21"/>
      <c r="N198" s="22"/>
      <c r="O198" s="21"/>
    </row>
    <row r="199" spans="1:15">
      <c r="A199" s="25" t="str">
        <f t="shared" ref="A199:A230" si="6">IF(B199="","","DOC-"&amp;TEXT(ROW()-6,"000"))</f>
        <v/>
      </c>
      <c r="B199" s="21"/>
      <c r="C199" s="21"/>
      <c r="D199" s="21"/>
      <c r="E199" s="21"/>
      <c r="F199" s="22"/>
      <c r="G199" s="22"/>
      <c r="H199" s="21"/>
      <c r="I199" s="21"/>
      <c r="J199" s="22"/>
      <c r="K199" s="22"/>
      <c r="L199" s="21"/>
      <c r="M199" s="21"/>
      <c r="N199" s="22"/>
      <c r="O199" s="21"/>
    </row>
    <row r="200" spans="1:15">
      <c r="A200" s="25" t="str">
        <f t="shared" si="6"/>
        <v/>
      </c>
      <c r="B200" s="21"/>
      <c r="C200" s="21"/>
      <c r="D200" s="21"/>
      <c r="E200" s="21"/>
      <c r="F200" s="22"/>
      <c r="G200" s="22"/>
      <c r="H200" s="21"/>
      <c r="I200" s="21"/>
      <c r="J200" s="22"/>
      <c r="K200" s="22"/>
      <c r="L200" s="21"/>
      <c r="M200" s="21"/>
      <c r="N200" s="22"/>
      <c r="O200" s="21"/>
    </row>
    <row r="201" spans="1:15">
      <c r="A201" s="25" t="str">
        <f t="shared" si="6"/>
        <v/>
      </c>
      <c r="B201" s="21"/>
      <c r="C201" s="21"/>
      <c r="D201" s="21"/>
      <c r="E201" s="21"/>
      <c r="F201" s="22"/>
      <c r="G201" s="22"/>
      <c r="H201" s="21"/>
      <c r="I201" s="21"/>
      <c r="J201" s="22"/>
      <c r="K201" s="22"/>
      <c r="L201" s="21"/>
      <c r="M201" s="21"/>
      <c r="N201" s="22"/>
      <c r="O201" s="21"/>
    </row>
    <row r="202" spans="1:15">
      <c r="A202" s="25" t="str">
        <f t="shared" si="6"/>
        <v/>
      </c>
      <c r="B202" s="21"/>
      <c r="C202" s="21"/>
      <c r="D202" s="21"/>
      <c r="E202" s="21"/>
      <c r="F202" s="22"/>
      <c r="G202" s="22"/>
      <c r="H202" s="21"/>
      <c r="I202" s="21"/>
      <c r="J202" s="22"/>
      <c r="K202" s="22"/>
      <c r="L202" s="21"/>
      <c r="M202" s="21"/>
      <c r="N202" s="22"/>
      <c r="O202" s="21"/>
    </row>
    <row r="203" spans="1:15">
      <c r="A203" s="25" t="str">
        <f t="shared" si="6"/>
        <v/>
      </c>
      <c r="B203" s="21"/>
      <c r="C203" s="21"/>
      <c r="D203" s="21"/>
      <c r="E203" s="21"/>
      <c r="F203" s="22"/>
      <c r="G203" s="22"/>
      <c r="H203" s="21"/>
      <c r="I203" s="21"/>
      <c r="J203" s="22"/>
      <c r="K203" s="22"/>
      <c r="L203" s="21"/>
      <c r="M203" s="21"/>
      <c r="N203" s="22"/>
      <c r="O203" s="21"/>
    </row>
    <row r="204" spans="1:15">
      <c r="A204" s="25" t="str">
        <f t="shared" si="6"/>
        <v/>
      </c>
      <c r="B204" s="21"/>
      <c r="C204" s="21"/>
      <c r="D204" s="21"/>
      <c r="E204" s="21"/>
      <c r="F204" s="22"/>
      <c r="G204" s="22"/>
      <c r="H204" s="21"/>
      <c r="I204" s="21"/>
      <c r="J204" s="22"/>
      <c r="K204" s="22"/>
      <c r="L204" s="21"/>
      <c r="M204" s="21"/>
      <c r="N204" s="22"/>
      <c r="O204" s="21"/>
    </row>
    <row r="205" spans="1:15">
      <c r="A205" s="25" t="str">
        <f t="shared" si="6"/>
        <v/>
      </c>
      <c r="B205" s="21"/>
      <c r="C205" s="21"/>
      <c r="D205" s="21"/>
      <c r="E205" s="21"/>
      <c r="F205" s="22"/>
      <c r="G205" s="22"/>
      <c r="H205" s="21"/>
      <c r="I205" s="21"/>
      <c r="J205" s="22"/>
      <c r="K205" s="22"/>
      <c r="L205" s="21"/>
      <c r="M205" s="21"/>
      <c r="N205" s="22"/>
      <c r="O205" s="21"/>
    </row>
    <row r="206" spans="1:15">
      <c r="A206" s="25" t="str">
        <f t="shared" si="6"/>
        <v/>
      </c>
      <c r="B206" s="21"/>
      <c r="C206" s="21"/>
      <c r="D206" s="21"/>
      <c r="E206" s="21"/>
      <c r="F206" s="22"/>
      <c r="G206" s="22"/>
      <c r="H206" s="21"/>
      <c r="I206" s="21"/>
      <c r="J206" s="22"/>
      <c r="K206" s="22"/>
      <c r="L206" s="21"/>
      <c r="M206" s="21"/>
      <c r="N206" s="22"/>
      <c r="O206" s="21"/>
    </row>
  </sheetData>
  <sheetProtection sheet="1" objects="1" scenarios="1" sort="0" autoFilter="0"/>
  <mergeCells count="2">
    <mergeCell ref="A1:O1"/>
    <mergeCell ref="A3:O4"/>
  </mergeCells>
  <conditionalFormatting sqref="L7:L206">
    <cfRule type="expression" dxfId="261" priority="1">
      <formula>L7="Complete"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D00-000000000000}">
          <x14:formula1>
            <xm:f>'01_Setup'!$B$19:$B$28</xm:f>
          </x14:formula1>
          <xm:sqref>B7:B206</xm:sqref>
        </x14:dataValidation>
        <x14:dataValidation type="list" xr:uid="{00000000-0002-0000-0D00-000001000000}">
          <x14:formula1>
            <xm:f>'99_Lists'!$Y$4:$Y$15</xm:f>
          </x14:formula1>
          <xm:sqref>D7:D206</xm:sqref>
        </x14:dataValidation>
        <x14:dataValidation type="list" xr:uid="{00000000-0002-0000-0D00-000002000000}">
          <x14:formula1>
            <xm:f>'99_Lists'!$E$4:$E$8</xm:f>
          </x14:formula1>
          <xm:sqref>L7:L206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3"/>
  <sheetViews>
    <sheetView workbookViewId="0"/>
  </sheetViews>
  <sheetFormatPr defaultRowHeight="14.25"/>
  <sheetData>
    <row r="1" spans="1:10" ht="27.95" customHeight="1">
      <c r="A1" s="18" t="s">
        <v>354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355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45">
      <c r="A6" s="6" t="s">
        <v>356</v>
      </c>
      <c r="B6" s="6" t="s">
        <v>75</v>
      </c>
      <c r="C6" s="6" t="s">
        <v>164</v>
      </c>
      <c r="D6" s="6" t="s">
        <v>357</v>
      </c>
      <c r="E6" s="6" t="s">
        <v>169</v>
      </c>
      <c r="F6" s="6" t="s">
        <v>358</v>
      </c>
      <c r="G6" s="6" t="s">
        <v>359</v>
      </c>
      <c r="H6" s="6" t="s">
        <v>182</v>
      </c>
      <c r="I6" s="6" t="s">
        <v>360</v>
      </c>
      <c r="J6" s="6" t="s">
        <v>361</v>
      </c>
    </row>
    <row r="7" spans="1:10">
      <c r="A7" s="21" t="s">
        <v>362</v>
      </c>
      <c r="B7" s="21" t="s">
        <v>90</v>
      </c>
      <c r="C7" s="21" t="s">
        <v>363</v>
      </c>
      <c r="D7" s="21" t="s">
        <v>364</v>
      </c>
      <c r="E7" s="21">
        <v>120</v>
      </c>
      <c r="F7" s="21" t="s">
        <v>365</v>
      </c>
      <c r="G7" s="21" t="s">
        <v>366</v>
      </c>
      <c r="H7" s="21" t="s">
        <v>367</v>
      </c>
      <c r="I7" s="22">
        <v>46237</v>
      </c>
      <c r="J7" s="21" t="s">
        <v>368</v>
      </c>
    </row>
    <row r="8" spans="1:10">
      <c r="A8" s="21" t="s">
        <v>369</v>
      </c>
      <c r="B8" s="21" t="s">
        <v>90</v>
      </c>
      <c r="C8" s="21" t="s">
        <v>370</v>
      </c>
      <c r="D8" s="21" t="s">
        <v>364</v>
      </c>
      <c r="E8" s="21">
        <v>12</v>
      </c>
      <c r="F8" s="21" t="s">
        <v>371</v>
      </c>
      <c r="G8" s="21" t="s">
        <v>372</v>
      </c>
      <c r="H8" s="21" t="s">
        <v>373</v>
      </c>
      <c r="I8" s="22">
        <v>46237</v>
      </c>
      <c r="J8" s="21" t="s">
        <v>374</v>
      </c>
    </row>
    <row r="9" spans="1:10">
      <c r="A9" s="21" t="s">
        <v>375</v>
      </c>
      <c r="B9" s="21" t="s">
        <v>90</v>
      </c>
      <c r="C9" s="21" t="s">
        <v>376</v>
      </c>
      <c r="D9" s="21" t="s">
        <v>364</v>
      </c>
      <c r="E9" s="21">
        <v>60</v>
      </c>
      <c r="F9" s="21" t="s">
        <v>377</v>
      </c>
      <c r="G9" s="21" t="s">
        <v>378</v>
      </c>
      <c r="H9" s="21" t="s">
        <v>379</v>
      </c>
      <c r="I9" s="22">
        <v>46237</v>
      </c>
      <c r="J9" s="21" t="s">
        <v>380</v>
      </c>
    </row>
    <row r="10" spans="1:10">
      <c r="A10" s="21" t="s">
        <v>381</v>
      </c>
      <c r="B10" s="21" t="s">
        <v>90</v>
      </c>
      <c r="C10" s="21" t="s">
        <v>382</v>
      </c>
      <c r="D10" s="21" t="s">
        <v>364</v>
      </c>
      <c r="E10" s="21"/>
      <c r="F10" s="21" t="s">
        <v>383</v>
      </c>
      <c r="G10" s="21" t="s">
        <v>384</v>
      </c>
      <c r="H10" s="21" t="s">
        <v>385</v>
      </c>
      <c r="I10" s="22">
        <v>46237</v>
      </c>
      <c r="J10" s="21" t="s">
        <v>386</v>
      </c>
    </row>
    <row r="11" spans="1:10">
      <c r="A11" s="21" t="s">
        <v>387</v>
      </c>
      <c r="B11" s="21" t="s">
        <v>388</v>
      </c>
      <c r="C11" s="21" t="s">
        <v>363</v>
      </c>
      <c r="D11" s="21" t="s">
        <v>364</v>
      </c>
      <c r="E11" s="21">
        <v>120</v>
      </c>
      <c r="F11" s="21" t="s">
        <v>365</v>
      </c>
      <c r="G11" s="21" t="s">
        <v>389</v>
      </c>
      <c r="H11" s="21" t="s">
        <v>367</v>
      </c>
      <c r="I11" s="22">
        <v>46237</v>
      </c>
      <c r="J11" s="21" t="s">
        <v>390</v>
      </c>
    </row>
    <row r="12" spans="1:10">
      <c r="A12" s="21" t="s">
        <v>391</v>
      </c>
      <c r="B12" s="21" t="s">
        <v>388</v>
      </c>
      <c r="C12" s="21" t="s">
        <v>370</v>
      </c>
      <c r="D12" s="21" t="s">
        <v>364</v>
      </c>
      <c r="E12" s="21">
        <v>12</v>
      </c>
      <c r="F12" s="21" t="s">
        <v>371</v>
      </c>
      <c r="G12" s="21" t="s">
        <v>392</v>
      </c>
      <c r="H12" s="21" t="s">
        <v>373</v>
      </c>
      <c r="I12" s="22">
        <v>46237</v>
      </c>
      <c r="J12" s="21" t="s">
        <v>393</v>
      </c>
    </row>
    <row r="13" spans="1:10">
      <c r="A13" s="21" t="s">
        <v>394</v>
      </c>
      <c r="B13" s="21" t="s">
        <v>388</v>
      </c>
      <c r="C13" s="21" t="s">
        <v>376</v>
      </c>
      <c r="D13" s="21" t="s">
        <v>364</v>
      </c>
      <c r="E13" s="21">
        <v>60</v>
      </c>
      <c r="F13" s="21" t="s">
        <v>377</v>
      </c>
      <c r="G13" s="21" t="s">
        <v>395</v>
      </c>
      <c r="H13" s="21" t="s">
        <v>396</v>
      </c>
      <c r="I13" s="22">
        <v>46237</v>
      </c>
      <c r="J13" s="21" t="s">
        <v>397</v>
      </c>
    </row>
    <row r="14" spans="1:10">
      <c r="A14" s="21" t="s">
        <v>398</v>
      </c>
      <c r="B14" s="21" t="s">
        <v>388</v>
      </c>
      <c r="C14" s="21" t="s">
        <v>382</v>
      </c>
      <c r="D14" s="21" t="s">
        <v>364</v>
      </c>
      <c r="E14" s="21"/>
      <c r="F14" s="21" t="s">
        <v>399</v>
      </c>
      <c r="G14" s="21" t="s">
        <v>400</v>
      </c>
      <c r="H14" s="21" t="s">
        <v>401</v>
      </c>
      <c r="I14" s="22">
        <v>46237</v>
      </c>
      <c r="J14" s="21" t="s">
        <v>402</v>
      </c>
    </row>
    <row r="15" spans="1:10">
      <c r="A15" s="21" t="s">
        <v>403</v>
      </c>
      <c r="B15" s="21" t="s">
        <v>404</v>
      </c>
      <c r="C15" s="21" t="s">
        <v>363</v>
      </c>
      <c r="D15" s="21" t="s">
        <v>364</v>
      </c>
      <c r="E15" s="21">
        <v>120</v>
      </c>
      <c r="F15" s="21" t="s">
        <v>405</v>
      </c>
      <c r="G15" s="21" t="s">
        <v>406</v>
      </c>
      <c r="H15" s="21" t="s">
        <v>407</v>
      </c>
      <c r="I15" s="22">
        <v>46237</v>
      </c>
      <c r="J15" s="21" t="s">
        <v>408</v>
      </c>
    </row>
    <row r="16" spans="1:10">
      <c r="A16" s="21" t="s">
        <v>409</v>
      </c>
      <c r="B16" s="21" t="s">
        <v>404</v>
      </c>
      <c r="C16" s="21" t="s">
        <v>370</v>
      </c>
      <c r="D16" s="21" t="s">
        <v>364</v>
      </c>
      <c r="E16" s="21">
        <v>12</v>
      </c>
      <c r="F16" s="21" t="s">
        <v>371</v>
      </c>
      <c r="G16" s="21" t="s">
        <v>410</v>
      </c>
      <c r="H16" s="21" t="s">
        <v>411</v>
      </c>
      <c r="I16" s="22">
        <v>46237</v>
      </c>
      <c r="J16" s="21" t="s">
        <v>412</v>
      </c>
    </row>
    <row r="17" spans="1:10">
      <c r="A17" s="21" t="s">
        <v>413</v>
      </c>
      <c r="B17" s="21" t="s">
        <v>404</v>
      </c>
      <c r="C17" s="21" t="s">
        <v>414</v>
      </c>
      <c r="D17" s="21" t="s">
        <v>364</v>
      </c>
      <c r="E17" s="21">
        <v>60</v>
      </c>
      <c r="F17" s="21" t="s">
        <v>377</v>
      </c>
      <c r="G17" s="21" t="s">
        <v>415</v>
      </c>
      <c r="H17" s="21" t="s">
        <v>416</v>
      </c>
      <c r="I17" s="22">
        <v>46237</v>
      </c>
      <c r="J17" s="21" t="s">
        <v>417</v>
      </c>
    </row>
    <row r="18" spans="1:10">
      <c r="A18" s="21" t="s">
        <v>418</v>
      </c>
      <c r="B18" s="21" t="s">
        <v>404</v>
      </c>
      <c r="C18" s="21" t="s">
        <v>419</v>
      </c>
      <c r="D18" s="21" t="s">
        <v>364</v>
      </c>
      <c r="E18" s="21"/>
      <c r="F18" s="21" t="s">
        <v>420</v>
      </c>
      <c r="G18" s="21" t="s">
        <v>421</v>
      </c>
      <c r="H18" s="21" t="s">
        <v>422</v>
      </c>
      <c r="I18" s="22">
        <v>46237</v>
      </c>
      <c r="J18" s="21" t="s">
        <v>423</v>
      </c>
    </row>
    <row r="19" spans="1:10">
      <c r="A19" s="21" t="s">
        <v>424</v>
      </c>
      <c r="B19" s="21" t="s">
        <v>404</v>
      </c>
      <c r="C19" s="21" t="s">
        <v>425</v>
      </c>
      <c r="D19" s="21" t="s">
        <v>364</v>
      </c>
      <c r="E19" s="21"/>
      <c r="F19" s="21" t="s">
        <v>426</v>
      </c>
      <c r="G19" s="21" t="s">
        <v>427</v>
      </c>
      <c r="H19" s="21" t="s">
        <v>428</v>
      </c>
      <c r="I19" s="22">
        <v>46237</v>
      </c>
      <c r="J19" s="21" t="s">
        <v>429</v>
      </c>
    </row>
    <row r="20" spans="1:10">
      <c r="A20" s="21" t="s">
        <v>430</v>
      </c>
      <c r="B20" s="21" t="s">
        <v>431</v>
      </c>
      <c r="C20" s="21" t="s">
        <v>363</v>
      </c>
      <c r="D20" s="21" t="s">
        <v>364</v>
      </c>
      <c r="E20" s="21">
        <v>120</v>
      </c>
      <c r="F20" s="21" t="s">
        <v>365</v>
      </c>
      <c r="G20" s="21" t="s">
        <v>432</v>
      </c>
      <c r="H20" s="21" t="s">
        <v>433</v>
      </c>
      <c r="I20" s="22">
        <v>46237</v>
      </c>
      <c r="J20" s="21" t="s">
        <v>434</v>
      </c>
    </row>
    <row r="21" spans="1:10">
      <c r="A21" s="21" t="s">
        <v>435</v>
      </c>
      <c r="B21" s="21" t="s">
        <v>431</v>
      </c>
      <c r="C21" s="21" t="s">
        <v>370</v>
      </c>
      <c r="D21" s="21" t="s">
        <v>364</v>
      </c>
      <c r="E21" s="21">
        <v>12</v>
      </c>
      <c r="F21" s="21" t="s">
        <v>371</v>
      </c>
      <c r="G21" s="21" t="s">
        <v>436</v>
      </c>
      <c r="H21" s="21" t="s">
        <v>437</v>
      </c>
      <c r="I21" s="22">
        <v>46237</v>
      </c>
      <c r="J21" s="21" t="s">
        <v>438</v>
      </c>
    </row>
    <row r="22" spans="1:10">
      <c r="A22" s="21" t="s">
        <v>439</v>
      </c>
      <c r="B22" s="21" t="s">
        <v>431</v>
      </c>
      <c r="C22" s="21" t="s">
        <v>414</v>
      </c>
      <c r="D22" s="21" t="s">
        <v>364</v>
      </c>
      <c r="E22" s="21">
        <v>60</v>
      </c>
      <c r="F22" s="21" t="s">
        <v>440</v>
      </c>
      <c r="G22" s="21" t="s">
        <v>441</v>
      </c>
      <c r="H22" s="21" t="s">
        <v>442</v>
      </c>
      <c r="I22" s="22">
        <v>46237</v>
      </c>
      <c r="J22" s="21" t="s">
        <v>443</v>
      </c>
    </row>
    <row r="23" spans="1:10">
      <c r="A23" s="21" t="s">
        <v>444</v>
      </c>
      <c r="B23" s="21" t="s">
        <v>431</v>
      </c>
      <c r="C23" s="21" t="s">
        <v>445</v>
      </c>
      <c r="D23" s="21" t="s">
        <v>446</v>
      </c>
      <c r="E23" s="21"/>
      <c r="F23" s="21" t="s">
        <v>447</v>
      </c>
      <c r="G23" s="21" t="s">
        <v>448</v>
      </c>
      <c r="H23" s="21" t="s">
        <v>437</v>
      </c>
      <c r="I23" s="22">
        <v>46237</v>
      </c>
      <c r="J23" s="21" t="s">
        <v>449</v>
      </c>
    </row>
  </sheetData>
  <sheetProtection sheet="1" objects="1" scenarios="1" sort="0" autoFilter="0"/>
  <mergeCells count="2">
    <mergeCell ref="A1:J1"/>
    <mergeCell ref="A3:J4"/>
  </mergeCell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5"/>
  <sheetViews>
    <sheetView workbookViewId="0"/>
  </sheetViews>
  <sheetFormatPr defaultRowHeight="14.25"/>
  <sheetData>
    <row r="1" spans="1:11" ht="27.95" customHeight="1">
      <c r="A1" s="18" t="s">
        <v>450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451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60">
      <c r="A6" s="6" t="s">
        <v>452</v>
      </c>
      <c r="B6" s="6" t="s">
        <v>212</v>
      </c>
      <c r="C6" s="6" t="s">
        <v>213</v>
      </c>
      <c r="D6" s="6" t="s">
        <v>453</v>
      </c>
      <c r="E6" s="6" t="s">
        <v>247</v>
      </c>
      <c r="F6" s="6" t="s">
        <v>54</v>
      </c>
      <c r="G6" s="6" t="s">
        <v>454</v>
      </c>
      <c r="H6" s="6" t="s">
        <v>455</v>
      </c>
      <c r="I6" s="6" t="s">
        <v>456</v>
      </c>
      <c r="J6" s="6" t="s">
        <v>457</v>
      </c>
      <c r="K6" s="6" t="s">
        <v>458</v>
      </c>
    </row>
    <row r="7" spans="1:11">
      <c r="A7" s="21" t="s">
        <v>459</v>
      </c>
      <c r="B7" s="21" t="s">
        <v>284</v>
      </c>
      <c r="C7" s="21" t="s">
        <v>460</v>
      </c>
      <c r="D7" s="21">
        <v>30</v>
      </c>
      <c r="E7" s="21">
        <v>12</v>
      </c>
      <c r="F7" s="21" t="s">
        <v>65</v>
      </c>
      <c r="G7" s="24">
        <v>0.15</v>
      </c>
      <c r="H7" s="21" t="s">
        <v>461</v>
      </c>
      <c r="I7" s="21" t="s">
        <v>462</v>
      </c>
      <c r="J7" s="21" t="s">
        <v>463</v>
      </c>
      <c r="K7" s="21" t="s">
        <v>464</v>
      </c>
    </row>
    <row r="8" spans="1:11">
      <c r="A8" s="21" t="s">
        <v>465</v>
      </c>
      <c r="B8" s="21" t="s">
        <v>284</v>
      </c>
      <c r="C8" s="21" t="s">
        <v>466</v>
      </c>
      <c r="D8" s="21">
        <v>20</v>
      </c>
      <c r="E8" s="21">
        <v>12</v>
      </c>
      <c r="F8" s="21" t="s">
        <v>65</v>
      </c>
      <c r="G8" s="24">
        <v>0.15</v>
      </c>
      <c r="H8" s="21" t="s">
        <v>461</v>
      </c>
      <c r="I8" s="21" t="s">
        <v>462</v>
      </c>
      <c r="J8" s="21" t="s">
        <v>467</v>
      </c>
      <c r="K8" s="21" t="s">
        <v>468</v>
      </c>
    </row>
    <row r="9" spans="1:11">
      <c r="A9" s="21" t="s">
        <v>469</v>
      </c>
      <c r="B9" s="21" t="s">
        <v>284</v>
      </c>
      <c r="C9" s="21" t="s">
        <v>470</v>
      </c>
      <c r="D9" s="21">
        <v>50</v>
      </c>
      <c r="E9" s="21">
        <v>24</v>
      </c>
      <c r="F9" s="21" t="s">
        <v>65</v>
      </c>
      <c r="G9" s="24">
        <v>0.15</v>
      </c>
      <c r="H9" s="21" t="s">
        <v>461</v>
      </c>
      <c r="I9" s="21" t="s">
        <v>462</v>
      </c>
      <c r="J9" s="21" t="s">
        <v>471</v>
      </c>
      <c r="K9" s="21" t="s">
        <v>472</v>
      </c>
    </row>
    <row r="10" spans="1:11">
      <c r="A10" s="21" t="s">
        <v>473</v>
      </c>
      <c r="B10" s="21" t="s">
        <v>285</v>
      </c>
      <c r="C10" s="21" t="s">
        <v>474</v>
      </c>
      <c r="D10" s="21">
        <v>20</v>
      </c>
      <c r="E10" s="21">
        <v>12</v>
      </c>
      <c r="F10" s="21" t="s">
        <v>61</v>
      </c>
      <c r="G10" s="24">
        <v>0.1</v>
      </c>
      <c r="H10" s="21" t="s">
        <v>461</v>
      </c>
      <c r="I10" s="21" t="s">
        <v>462</v>
      </c>
      <c r="J10" s="21" t="s">
        <v>475</v>
      </c>
      <c r="K10" s="21" t="s">
        <v>476</v>
      </c>
    </row>
    <row r="11" spans="1:11">
      <c r="A11" s="21" t="s">
        <v>477</v>
      </c>
      <c r="B11" s="21" t="s">
        <v>285</v>
      </c>
      <c r="C11" s="21" t="s">
        <v>478</v>
      </c>
      <c r="D11" s="21">
        <v>25</v>
      </c>
      <c r="E11" s="21">
        <v>24</v>
      </c>
      <c r="F11" s="21" t="s">
        <v>61</v>
      </c>
      <c r="G11" s="24">
        <v>0.15</v>
      </c>
      <c r="H11" s="21" t="s">
        <v>461</v>
      </c>
      <c r="I11" s="21" t="s">
        <v>462</v>
      </c>
      <c r="J11" s="21" t="s">
        <v>479</v>
      </c>
      <c r="K11" s="21" t="s">
        <v>480</v>
      </c>
    </row>
    <row r="12" spans="1:11">
      <c r="A12" s="21" t="s">
        <v>481</v>
      </c>
      <c r="B12" s="21" t="s">
        <v>285</v>
      </c>
      <c r="C12" s="21" t="s">
        <v>482</v>
      </c>
      <c r="D12" s="21">
        <v>7</v>
      </c>
      <c r="E12" s="21">
        <v>12</v>
      </c>
      <c r="F12" s="21" t="s">
        <v>59</v>
      </c>
      <c r="G12" s="24">
        <v>0.1</v>
      </c>
      <c r="H12" s="21" t="s">
        <v>461</v>
      </c>
      <c r="I12" s="21" t="s">
        <v>462</v>
      </c>
      <c r="J12" s="21" t="s">
        <v>483</v>
      </c>
      <c r="K12" s="21" t="s">
        <v>476</v>
      </c>
    </row>
    <row r="13" spans="1:11">
      <c r="A13" s="21" t="s">
        <v>484</v>
      </c>
      <c r="B13" s="21" t="s">
        <v>286</v>
      </c>
      <c r="C13" s="21" t="s">
        <v>485</v>
      </c>
      <c r="D13" s="21">
        <v>25</v>
      </c>
      <c r="E13" s="21">
        <v>24</v>
      </c>
      <c r="F13" s="21" t="s">
        <v>61</v>
      </c>
      <c r="G13" s="24">
        <v>0.15</v>
      </c>
      <c r="H13" s="21" t="s">
        <v>461</v>
      </c>
      <c r="I13" s="21" t="s">
        <v>462</v>
      </c>
      <c r="J13" s="21" t="s">
        <v>486</v>
      </c>
      <c r="K13" s="21" t="s">
        <v>480</v>
      </c>
    </row>
    <row r="14" spans="1:11">
      <c r="A14" s="21" t="s">
        <v>487</v>
      </c>
      <c r="B14" s="21" t="s">
        <v>286</v>
      </c>
      <c r="C14" s="21" t="s">
        <v>488</v>
      </c>
      <c r="D14" s="21">
        <v>20</v>
      </c>
      <c r="E14" s="21">
        <v>12</v>
      </c>
      <c r="F14" s="21" t="s">
        <v>61</v>
      </c>
      <c r="G14" s="24">
        <v>0.15</v>
      </c>
      <c r="H14" s="21" t="s">
        <v>461</v>
      </c>
      <c r="I14" s="21" t="s">
        <v>462</v>
      </c>
      <c r="J14" s="21" t="s">
        <v>489</v>
      </c>
      <c r="K14" s="21" t="s">
        <v>480</v>
      </c>
    </row>
    <row r="15" spans="1:11">
      <c r="A15" s="21" t="s">
        <v>490</v>
      </c>
      <c r="B15" s="21" t="s">
        <v>286</v>
      </c>
      <c r="C15" s="21" t="s">
        <v>491</v>
      </c>
      <c r="D15" s="21">
        <v>20</v>
      </c>
      <c r="E15" s="21">
        <v>12</v>
      </c>
      <c r="F15" s="21" t="s">
        <v>61</v>
      </c>
      <c r="G15" s="24">
        <v>0.1</v>
      </c>
      <c r="H15" s="21" t="s">
        <v>461</v>
      </c>
      <c r="I15" s="21" t="s">
        <v>462</v>
      </c>
      <c r="J15" s="21" t="s">
        <v>492</v>
      </c>
      <c r="K15" s="21" t="s">
        <v>476</v>
      </c>
    </row>
    <row r="16" spans="1:11">
      <c r="A16" s="21" t="s">
        <v>493</v>
      </c>
      <c r="B16" s="21" t="s">
        <v>287</v>
      </c>
      <c r="C16" s="21" t="s">
        <v>494</v>
      </c>
      <c r="D16" s="21">
        <v>20</v>
      </c>
      <c r="E16" s="21">
        <v>6</v>
      </c>
      <c r="F16" s="21" t="s">
        <v>61</v>
      </c>
      <c r="G16" s="24">
        <v>0.15</v>
      </c>
      <c r="H16" s="21" t="s">
        <v>461</v>
      </c>
      <c r="I16" s="21" t="s">
        <v>462</v>
      </c>
      <c r="J16" s="21" t="s">
        <v>495</v>
      </c>
      <c r="K16" s="21" t="s">
        <v>496</v>
      </c>
    </row>
    <row r="17" spans="1:11">
      <c r="A17" s="21" t="s">
        <v>497</v>
      </c>
      <c r="B17" s="21" t="s">
        <v>288</v>
      </c>
      <c r="C17" s="21" t="s">
        <v>498</v>
      </c>
      <c r="D17" s="21">
        <v>15</v>
      </c>
      <c r="E17" s="21">
        <v>12</v>
      </c>
      <c r="F17" s="21" t="s">
        <v>63</v>
      </c>
      <c r="G17" s="24">
        <v>0.15</v>
      </c>
      <c r="H17" s="21" t="s">
        <v>461</v>
      </c>
      <c r="I17" s="21" t="s">
        <v>462</v>
      </c>
      <c r="J17" s="21" t="s">
        <v>499</v>
      </c>
      <c r="K17" s="21" t="s">
        <v>500</v>
      </c>
    </row>
    <row r="18" spans="1:11">
      <c r="A18" s="21" t="s">
        <v>501</v>
      </c>
      <c r="B18" s="21" t="s">
        <v>288</v>
      </c>
      <c r="C18" s="21" t="s">
        <v>502</v>
      </c>
      <c r="D18" s="21">
        <v>15</v>
      </c>
      <c r="E18" s="21">
        <v>12</v>
      </c>
      <c r="F18" s="21" t="s">
        <v>63</v>
      </c>
      <c r="G18" s="24">
        <v>0.15</v>
      </c>
      <c r="H18" s="21" t="s">
        <v>461</v>
      </c>
      <c r="I18" s="21" t="s">
        <v>462</v>
      </c>
      <c r="J18" s="21" t="s">
        <v>503</v>
      </c>
      <c r="K18" s="21" t="s">
        <v>191</v>
      </c>
    </row>
    <row r="19" spans="1:11">
      <c r="A19" s="21" t="s">
        <v>504</v>
      </c>
      <c r="B19" s="21" t="s">
        <v>288</v>
      </c>
      <c r="C19" s="21" t="s">
        <v>505</v>
      </c>
      <c r="D19" s="21">
        <v>25</v>
      </c>
      <c r="E19" s="21">
        <v>24</v>
      </c>
      <c r="F19" s="21" t="s">
        <v>63</v>
      </c>
      <c r="G19" s="24">
        <v>0.1</v>
      </c>
      <c r="H19" s="21" t="s">
        <v>461</v>
      </c>
      <c r="I19" s="21" t="s">
        <v>462</v>
      </c>
      <c r="J19" s="21" t="s">
        <v>506</v>
      </c>
      <c r="K19" s="21" t="s">
        <v>476</v>
      </c>
    </row>
    <row r="20" spans="1:11">
      <c r="A20" s="21" t="s">
        <v>507</v>
      </c>
      <c r="B20" s="21" t="s">
        <v>288</v>
      </c>
      <c r="C20" s="21" t="s">
        <v>508</v>
      </c>
      <c r="D20" s="21">
        <v>20</v>
      </c>
      <c r="E20" s="21">
        <v>12</v>
      </c>
      <c r="F20" s="21" t="s">
        <v>63</v>
      </c>
      <c r="G20" s="24">
        <v>0.15</v>
      </c>
      <c r="H20" s="21" t="s">
        <v>461</v>
      </c>
      <c r="I20" s="21" t="s">
        <v>462</v>
      </c>
      <c r="J20" s="21" t="s">
        <v>509</v>
      </c>
      <c r="K20" s="21" t="s">
        <v>191</v>
      </c>
    </row>
    <row r="21" spans="1:11">
      <c r="A21" s="21" t="s">
        <v>510</v>
      </c>
      <c r="B21" s="21" t="s">
        <v>289</v>
      </c>
      <c r="C21" s="21" t="s">
        <v>511</v>
      </c>
      <c r="D21" s="21">
        <v>25</v>
      </c>
      <c r="E21" s="21">
        <v>60</v>
      </c>
      <c r="F21" s="21" t="s">
        <v>63</v>
      </c>
      <c r="G21" s="24">
        <v>0.15</v>
      </c>
      <c r="H21" s="21" t="s">
        <v>461</v>
      </c>
      <c r="I21" s="21" t="s">
        <v>462</v>
      </c>
      <c r="J21" s="21" t="s">
        <v>512</v>
      </c>
      <c r="K21" s="21" t="s">
        <v>376</v>
      </c>
    </row>
    <row r="22" spans="1:11">
      <c r="A22" s="21" t="s">
        <v>513</v>
      </c>
      <c r="B22" s="21" t="s">
        <v>289</v>
      </c>
      <c r="C22" s="21" t="s">
        <v>514</v>
      </c>
      <c r="D22" s="21">
        <v>30</v>
      </c>
      <c r="E22" s="21">
        <v>60</v>
      </c>
      <c r="F22" s="21" t="s">
        <v>63</v>
      </c>
      <c r="G22" s="24">
        <v>0.15</v>
      </c>
      <c r="H22" s="21" t="s">
        <v>461</v>
      </c>
      <c r="I22" s="21" t="s">
        <v>462</v>
      </c>
      <c r="J22" s="21" t="s">
        <v>515</v>
      </c>
      <c r="K22" s="21" t="s">
        <v>376</v>
      </c>
    </row>
    <row r="23" spans="1:11">
      <c r="A23" s="21" t="s">
        <v>516</v>
      </c>
      <c r="B23" s="21" t="s">
        <v>290</v>
      </c>
      <c r="C23" s="21" t="s">
        <v>517</v>
      </c>
      <c r="D23" s="21">
        <v>15</v>
      </c>
      <c r="E23" s="21">
        <v>12</v>
      </c>
      <c r="F23" s="21" t="s">
        <v>65</v>
      </c>
      <c r="G23" s="24">
        <v>0.15</v>
      </c>
      <c r="H23" s="21" t="s">
        <v>461</v>
      </c>
      <c r="I23" s="21" t="s">
        <v>462</v>
      </c>
      <c r="J23" s="21" t="s">
        <v>518</v>
      </c>
      <c r="K23" s="21" t="s">
        <v>476</v>
      </c>
    </row>
    <row r="24" spans="1:11">
      <c r="A24" s="21" t="s">
        <v>519</v>
      </c>
      <c r="B24" s="21" t="s">
        <v>291</v>
      </c>
      <c r="C24" s="21" t="s">
        <v>520</v>
      </c>
      <c r="D24" s="21">
        <v>20</v>
      </c>
      <c r="E24" s="21">
        <v>12</v>
      </c>
      <c r="F24" s="21" t="s">
        <v>65</v>
      </c>
      <c r="G24" s="24">
        <v>0.15</v>
      </c>
      <c r="H24" s="21" t="s">
        <v>461</v>
      </c>
      <c r="I24" s="21" t="s">
        <v>462</v>
      </c>
      <c r="J24" s="21" t="s">
        <v>521</v>
      </c>
      <c r="K24" s="21" t="s">
        <v>476</v>
      </c>
    </row>
    <row r="25" spans="1:11">
      <c r="A25" s="21" t="s">
        <v>522</v>
      </c>
      <c r="B25" s="21" t="s">
        <v>292</v>
      </c>
      <c r="C25" s="21" t="s">
        <v>523</v>
      </c>
      <c r="D25" s="21">
        <v>7</v>
      </c>
      <c r="E25" s="21">
        <v>12</v>
      </c>
      <c r="F25" s="21" t="s">
        <v>59</v>
      </c>
      <c r="G25" s="24">
        <v>0.1</v>
      </c>
      <c r="H25" s="21" t="s">
        <v>461</v>
      </c>
      <c r="I25" s="21" t="s">
        <v>462</v>
      </c>
      <c r="J25" s="21" t="s">
        <v>524</v>
      </c>
      <c r="K25" s="21" t="s">
        <v>476</v>
      </c>
    </row>
    <row r="26" spans="1:11">
      <c r="A26" s="21" t="s">
        <v>525</v>
      </c>
      <c r="B26" s="21" t="s">
        <v>292</v>
      </c>
      <c r="C26" s="21" t="s">
        <v>526</v>
      </c>
      <c r="D26" s="21">
        <v>15</v>
      </c>
      <c r="E26" s="21">
        <v>12</v>
      </c>
      <c r="F26" s="21" t="s">
        <v>59</v>
      </c>
      <c r="G26" s="24">
        <v>0.1</v>
      </c>
      <c r="H26" s="21" t="s">
        <v>461</v>
      </c>
      <c r="I26" s="21" t="s">
        <v>462</v>
      </c>
      <c r="J26" s="21" t="s">
        <v>527</v>
      </c>
      <c r="K26" s="21" t="s">
        <v>476</v>
      </c>
    </row>
    <row r="27" spans="1:11">
      <c r="A27" s="21" t="s">
        <v>528</v>
      </c>
      <c r="B27" s="21" t="s">
        <v>292</v>
      </c>
      <c r="C27" s="21" t="s">
        <v>529</v>
      </c>
      <c r="D27" s="21">
        <v>5</v>
      </c>
      <c r="E27" s="21">
        <v>12</v>
      </c>
      <c r="F27" s="21" t="s">
        <v>59</v>
      </c>
      <c r="G27" s="24">
        <v>0.1</v>
      </c>
      <c r="H27" s="21" t="s">
        <v>461</v>
      </c>
      <c r="I27" s="21" t="s">
        <v>462</v>
      </c>
      <c r="J27" s="21" t="s">
        <v>530</v>
      </c>
      <c r="K27" s="21" t="s">
        <v>476</v>
      </c>
    </row>
    <row r="28" spans="1:11">
      <c r="A28" s="21" t="s">
        <v>531</v>
      </c>
      <c r="B28" s="21" t="s">
        <v>154</v>
      </c>
      <c r="C28" s="21" t="s">
        <v>532</v>
      </c>
      <c r="D28" s="21">
        <v>30</v>
      </c>
      <c r="E28" s="21">
        <v>24</v>
      </c>
      <c r="F28" s="21" t="s">
        <v>61</v>
      </c>
      <c r="G28" s="24">
        <v>0.15</v>
      </c>
      <c r="H28" s="21" t="s">
        <v>461</v>
      </c>
      <c r="I28" s="21" t="s">
        <v>462</v>
      </c>
      <c r="J28" s="21" t="s">
        <v>533</v>
      </c>
      <c r="K28" s="21" t="s">
        <v>480</v>
      </c>
    </row>
    <row r="29" spans="1:11">
      <c r="A29" s="21" t="s">
        <v>534</v>
      </c>
      <c r="B29" s="21" t="s">
        <v>154</v>
      </c>
      <c r="C29" s="21" t="s">
        <v>535</v>
      </c>
      <c r="D29" s="21">
        <v>50</v>
      </c>
      <c r="E29" s="21">
        <v>36</v>
      </c>
      <c r="F29" s="21" t="s">
        <v>65</v>
      </c>
      <c r="G29" s="24">
        <v>0.2</v>
      </c>
      <c r="H29" s="21" t="s">
        <v>461</v>
      </c>
      <c r="I29" s="21" t="s">
        <v>462</v>
      </c>
      <c r="J29" s="21" t="s">
        <v>536</v>
      </c>
      <c r="K29" s="21" t="s">
        <v>537</v>
      </c>
    </row>
    <row r="30" spans="1:11">
      <c r="A30" s="21" t="s">
        <v>538</v>
      </c>
      <c r="B30" s="21" t="s">
        <v>287</v>
      </c>
      <c r="C30" s="21" t="s">
        <v>539</v>
      </c>
      <c r="D30" s="21">
        <v>10</v>
      </c>
      <c r="E30" s="21">
        <v>12</v>
      </c>
      <c r="F30" s="21" t="s">
        <v>57</v>
      </c>
      <c r="G30" s="24">
        <v>0.1</v>
      </c>
      <c r="H30" s="21" t="s">
        <v>461</v>
      </c>
      <c r="I30" s="21" t="s">
        <v>540</v>
      </c>
      <c r="J30" s="21" t="s">
        <v>541</v>
      </c>
      <c r="K30" s="21" t="s">
        <v>191</v>
      </c>
    </row>
    <row r="31" spans="1:11">
      <c r="A31" s="21" t="s">
        <v>542</v>
      </c>
      <c r="B31" s="21" t="s">
        <v>287</v>
      </c>
      <c r="C31" s="21" t="s">
        <v>543</v>
      </c>
      <c r="D31" s="21">
        <v>10</v>
      </c>
      <c r="E31" s="21">
        <v>12</v>
      </c>
      <c r="F31" s="21" t="s">
        <v>57</v>
      </c>
      <c r="G31" s="24">
        <v>0.1</v>
      </c>
      <c r="H31" s="21" t="s">
        <v>461</v>
      </c>
      <c r="I31" s="21" t="s">
        <v>540</v>
      </c>
      <c r="J31" s="21" t="s">
        <v>541</v>
      </c>
      <c r="K31" s="21" t="s">
        <v>191</v>
      </c>
    </row>
    <row r="32" spans="1:11">
      <c r="A32" s="21" t="s">
        <v>544</v>
      </c>
      <c r="B32" s="21" t="s">
        <v>287</v>
      </c>
      <c r="C32" s="21" t="s">
        <v>545</v>
      </c>
      <c r="D32" s="21">
        <v>7</v>
      </c>
      <c r="E32" s="21">
        <v>12</v>
      </c>
      <c r="F32" s="21" t="s">
        <v>57</v>
      </c>
      <c r="G32" s="24">
        <v>0.1</v>
      </c>
      <c r="H32" s="21" t="s">
        <v>461</v>
      </c>
      <c r="I32" s="21" t="s">
        <v>540</v>
      </c>
      <c r="J32" s="21" t="s">
        <v>546</v>
      </c>
      <c r="K32" s="21" t="s">
        <v>191</v>
      </c>
    </row>
    <row r="33" spans="1:11">
      <c r="A33" s="21" t="s">
        <v>547</v>
      </c>
      <c r="B33" s="21" t="s">
        <v>293</v>
      </c>
      <c r="C33" s="21" t="s">
        <v>548</v>
      </c>
      <c r="D33" s="21">
        <v>8</v>
      </c>
      <c r="E33" s="21">
        <v>12</v>
      </c>
      <c r="F33" s="21" t="s">
        <v>63</v>
      </c>
      <c r="G33" s="24">
        <v>0.1</v>
      </c>
      <c r="H33" s="21" t="s">
        <v>461</v>
      </c>
      <c r="I33" s="21" t="s">
        <v>462</v>
      </c>
      <c r="J33" s="21" t="s">
        <v>549</v>
      </c>
      <c r="K33" s="21" t="s">
        <v>191</v>
      </c>
    </row>
    <row r="34" spans="1:11">
      <c r="A34" s="21" t="s">
        <v>550</v>
      </c>
      <c r="B34" s="21" t="s">
        <v>293</v>
      </c>
      <c r="C34" s="21" t="s">
        <v>551</v>
      </c>
      <c r="D34" s="21">
        <v>10</v>
      </c>
      <c r="E34" s="21">
        <v>12</v>
      </c>
      <c r="F34" s="21" t="s">
        <v>63</v>
      </c>
      <c r="G34" s="24">
        <v>0.1</v>
      </c>
      <c r="H34" s="21" t="s">
        <v>461</v>
      </c>
      <c r="I34" s="21" t="s">
        <v>462</v>
      </c>
      <c r="J34" s="21" t="s">
        <v>552</v>
      </c>
      <c r="K34" s="21" t="s">
        <v>191</v>
      </c>
    </row>
    <row r="35" spans="1:11">
      <c r="A35" s="21" t="s">
        <v>553</v>
      </c>
      <c r="B35" s="21" t="s">
        <v>294</v>
      </c>
      <c r="C35" s="21" t="s">
        <v>554</v>
      </c>
      <c r="D35" s="21">
        <v>15</v>
      </c>
      <c r="E35" s="21">
        <v>12</v>
      </c>
      <c r="F35" s="21" t="s">
        <v>61</v>
      </c>
      <c r="G35" s="24">
        <v>0.15</v>
      </c>
      <c r="H35" s="21" t="s">
        <v>461</v>
      </c>
      <c r="I35" s="21" t="s">
        <v>462</v>
      </c>
      <c r="J35" s="21" t="s">
        <v>555</v>
      </c>
      <c r="K35" s="21" t="s">
        <v>476</v>
      </c>
    </row>
  </sheetData>
  <sheetProtection sheet="1" objects="1" scenarios="1" sort="0" autoFilter="0"/>
  <mergeCells count="2">
    <mergeCell ref="A1:K1"/>
    <mergeCell ref="A3:K4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9"/>
  <sheetViews>
    <sheetView workbookViewId="0"/>
  </sheetViews>
  <sheetFormatPr defaultRowHeight="14.25"/>
  <cols>
    <col min="1" max="8" width="22" customWidth="1"/>
  </cols>
  <sheetData>
    <row r="1" spans="1:8" ht="27.95" customHeight="1">
      <c r="A1" s="2" t="s">
        <v>556</v>
      </c>
      <c r="B1" s="2"/>
      <c r="C1" s="2"/>
      <c r="D1" s="2"/>
      <c r="E1" s="2"/>
      <c r="F1" s="2"/>
      <c r="G1" s="2"/>
      <c r="H1" s="2"/>
    </row>
    <row r="2" spans="1:8">
      <c r="A2" s="3"/>
      <c r="B2" s="3"/>
      <c r="C2" s="3"/>
      <c r="D2" s="3"/>
      <c r="E2" s="3"/>
      <c r="F2" s="3"/>
      <c r="G2" s="3"/>
      <c r="H2" s="3"/>
    </row>
    <row r="3" spans="1:8">
      <c r="A3" s="4" t="s">
        <v>557</v>
      </c>
      <c r="B3" s="4"/>
      <c r="C3" s="4"/>
      <c r="D3" s="4"/>
      <c r="E3" s="4"/>
      <c r="F3" s="4"/>
      <c r="G3" s="4"/>
      <c r="H3" s="4"/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3"/>
      <c r="B5" s="3"/>
      <c r="C5" s="3"/>
      <c r="D5" s="3"/>
      <c r="E5" s="3"/>
      <c r="F5" s="3"/>
      <c r="G5" s="3"/>
      <c r="H5" s="3"/>
    </row>
    <row r="6" spans="1:8" ht="21.95" customHeight="1">
      <c r="A6" s="5" t="s">
        <v>558</v>
      </c>
      <c r="B6" s="5"/>
      <c r="C6" s="5"/>
      <c r="D6" s="5"/>
      <c r="E6" s="5"/>
      <c r="F6" s="5"/>
      <c r="G6" s="3"/>
      <c r="H6" s="3"/>
    </row>
    <row r="7" spans="1:8" ht="15">
      <c r="A7" s="6" t="s">
        <v>301</v>
      </c>
      <c r="B7" s="6" t="s">
        <v>559</v>
      </c>
      <c r="C7" s="6" t="s">
        <v>560</v>
      </c>
      <c r="D7" s="6" t="s">
        <v>561</v>
      </c>
      <c r="E7" s="6" t="s">
        <v>562</v>
      </c>
      <c r="F7" s="6" t="s">
        <v>87</v>
      </c>
      <c r="G7" s="3"/>
      <c r="H7" s="3"/>
    </row>
    <row r="8" spans="1:8">
      <c r="A8" s="3" t="s">
        <v>563</v>
      </c>
      <c r="B8" s="25">
        <f>'01_Setup'!B10</f>
        <v>-2</v>
      </c>
      <c r="C8" s="3" t="s">
        <v>564</v>
      </c>
      <c r="D8" s="3" t="s">
        <v>565</v>
      </c>
      <c r="E8" s="3" t="s">
        <v>566</v>
      </c>
      <c r="F8" s="9"/>
      <c r="G8" s="3"/>
      <c r="H8" s="3"/>
    </row>
    <row r="9" spans="1:8">
      <c r="A9" s="3" t="s">
        <v>302</v>
      </c>
      <c r="B9" s="21">
        <v>0</v>
      </c>
      <c r="C9" s="3" t="s">
        <v>567</v>
      </c>
      <c r="D9" s="3" t="s">
        <v>568</v>
      </c>
      <c r="E9" s="3" t="s">
        <v>569</v>
      </c>
      <c r="F9" s="9"/>
      <c r="G9" s="3"/>
      <c r="H9" s="3"/>
    </row>
    <row r="10" spans="1:8">
      <c r="A10" s="3" t="s">
        <v>570</v>
      </c>
      <c r="B10" s="25">
        <f>'01_Setup'!B11</f>
        <v>2</v>
      </c>
      <c r="C10" s="3" t="s">
        <v>571</v>
      </c>
      <c r="D10" s="3" t="s">
        <v>572</v>
      </c>
      <c r="E10" s="3" t="s">
        <v>573</v>
      </c>
      <c r="F10" s="9" t="s">
        <v>574</v>
      </c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 ht="21.95" customHeight="1">
      <c r="A13" s="5" t="s">
        <v>575</v>
      </c>
      <c r="B13" s="5"/>
      <c r="C13" s="5"/>
      <c r="D13" s="5"/>
      <c r="E13" s="5"/>
      <c r="F13" s="5"/>
      <c r="G13" s="5"/>
      <c r="H13" s="5"/>
    </row>
    <row r="14" spans="1:8" ht="30">
      <c r="A14" s="6" t="s">
        <v>576</v>
      </c>
      <c r="B14" s="6" t="s">
        <v>214</v>
      </c>
      <c r="C14" s="6" t="s">
        <v>577</v>
      </c>
      <c r="D14" s="6" t="s">
        <v>578</v>
      </c>
      <c r="E14" s="6" t="s">
        <v>579</v>
      </c>
      <c r="F14" s="6" t="s">
        <v>580</v>
      </c>
      <c r="G14" s="6" t="s">
        <v>581</v>
      </c>
      <c r="H14" s="6" t="s">
        <v>87</v>
      </c>
    </row>
    <row r="15" spans="1:8">
      <c r="A15" s="21">
        <v>1</v>
      </c>
      <c r="B15" s="21" t="s">
        <v>582</v>
      </c>
      <c r="C15" s="21" t="s">
        <v>583</v>
      </c>
      <c r="D15" s="21">
        <v>0</v>
      </c>
      <c r="E15" s="21" t="s">
        <v>584</v>
      </c>
      <c r="F15" s="21" t="s">
        <v>585</v>
      </c>
      <c r="G15" s="21" t="s">
        <v>586</v>
      </c>
      <c r="H15" s="21"/>
    </row>
    <row r="16" spans="1:8">
      <c r="A16" s="21">
        <v>2</v>
      </c>
      <c r="B16" s="21" t="s">
        <v>587</v>
      </c>
      <c r="C16" s="21" t="s">
        <v>588</v>
      </c>
      <c r="D16" s="21">
        <v>0</v>
      </c>
      <c r="E16" s="21" t="s">
        <v>584</v>
      </c>
      <c r="F16" s="21" t="s">
        <v>585</v>
      </c>
      <c r="G16" s="21" t="s">
        <v>586</v>
      </c>
      <c r="H16" s="21"/>
    </row>
    <row r="17" spans="1:8">
      <c r="A17" s="21">
        <v>3</v>
      </c>
      <c r="B17" s="21" t="s">
        <v>589</v>
      </c>
      <c r="C17" s="21" t="s">
        <v>590</v>
      </c>
      <c r="D17" s="21">
        <v>1</v>
      </c>
      <c r="E17" s="21" t="s">
        <v>591</v>
      </c>
      <c r="F17" s="21" t="s">
        <v>592</v>
      </c>
      <c r="G17" s="21" t="s">
        <v>593</v>
      </c>
      <c r="H17" s="21"/>
    </row>
    <row r="18" spans="1:8">
      <c r="A18" s="21">
        <v>4</v>
      </c>
      <c r="B18" s="21" t="s">
        <v>594</v>
      </c>
      <c r="C18" s="21" t="s">
        <v>595</v>
      </c>
      <c r="D18" s="21">
        <v>3</v>
      </c>
      <c r="E18" s="21" t="s">
        <v>596</v>
      </c>
      <c r="F18" s="21" t="s">
        <v>597</v>
      </c>
      <c r="G18" s="21" t="s">
        <v>598</v>
      </c>
      <c r="H18" s="21"/>
    </row>
    <row r="19" spans="1:8">
      <c r="A19" s="21">
        <v>5</v>
      </c>
      <c r="B19" s="21" t="s">
        <v>599</v>
      </c>
      <c r="C19" s="21" t="s">
        <v>600</v>
      </c>
      <c r="D19" s="21">
        <v>10</v>
      </c>
      <c r="E19" s="21" t="s">
        <v>601</v>
      </c>
      <c r="F19" s="21" t="s">
        <v>602</v>
      </c>
      <c r="G19" s="21" t="s">
        <v>598</v>
      </c>
      <c r="H19" s="21"/>
    </row>
  </sheetData>
  <sheetProtection sheet="1" objects="1" scenarios="1" sort="0" autoFilter="0"/>
  <mergeCells count="4">
    <mergeCell ref="A1:H1"/>
    <mergeCell ref="A3:H4"/>
    <mergeCell ref="A6:F6"/>
    <mergeCell ref="A13:H1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24"/>
  <sheetViews>
    <sheetView workbookViewId="0"/>
  </sheetViews>
  <sheetFormatPr defaultRowHeight="14.25"/>
  <cols>
    <col min="1" max="25" width="24" customWidth="1"/>
  </cols>
  <sheetData>
    <row r="1" spans="1:25" ht="27.95" customHeight="1">
      <c r="A1" s="2" t="s">
        <v>603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>
      <c r="A3" s="14" t="s">
        <v>72</v>
      </c>
      <c r="B3" s="14" t="s">
        <v>75</v>
      </c>
      <c r="C3" s="14" t="s">
        <v>77</v>
      </c>
      <c r="D3" s="14" t="s">
        <v>78</v>
      </c>
      <c r="E3" s="14" t="s">
        <v>139</v>
      </c>
      <c r="F3" s="14" t="s">
        <v>172</v>
      </c>
      <c r="G3" s="14" t="s">
        <v>165</v>
      </c>
      <c r="H3" s="14" t="s">
        <v>166</v>
      </c>
      <c r="I3" s="14" t="s">
        <v>173</v>
      </c>
      <c r="J3" s="14" t="s">
        <v>604</v>
      </c>
      <c r="K3" s="14" t="s">
        <v>605</v>
      </c>
      <c r="L3" s="14" t="s">
        <v>606</v>
      </c>
      <c r="M3" s="14" t="s">
        <v>607</v>
      </c>
      <c r="N3" s="14" t="s">
        <v>608</v>
      </c>
      <c r="O3" s="14" t="s">
        <v>221</v>
      </c>
      <c r="P3" s="14" t="s">
        <v>609</v>
      </c>
      <c r="Q3" s="14" t="s">
        <v>249</v>
      </c>
      <c r="R3" s="14" t="s">
        <v>215</v>
      </c>
      <c r="S3" s="14" t="s">
        <v>54</v>
      </c>
      <c r="T3" s="14" t="s">
        <v>610</v>
      </c>
      <c r="U3" s="14" t="s">
        <v>611</v>
      </c>
      <c r="V3" s="14" t="s">
        <v>612</v>
      </c>
      <c r="W3" s="14" t="s">
        <v>322</v>
      </c>
      <c r="X3" s="14" t="s">
        <v>277</v>
      </c>
      <c r="Y3" s="14" t="s">
        <v>344</v>
      </c>
    </row>
    <row r="4" spans="1:25">
      <c r="A4" s="21" t="s">
        <v>88</v>
      </c>
      <c r="B4" s="21" t="s">
        <v>90</v>
      </c>
      <c r="C4" s="21" t="s">
        <v>91</v>
      </c>
      <c r="D4" s="21" t="s">
        <v>92</v>
      </c>
      <c r="E4" s="21" t="s">
        <v>613</v>
      </c>
      <c r="F4" s="21" t="s">
        <v>143</v>
      </c>
      <c r="G4" s="21" t="s">
        <v>364</v>
      </c>
      <c r="H4" s="21" t="s">
        <v>614</v>
      </c>
      <c r="I4" s="21" t="s">
        <v>615</v>
      </c>
      <c r="J4" s="21" t="s">
        <v>88</v>
      </c>
      <c r="K4" s="21" t="s">
        <v>539</v>
      </c>
      <c r="L4" s="21" t="s">
        <v>616</v>
      </c>
      <c r="M4" s="21" t="s">
        <v>617</v>
      </c>
      <c r="N4" s="21" t="s">
        <v>618</v>
      </c>
      <c r="O4" s="21">
        <v>1</v>
      </c>
      <c r="P4" s="21" t="s">
        <v>599</v>
      </c>
      <c r="Q4" s="21" t="s">
        <v>619</v>
      </c>
      <c r="R4" s="21" t="s">
        <v>461</v>
      </c>
      <c r="S4" s="21" t="s">
        <v>57</v>
      </c>
      <c r="T4" s="21" t="s">
        <v>10</v>
      </c>
      <c r="U4" s="21" t="s">
        <v>363</v>
      </c>
      <c r="V4" s="21" t="s">
        <v>284</v>
      </c>
      <c r="W4" s="21" t="s">
        <v>476</v>
      </c>
      <c r="X4" s="21" t="s">
        <v>620</v>
      </c>
      <c r="Y4" s="21" t="s">
        <v>621</v>
      </c>
    </row>
    <row r="5" spans="1:25">
      <c r="A5" s="21" t="s">
        <v>93</v>
      </c>
      <c r="B5" s="21" t="s">
        <v>388</v>
      </c>
      <c r="C5" s="21" t="s">
        <v>622</v>
      </c>
      <c r="D5" s="21" t="s">
        <v>623</v>
      </c>
      <c r="E5" s="21" t="s">
        <v>624</v>
      </c>
      <c r="F5" s="21" t="s">
        <v>110</v>
      </c>
      <c r="G5" s="21" t="s">
        <v>625</v>
      </c>
      <c r="H5" s="21" t="s">
        <v>626</v>
      </c>
      <c r="I5" s="21" t="s">
        <v>627</v>
      </c>
      <c r="J5" s="21" t="s">
        <v>93</v>
      </c>
      <c r="K5" s="21" t="s">
        <v>543</v>
      </c>
      <c r="L5" s="21" t="s">
        <v>628</v>
      </c>
      <c r="M5" s="21" t="s">
        <v>629</v>
      </c>
      <c r="N5" s="21" t="s">
        <v>630</v>
      </c>
      <c r="O5" s="21">
        <v>2</v>
      </c>
      <c r="P5" s="21" t="s">
        <v>631</v>
      </c>
      <c r="Q5" s="21" t="s">
        <v>632</v>
      </c>
      <c r="R5" s="21" t="s">
        <v>633</v>
      </c>
      <c r="S5" s="21" t="s">
        <v>59</v>
      </c>
      <c r="T5" s="21" t="s">
        <v>634</v>
      </c>
      <c r="U5" s="21" t="s">
        <v>370</v>
      </c>
      <c r="V5" s="21" t="s">
        <v>285</v>
      </c>
      <c r="W5" s="21" t="s">
        <v>635</v>
      </c>
      <c r="X5" s="21" t="s">
        <v>636</v>
      </c>
      <c r="Y5" s="21" t="s">
        <v>637</v>
      </c>
    </row>
    <row r="6" spans="1:25">
      <c r="A6" s="21"/>
      <c r="B6" s="21" t="s">
        <v>404</v>
      </c>
      <c r="C6" s="21" t="s">
        <v>638</v>
      </c>
      <c r="D6" s="21" t="s">
        <v>639</v>
      </c>
      <c r="E6" s="21" t="s">
        <v>640</v>
      </c>
      <c r="F6" s="21" t="s">
        <v>112</v>
      </c>
      <c r="G6" s="21" t="s">
        <v>156</v>
      </c>
      <c r="H6" s="21" t="s">
        <v>641</v>
      </c>
      <c r="I6" s="21" t="s">
        <v>642</v>
      </c>
      <c r="J6" s="21" t="s">
        <v>146</v>
      </c>
      <c r="K6" s="21" t="s">
        <v>545</v>
      </c>
      <c r="L6" s="21" t="s">
        <v>643</v>
      </c>
      <c r="M6" s="21" t="s">
        <v>644</v>
      </c>
      <c r="N6" s="21" t="s">
        <v>645</v>
      </c>
      <c r="O6" s="21">
        <v>3</v>
      </c>
      <c r="P6" s="21" t="s">
        <v>646</v>
      </c>
      <c r="Q6" s="21" t="s">
        <v>647</v>
      </c>
      <c r="R6" s="21" t="s">
        <v>648</v>
      </c>
      <c r="S6" s="21" t="s">
        <v>61</v>
      </c>
      <c r="T6" s="21" t="s">
        <v>649</v>
      </c>
      <c r="U6" s="21" t="s">
        <v>376</v>
      </c>
      <c r="V6" s="21" t="s">
        <v>286</v>
      </c>
      <c r="W6" s="21" t="s">
        <v>650</v>
      </c>
      <c r="X6" s="21" t="s">
        <v>651</v>
      </c>
      <c r="Y6" s="21" t="s">
        <v>652</v>
      </c>
    </row>
    <row r="7" spans="1:25">
      <c r="A7" s="21"/>
      <c r="B7" s="21" t="s">
        <v>431</v>
      </c>
      <c r="C7" s="21" t="s">
        <v>653</v>
      </c>
      <c r="D7" s="21" t="s">
        <v>654</v>
      </c>
      <c r="E7" s="21" t="s">
        <v>146</v>
      </c>
      <c r="F7" s="21" t="s">
        <v>114</v>
      </c>
      <c r="G7" s="21" t="s">
        <v>655</v>
      </c>
      <c r="H7" s="21" t="s">
        <v>446</v>
      </c>
      <c r="I7" s="21" t="s">
        <v>656</v>
      </c>
      <c r="J7" s="21"/>
      <c r="K7" s="21" t="s">
        <v>657</v>
      </c>
      <c r="L7" s="21" t="s">
        <v>658</v>
      </c>
      <c r="M7" s="21" t="s">
        <v>659</v>
      </c>
      <c r="N7" s="21" t="s">
        <v>660</v>
      </c>
      <c r="O7" s="21">
        <v>4</v>
      </c>
      <c r="P7" s="21" t="s">
        <v>661</v>
      </c>
      <c r="Q7" s="21" t="s">
        <v>662</v>
      </c>
      <c r="R7" s="21" t="s">
        <v>663</v>
      </c>
      <c r="S7" s="21" t="s">
        <v>63</v>
      </c>
      <c r="T7" s="21" t="s">
        <v>664</v>
      </c>
      <c r="U7" s="21" t="s">
        <v>414</v>
      </c>
      <c r="V7" s="21" t="s">
        <v>287</v>
      </c>
      <c r="W7" s="21" t="s">
        <v>665</v>
      </c>
      <c r="X7" s="21" t="s">
        <v>666</v>
      </c>
      <c r="Y7" s="21" t="s">
        <v>667</v>
      </c>
    </row>
    <row r="8" spans="1:25">
      <c r="A8" s="21"/>
      <c r="B8" s="21"/>
      <c r="C8" s="21" t="s">
        <v>668</v>
      </c>
      <c r="D8" s="21" t="s">
        <v>296</v>
      </c>
      <c r="E8" s="21" t="s">
        <v>669</v>
      </c>
      <c r="F8" s="21" t="s">
        <v>144</v>
      </c>
      <c r="G8" s="21" t="s">
        <v>641</v>
      </c>
      <c r="H8" s="21"/>
      <c r="I8" s="21" t="s">
        <v>670</v>
      </c>
      <c r="J8" s="21"/>
      <c r="K8" s="21" t="s">
        <v>671</v>
      </c>
      <c r="L8" s="21" t="s">
        <v>296</v>
      </c>
      <c r="M8" s="21" t="s">
        <v>146</v>
      </c>
      <c r="N8" s="21" t="s">
        <v>672</v>
      </c>
      <c r="O8" s="21">
        <v>5</v>
      </c>
      <c r="P8" s="21" t="s">
        <v>673</v>
      </c>
      <c r="Q8" s="21" t="s">
        <v>674</v>
      </c>
      <c r="R8" s="21" t="s">
        <v>675</v>
      </c>
      <c r="S8" s="21" t="s">
        <v>65</v>
      </c>
      <c r="T8" s="21" t="s">
        <v>666</v>
      </c>
      <c r="U8" s="21" t="s">
        <v>382</v>
      </c>
      <c r="V8" s="21" t="s">
        <v>288</v>
      </c>
      <c r="W8" s="21" t="s">
        <v>676</v>
      </c>
      <c r="X8" s="21" t="s">
        <v>677</v>
      </c>
      <c r="Y8" s="21" t="s">
        <v>678</v>
      </c>
    </row>
    <row r="9" spans="1:25">
      <c r="A9" s="21"/>
      <c r="B9" s="21"/>
      <c r="C9" s="21" t="s">
        <v>679</v>
      </c>
      <c r="D9" s="21"/>
      <c r="E9" s="21"/>
      <c r="F9" s="21" t="s">
        <v>145</v>
      </c>
      <c r="G9" s="21" t="s">
        <v>191</v>
      </c>
      <c r="H9" s="21"/>
      <c r="I9" s="21" t="s">
        <v>680</v>
      </c>
      <c r="J9" s="21"/>
      <c r="K9" s="21" t="s">
        <v>681</v>
      </c>
      <c r="L9" s="21"/>
      <c r="M9" s="21"/>
      <c r="N9" s="21" t="s">
        <v>682</v>
      </c>
      <c r="O9" s="21"/>
      <c r="P9" s="21"/>
      <c r="Q9" s="21" t="s">
        <v>683</v>
      </c>
      <c r="R9" s="21" t="s">
        <v>156</v>
      </c>
      <c r="S9" s="21"/>
      <c r="T9" s="21" t="s">
        <v>684</v>
      </c>
      <c r="U9" s="21" t="s">
        <v>419</v>
      </c>
      <c r="V9" s="21" t="s">
        <v>289</v>
      </c>
      <c r="W9" s="21" t="s">
        <v>685</v>
      </c>
      <c r="X9" s="21" t="s">
        <v>686</v>
      </c>
      <c r="Y9" s="21" t="s">
        <v>687</v>
      </c>
    </row>
    <row r="10" spans="1:25">
      <c r="A10" s="21"/>
      <c r="B10" s="21"/>
      <c r="C10" s="21" t="s">
        <v>296</v>
      </c>
      <c r="D10" s="21"/>
      <c r="E10" s="21"/>
      <c r="F10" s="21" t="s">
        <v>146</v>
      </c>
      <c r="G10" s="21" t="s">
        <v>648</v>
      </c>
      <c r="H10" s="21"/>
      <c r="I10" s="21" t="s">
        <v>146</v>
      </c>
      <c r="J10" s="21"/>
      <c r="K10" s="21" t="s">
        <v>688</v>
      </c>
      <c r="L10" s="21"/>
      <c r="M10" s="21"/>
      <c r="N10" s="21" t="s">
        <v>689</v>
      </c>
      <c r="O10" s="21"/>
      <c r="P10" s="21"/>
      <c r="Q10" s="21" t="s">
        <v>690</v>
      </c>
      <c r="R10" s="21" t="s">
        <v>296</v>
      </c>
      <c r="S10" s="21"/>
      <c r="T10" s="21" t="s">
        <v>691</v>
      </c>
      <c r="U10" s="21" t="s">
        <v>425</v>
      </c>
      <c r="V10" s="21" t="s">
        <v>290</v>
      </c>
      <c r="W10" s="21" t="s">
        <v>692</v>
      </c>
      <c r="X10" s="21" t="s">
        <v>693</v>
      </c>
      <c r="Y10" s="21" t="s">
        <v>694</v>
      </c>
    </row>
    <row r="11" spans="1: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 t="s">
        <v>296</v>
      </c>
      <c r="L11" s="21"/>
      <c r="M11" s="21"/>
      <c r="N11" s="21"/>
      <c r="O11" s="21"/>
      <c r="P11" s="21"/>
      <c r="Q11" s="21"/>
      <c r="R11" s="21"/>
      <c r="S11" s="21"/>
      <c r="T11" s="21" t="s">
        <v>296</v>
      </c>
      <c r="U11" s="21" t="s">
        <v>695</v>
      </c>
      <c r="V11" s="21" t="s">
        <v>291</v>
      </c>
      <c r="W11" s="21" t="s">
        <v>296</v>
      </c>
      <c r="X11" s="21" t="s">
        <v>296</v>
      </c>
      <c r="Y11" s="21" t="s">
        <v>696</v>
      </c>
    </row>
    <row r="12" spans="1: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 t="s">
        <v>697</v>
      </c>
      <c r="V12" s="21" t="s">
        <v>292</v>
      </c>
      <c r="W12" s="21"/>
      <c r="X12" s="21"/>
      <c r="Y12" s="21" t="s">
        <v>698</v>
      </c>
    </row>
    <row r="13" spans="1: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 t="s">
        <v>699</v>
      </c>
      <c r="V13" s="21" t="s">
        <v>154</v>
      </c>
      <c r="W13" s="21"/>
      <c r="X13" s="21"/>
      <c r="Y13" s="21" t="s">
        <v>666</v>
      </c>
    </row>
    <row r="14" spans="1: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 t="s">
        <v>700</v>
      </c>
      <c r="V14" s="21" t="s">
        <v>293</v>
      </c>
      <c r="W14" s="21"/>
      <c r="X14" s="21"/>
      <c r="Y14" s="21" t="s">
        <v>701</v>
      </c>
    </row>
    <row r="15" spans="1: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 t="s">
        <v>702</v>
      </c>
      <c r="V15" s="21" t="s">
        <v>294</v>
      </c>
      <c r="W15" s="21"/>
      <c r="X15" s="21"/>
      <c r="Y15" s="21" t="s">
        <v>296</v>
      </c>
    </row>
    <row r="16" spans="1: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 t="s">
        <v>703</v>
      </c>
      <c r="V16" s="21" t="s">
        <v>295</v>
      </c>
      <c r="W16" s="21"/>
      <c r="X16" s="21"/>
      <c r="Y16" s="21"/>
    </row>
    <row r="17" spans="1: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 t="s">
        <v>704</v>
      </c>
      <c r="V17" s="21" t="s">
        <v>296</v>
      </c>
      <c r="W17" s="21"/>
      <c r="X17" s="21"/>
      <c r="Y17" s="21"/>
    </row>
    <row r="18" spans="1: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 t="s">
        <v>705</v>
      </c>
      <c r="V18" s="21"/>
      <c r="W18" s="21"/>
      <c r="X18" s="21"/>
      <c r="Y18" s="21"/>
    </row>
    <row r="19" spans="1: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 t="s">
        <v>706</v>
      </c>
      <c r="V19" s="21"/>
      <c r="W19" s="21"/>
      <c r="X19" s="21"/>
      <c r="Y19" s="21"/>
    </row>
    <row r="20" spans="1: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 t="s">
        <v>707</v>
      </c>
      <c r="V20" s="21"/>
      <c r="W20" s="21"/>
      <c r="X20" s="21"/>
      <c r="Y20" s="21"/>
    </row>
    <row r="21" spans="1: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 t="s">
        <v>708</v>
      </c>
      <c r="V21" s="21"/>
      <c r="W21" s="21"/>
      <c r="X21" s="21"/>
      <c r="Y21" s="21"/>
    </row>
    <row r="22" spans="1: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 t="s">
        <v>709</v>
      </c>
      <c r="V22" s="21"/>
      <c r="W22" s="21"/>
      <c r="X22" s="21"/>
      <c r="Y22" s="21"/>
    </row>
    <row r="23" spans="1: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 t="s">
        <v>710</v>
      </c>
      <c r="V23" s="21"/>
      <c r="W23" s="21"/>
      <c r="X23" s="21"/>
      <c r="Y23" s="21"/>
    </row>
    <row r="24" spans="1: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 t="s">
        <v>296</v>
      </c>
      <c r="V24" s="21"/>
      <c r="W24" s="21"/>
      <c r="X24" s="21"/>
      <c r="Y24" s="21"/>
    </row>
  </sheetData>
  <sheetProtection sheet="1" objects="1" scenarios="1" sort="0" autoFilter="0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00_Start_Here</vt:lpstr>
      <vt:lpstr>01_Setup</vt:lpstr>
      <vt:lpstr>02_Dashboard</vt:lpstr>
      <vt:lpstr>03_Property_Profile</vt:lpstr>
      <vt:lpstr>04_Compliance_Register</vt:lpstr>
      <vt:lpstr>05_Fire_Alarm_Schedule</vt:lpstr>
      <vt:lpstr>06_Asset_Components</vt:lpstr>
      <vt:lpstr>07_Condition_Surveys</vt:lpstr>
      <vt:lpstr>08_5_Year_Plan</vt:lpstr>
      <vt:lpstr>09_15_Year_Plan</vt:lpstr>
      <vt:lpstr>10_30_Year_Plan</vt:lpstr>
      <vt:lpstr>11_Cost_Reserve_Model</vt:lpstr>
      <vt:lpstr>12_Works_Quotes</vt:lpstr>
      <vt:lpstr>13_Evidence_Warranties</vt:lpstr>
      <vt:lpstr>14_Compliance_Rules</vt:lpstr>
      <vt:lpstr>15_Lifecycle_Library</vt:lpstr>
      <vt:lpstr>16_Assumptions</vt:lpstr>
      <vt:lpstr>99_Lists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Stewart</cp:lastModifiedBy>
  <dcterms:modified xsi:type="dcterms:W3CDTF">2026-08-03T19:33:53Z</dcterms:modified>
</cp:coreProperties>
</file>